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2. psi-3000\FW\"/>
    </mc:Choice>
  </mc:AlternateContent>
  <xr:revisionPtr revIDLastSave="0" documentId="13_ncr:1_{854AFB03-51D4-400B-B938-52B5932157DD}" xr6:coauthVersionLast="47" xr6:coauthVersionMax="47" xr10:uidLastSave="{00000000-0000-0000-0000-000000000000}"/>
  <bookViews>
    <workbookView xWindow="-120" yWindow="-120" windowWidth="29040" windowHeight="15990" tabRatio="850" activeTab="2" xr2:uid="{00000000-000D-0000-FFFF-FFFF00000000}"/>
  </bookViews>
  <sheets>
    <sheet name="97)V0.1보드시험현황" sheetId="36" r:id="rId1"/>
    <sheet name="98)V0.2보드시험현황" sheetId="44" r:id="rId2"/>
    <sheet name="99)HW추가수정사항" sheetId="31" r:id="rId3"/>
    <sheet name="00) Psi-1000_3000_Block" sheetId="9" r:id="rId4"/>
    <sheet name="01) SW작업방법" sheetId="25" r:id="rId5"/>
    <sheet name="01-1) IAP" sheetId="10" r:id="rId6"/>
    <sheet name="02) GPIO" sheetId="1" r:id="rId7"/>
    <sheet name="02-1) Timer" sheetId="11" r:id="rId8"/>
    <sheet name="02-2) SW scheduling" sheetId="37" r:id="rId9"/>
    <sheet name="03) Parm" sheetId="28" r:id="rId10"/>
    <sheet name="03-1) Calibration" sheetId="29" r:id="rId11"/>
    <sheet name="04) SPI" sheetId="34" r:id="rId12"/>
    <sheet name="05) UART" sheetId="32" r:id="rId13"/>
    <sheet name="05-1) SW IO Protocol" sheetId="46" r:id="rId14"/>
    <sheet name="06) RTD" sheetId="27" r:id="rId15"/>
    <sheet name="07) Ethernet" sheetId="4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1" l="1"/>
  <c r="R57" i="27" l="1"/>
  <c r="S57" i="27" s="1"/>
  <c r="R58" i="27"/>
  <c r="S58" i="27"/>
  <c r="R59" i="27"/>
  <c r="S59" i="27"/>
  <c r="R60" i="27"/>
  <c r="S60" i="27"/>
  <c r="R61" i="27"/>
  <c r="S61" i="27" s="1"/>
  <c r="R62" i="27"/>
  <c r="S62" i="27"/>
  <c r="R63" i="27"/>
  <c r="S63" i="27"/>
  <c r="R64" i="27"/>
  <c r="S64" i="27"/>
  <c r="R65" i="27"/>
  <c r="S65" i="27" s="1"/>
  <c r="R66" i="27"/>
  <c r="S66" i="27"/>
  <c r="R67" i="27"/>
  <c r="S67" i="27"/>
  <c r="R56" i="27"/>
  <c r="S56" i="27" s="1"/>
  <c r="R55" i="27"/>
  <c r="S55" i="27" s="1"/>
  <c r="R54" i="27"/>
  <c r="S54" i="27" s="1"/>
  <c r="AF49" i="27" l="1"/>
  <c r="AG49" i="27" s="1"/>
  <c r="AF48" i="27"/>
  <c r="AG48" i="27" s="1"/>
  <c r="AF47" i="27"/>
  <c r="AG47" i="27" s="1"/>
  <c r="AF46" i="27"/>
  <c r="AG46" i="27" s="1"/>
  <c r="AF45" i="27"/>
  <c r="AG45" i="27" s="1"/>
  <c r="AF44" i="27"/>
  <c r="AG44" i="27" s="1"/>
  <c r="AF43" i="27"/>
  <c r="AG43" i="27" s="1"/>
  <c r="AF42" i="27"/>
  <c r="AG42" i="27" s="1"/>
  <c r="AF41" i="27"/>
  <c r="AG41" i="27" s="1"/>
  <c r="AF40" i="27"/>
  <c r="AG40" i="27" s="1"/>
  <c r="AF39" i="27"/>
  <c r="AG39" i="27" s="1"/>
  <c r="AF38" i="27"/>
  <c r="AG38" i="27" s="1"/>
  <c r="Y49" i="27"/>
  <c r="Z49" i="27" s="1"/>
  <c r="Y48" i="27"/>
  <c r="Z48" i="27" s="1"/>
  <c r="Y47" i="27"/>
  <c r="Z47" i="27" s="1"/>
  <c r="Y46" i="27"/>
  <c r="Z46" i="27" s="1"/>
  <c r="Y45" i="27"/>
  <c r="Z45" i="27" s="1"/>
  <c r="Y44" i="27"/>
  <c r="Z44" i="27" s="1"/>
  <c r="Y43" i="27"/>
  <c r="Z43" i="27" s="1"/>
  <c r="Y42" i="27"/>
  <c r="Z42" i="27" s="1"/>
  <c r="Y41" i="27"/>
  <c r="Z41" i="27" s="1"/>
  <c r="Y40" i="27"/>
  <c r="Z40" i="27" s="1"/>
  <c r="Y39" i="27"/>
  <c r="Z39" i="27" s="1"/>
  <c r="Y38" i="27"/>
  <c r="Z38" i="27" s="1"/>
  <c r="R40" i="27"/>
  <c r="S40" i="27" s="1"/>
  <c r="R41" i="27"/>
  <c r="S41" i="27" s="1"/>
  <c r="R42" i="27"/>
  <c r="S42" i="27" s="1"/>
  <c r="R43" i="27"/>
  <c r="S43" i="27" s="1"/>
  <c r="R44" i="27"/>
  <c r="S44" i="27" s="1"/>
  <c r="R45" i="27"/>
  <c r="S45" i="27" s="1"/>
  <c r="R46" i="27"/>
  <c r="S46" i="27" s="1"/>
  <c r="R47" i="27"/>
  <c r="S47" i="27" s="1"/>
  <c r="R48" i="27"/>
  <c r="S48" i="27" s="1"/>
  <c r="R49" i="27"/>
  <c r="S49" i="27" s="1"/>
  <c r="R39" i="27"/>
  <c r="S39" i="27" s="1"/>
  <c r="R38" i="27"/>
  <c r="S38" i="27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  <c r="R69" i="27" l="1"/>
  <c r="P85" i="27"/>
  <c r="N86" i="27"/>
  <c r="N83" i="27"/>
  <c r="N81" i="27"/>
  <c r="N80" i="27"/>
  <c r="N78" i="27"/>
  <c r="D81" i="27" l="1"/>
  <c r="D80" i="27"/>
  <c r="H69" i="27"/>
  <c r="D83" i="27"/>
  <c r="D86" i="27"/>
  <c r="D78" i="27"/>
  <c r="D69" i="27"/>
  <c r="O81" i="27" s="1"/>
  <c r="P81" i="27" s="1"/>
  <c r="Q81" i="27" s="1"/>
  <c r="E86" i="27" l="1"/>
  <c r="F86" i="27" s="1"/>
  <c r="E83" i="27"/>
  <c r="O78" i="27"/>
  <c r="P78" i="27" s="1"/>
  <c r="Q78" i="27" s="1"/>
  <c r="O86" i="27"/>
  <c r="P86" i="27" s="1"/>
  <c r="Q86" i="27" s="1"/>
  <c r="E80" i="27"/>
  <c r="F80" i="27" s="1"/>
  <c r="G80" i="27" s="1"/>
  <c r="O80" i="27"/>
  <c r="P80" i="27" s="1"/>
  <c r="Q80" i="27" s="1"/>
  <c r="O83" i="27"/>
  <c r="P83" i="27" s="1"/>
  <c r="Q83" i="27" s="1"/>
  <c r="E81" i="27"/>
  <c r="F81" i="27" s="1"/>
  <c r="G81" i="27" s="1"/>
  <c r="E78" i="27"/>
  <c r="F78" i="27" s="1"/>
  <c r="F83" i="27"/>
  <c r="G83" i="27" s="1"/>
  <c r="T86" i="27" l="1"/>
  <c r="U86" i="27" s="1"/>
  <c r="R86" i="27"/>
  <c r="T79" i="27"/>
  <c r="U79" i="27" s="1"/>
  <c r="T83" i="27"/>
  <c r="U83" i="27" s="1"/>
  <c r="T82" i="27"/>
  <c r="U82" i="27" s="1"/>
  <c r="T84" i="27"/>
  <c r="U84" i="27" s="1"/>
  <c r="T85" i="27"/>
  <c r="S83" i="27"/>
  <c r="R83" i="27"/>
  <c r="T78" i="27"/>
  <c r="U78" i="27" s="1"/>
  <c r="R78" i="27"/>
  <c r="S78" i="27"/>
  <c r="T80" i="27"/>
  <c r="U80" i="27" s="1"/>
  <c r="S86" i="27"/>
  <c r="T81" i="27"/>
  <c r="U81" i="27" s="1"/>
  <c r="H83" i="27"/>
  <c r="I83" i="27"/>
  <c r="G78" i="27"/>
  <c r="G86" i="27"/>
  <c r="U85" i="27" l="1"/>
  <c r="I86" i="27"/>
  <c r="H86" i="27"/>
  <c r="H78" i="27"/>
  <c r="I78" i="27"/>
  <c r="J85" i="27"/>
  <c r="K85" i="27" s="1"/>
  <c r="J78" i="27"/>
  <c r="K78" i="27" s="1"/>
  <c r="J81" i="27"/>
  <c r="K81" i="27" s="1"/>
  <c r="J80" i="27"/>
  <c r="K80" i="27" s="1"/>
  <c r="J79" i="27"/>
  <c r="K79" i="27" s="1"/>
  <c r="J83" i="27"/>
  <c r="K83" i="27" s="1"/>
  <c r="J82" i="27"/>
  <c r="K82" i="27" s="1"/>
  <c r="J86" i="27"/>
  <c r="K86" i="27" s="1"/>
  <c r="J84" i="27"/>
  <c r="K84" i="27" s="1"/>
  <c r="F2" i="3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<sst xmlns="http://schemas.openxmlformats.org/spreadsheetml/2006/main" count="2648" uniqueCount="1503">
  <si>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</si>
  <si>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</si>
  <si>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</si>
  <si>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</si>
  <si>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</si>
  <si>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</si>
  <si>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</si>
  <si>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</si>
  <si>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</si>
  <si>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</si>
  <si>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</si>
  <si>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</si>
  <si>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</si>
  <si>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</si>
  <si>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OSC_OUT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</si>
  <si>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</si>
  <si>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</si>
  <si>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</si>
  <si>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</si>
  <si>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</si>
  <si>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</si>
  <si>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</si>
  <si>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</si>
  <si>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</si>
  <si>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</si>
  <si>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DAC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</si>
  <si>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</si>
  <si>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</si>
  <si>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</si>
  <si>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</si>
  <si>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</si>
  <si>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</si>
  <si>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</si>
  <si>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</si>
  <si>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</si>
  <si>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</si>
  <si>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</si>
  <si>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</si>
  <si>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</si>
  <si>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</si>
  <si>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</si>
  <si>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</si>
  <si>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</si>
  <si>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</si>
  <si>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</si>
  <si>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</si>
  <si>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</si>
  <si>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</si>
  <si>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</si>
  <si>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</si>
  <si>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</si>
  <si>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</si>
  <si>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</si>
  <si>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</si>
  <si>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</si>
  <si>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</si>
  <si>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</si>
  <si>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</si>
  <si>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</si>
  <si>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</si>
  <si>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</si>
  <si>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</si>
  <si>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</si>
  <si>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</si>
  <si>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</si>
  <si>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</si>
  <si>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</si>
  <si>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</si>
  <si>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</si>
  <si>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</si>
  <si>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</si>
  <si>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</si>
  <si>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</si>
  <si>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</si>
  <si>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</si>
  <si>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</si>
  <si>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</si>
  <si>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</si>
  <si>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</si>
  <si>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</si>
  <si>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</si>
  <si>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</si>
  <si>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</si>
  <si>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</si>
  <si>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</si>
  <si>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</si>
  <si>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</si>
  <si>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</si>
  <si>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</si>
  <si>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</si>
  <si>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</si>
  <si>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</si>
  <si>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</si>
  <si>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</si>
  <si>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</si>
  <si>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</si>
  <si>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</si>
  <si>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</si>
  <si>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</si>
  <si>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</si>
  <si>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</si>
  <si>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</si>
  <si>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</si>
  <si>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</si>
  <si>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</si>
  <si>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</si>
  <si>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</si>
  <si>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</si>
  <si>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</si>
  <si>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</si>
  <si>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</si>
  <si>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</si>
  <si>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</si>
  <si>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</si>
  <si>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</si>
  <si>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</si>
  <si>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</si>
  <si>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</si>
  <si>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</si>
  <si>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</si>
  <si>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</si>
  <si>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</si>
  <si>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</si>
  <si>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</si>
  <si>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</si>
  <si>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</si>
  <si>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</si>
  <si>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</si>
  <si>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</si>
  <si>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</si>
  <si>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</si>
  <si>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</si>
  <si>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</si>
  <si>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</si>
  <si>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</si>
  <si>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</si>
  <si>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</si>
  <si>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</si>
  <si>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</si>
  <si>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</si>
  <si>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</si>
  <si>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</si>
  <si>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</si>
  <si>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</si>
  <si>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</si>
  <si>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</si>
  <si>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</si>
  <si>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</si>
  <si>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</si>
  <si>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</si>
  <si>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</si>
  <si>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UART6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</si>
  <si>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</si>
  <si>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</si>
  <si>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</si>
  <si>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SS-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</si>
  <si>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</si>
  <si>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</si>
  <si>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</si>
  <si>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</si>
  <si>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</si>
  <si>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</si>
  <si>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</si>
  <si>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</si>
  <si>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</si>
  <si>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</si>
  <si>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</si>
  <si>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</si>
  <si>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</si>
  <si>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</si>
  <si>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</si>
  <si>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</si>
  <si>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</si>
  <si>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</si>
  <si>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</si>
  <si>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</si>
  <si>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</si>
  <si>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</si>
  <si>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</si>
  <si>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</si>
  <si>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</si>
  <si>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</si>
  <si>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</si>
  <si>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</si>
  <si>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</si>
  <si>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</si>
  <si>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</si>
  <si>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</si>
  <si>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</si>
  <si>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</si>
  <si>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</si>
  <si>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</si>
  <si>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</si>
  <si>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</si>
  <si>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</si>
  <si>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</si>
  <si>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</si>
  <si>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</si>
  <si>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</si>
  <si>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</si>
  <si>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</si>
  <si>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</si>
  <si>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</si>
  <si>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</si>
  <si>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</si>
  <si>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</si>
  <si>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</si>
  <si>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</si>
  <si>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</si>
  <si>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</si>
  <si>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</si>
  <si>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</si>
  <si>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</si>
  <si>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</si>
  <si>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</si>
  <si>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</si>
  <si>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</si>
  <si>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</si>
  <si>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</si>
  <si>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</si>
  <si>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</si>
  <si>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</si>
  <si>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</si>
  <si>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</si>
  <si>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</si>
  <si>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</si>
  <si>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</si>
  <si>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</si>
  <si>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</si>
  <si>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</si>
  <si>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</si>
  <si>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</si>
  <si>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</si>
  <si>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</si>
  <si>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</si>
  <si>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1. Nu-2000 Basic Specification</t>
    <phoneticPr fontId="1" type="noConversion"/>
  </si>
  <si>
    <t xml:space="preserve">  1) Required Functions</t>
    <phoneticPr fontId="1" type="noConversion"/>
  </si>
  <si>
    <t>No.</t>
    <phoneticPr fontId="1" type="noConversion"/>
  </si>
  <si>
    <t>Description</t>
    <phoneticPr fontId="1" type="noConversion"/>
  </si>
  <si>
    <t>Warm-up 기능</t>
    <phoneticPr fontId="1" type="noConversion"/>
  </si>
  <si>
    <t>유량 표시 기능</t>
    <phoneticPr fontId="1" type="noConversion"/>
  </si>
  <si>
    <t>측정 data 저장</t>
    <phoneticPr fontId="1" type="noConversion"/>
  </si>
  <si>
    <t>Error 판단 기능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</si>
  <si>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</si>
  <si>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</si>
  <si>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</si>
  <si>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광학 농도계</t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</si>
  <si>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</si>
  <si>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</si>
  <si>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</si>
  <si>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</si>
  <si>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</si>
  <si>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</si>
  <si>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4 - 20 mA output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</si>
  <si>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</si>
  <si>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</si>
  <si>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</si>
  <si>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</si>
  <si>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</si>
  <si>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</si>
  <si>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</si>
  <si>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</si>
  <si>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</si>
  <si>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</si>
  <si>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</si>
  <si>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</si>
  <si>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</si>
  <si>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</si>
  <si>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</si>
  <si>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</si>
  <si>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</si>
  <si>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</si>
  <si>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</si>
  <si>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</si>
  <si>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</si>
  <si>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</si>
  <si>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</si>
  <si>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</si>
  <si>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</si>
  <si>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</si>
  <si>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</si>
  <si>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</si>
  <si>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</si>
  <si>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</si>
  <si>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</si>
  <si>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</si>
  <si>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</si>
  <si>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</si>
  <si>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</si>
  <si>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</si>
  <si>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</si>
  <si>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mass flow speed (to MFC)</t>
    <phoneticPr fontId="1" type="noConversion"/>
  </si>
  <si>
    <t>modbus_parity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</si>
  <si>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</si>
  <si>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</si>
  <si>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</si>
  <si>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</si>
  <si>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range : 1..247,  default = 1</t>
    <phoneticPr fontId="1" type="noConversion"/>
  </si>
  <si>
    <t>HW 추가 수정 필요한 사항</t>
    <phoneticPr fontId="1" type="noConversion"/>
  </si>
  <si>
    <t>기능</t>
    <phoneticPr fontId="1" type="noConversion"/>
  </si>
  <si>
    <t>main board 에 총 4개의 RTD sensor(3 wire) 가 부착 될 수 있음</t>
    <phoneticPr fontId="1" type="noConversion"/>
  </si>
  <si>
    <t xml:space="preserve"> - RTD#1 : external ADC(MCP3427, ch 1, 16-bit resolution) 사용</t>
    <phoneticPr fontId="1" type="noConversion"/>
  </si>
  <si>
    <t xml:space="preserve"> - RTD#2 : external ADC(MCP3427, ch 2, 16-bit resolution) 사용</t>
    <phoneticPr fontId="1" type="noConversion"/>
  </si>
  <si>
    <t xml:space="preserve"> - RTD#3 : internal ADC(MCU, ADC1, 12-bit resolution) 사용 --&gt; test purpose</t>
    <phoneticPr fontId="1" type="noConversion"/>
  </si>
  <si>
    <t xml:space="preserve"> - RTD#4 : internal ADC(MCU, ADC2, 12-bit resolution) 사용 --&gt; test purpose</t>
    <phoneticPr fontId="1" type="noConversion"/>
  </si>
  <si>
    <t>1. RTD(PT100) temperature sensor</t>
    <phoneticPr fontId="1" type="noConversion"/>
  </si>
  <si>
    <t>2. Wheatstone bridge 로 회로 구성</t>
    <phoneticPr fontId="1" type="noConversion"/>
  </si>
  <si>
    <t>&lt; RTD #1/#2 interface 회로 &gt;</t>
    <phoneticPr fontId="1" type="noConversion"/>
  </si>
  <si>
    <t>&lt; RTD #3/#4 interface 회로 &gt;</t>
    <phoneticPr fontId="1" type="noConversion"/>
  </si>
  <si>
    <t>상세 회로 구성 및 gain 설정, resolution 등은 아래 그림 참조</t>
    <phoneticPr fontId="1" type="noConversion"/>
  </si>
  <si>
    <r>
      <t xml:space="preserve">예상 온도 resolution = 0.03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</si>
  <si>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r>
      <t xml:space="preserve">예상 온도 resolution = 0.1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</si>
  <si>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t xml:space="preserve"> - 조립 부품 오차에 의한 영향이 발생할 수 밖에 없으므로 조립된 보드별로 별도의 calibration 이 필요 함</t>
    <phoneticPr fontId="1" type="noConversion"/>
  </si>
  <si>
    <t xml:space="preserve"> - calibration 을 위해 RTD 온도 0°C, 100°C, 200°C 에 해당하는 저항값을 정밀하고 맞춘 calibration jig 가 필요 함</t>
    <phoneticPr fontId="1" type="noConversion"/>
  </si>
  <si>
    <r>
      <t xml:space="preserve">    2) 100°C RTD resistance : 138.51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</si>
  <si>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3) 200°C RTD resistance : 175.86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</si>
  <si>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1)    0°C RTD resistance :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</si>
  <si>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t>RTD temperature sensor</t>
    <phoneticPr fontId="1" type="noConversion"/>
  </si>
  <si>
    <t xml:space="preserve"> - calibration 한 값을 저장할 수 있어야 함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</si>
  <si>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</si>
  <si>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</si>
  <si>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</si>
  <si>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HW</t>
    <phoneticPr fontId="1" type="noConversion"/>
  </si>
  <si>
    <t>UV LED</t>
    <phoneticPr fontId="1" type="noConversion"/>
  </si>
  <si>
    <t>IR LED</t>
    <phoneticPr fontId="1" type="noConversion"/>
  </si>
  <si>
    <t>ON/OFF 기능</t>
    <phoneticPr fontId="1" type="noConversion"/>
  </si>
  <si>
    <t>LED 이상 유무</t>
    <phoneticPr fontId="1" type="noConversion"/>
  </si>
  <si>
    <t>RTD</t>
    <phoneticPr fontId="1" type="noConversion"/>
  </si>
  <si>
    <t>기능/HW</t>
    <phoneticPr fontId="1" type="noConversion"/>
  </si>
  <si>
    <t>UV PD</t>
    <phoneticPr fontId="1" type="noConversion"/>
  </si>
  <si>
    <t>calibration</t>
    <phoneticPr fontId="1" type="noConversion"/>
  </si>
  <si>
    <t>IR PD</t>
    <phoneticPr fontId="1" type="noConversion"/>
  </si>
  <si>
    <t>measurement</t>
    <phoneticPr fontId="1" type="noConversion"/>
  </si>
  <si>
    <t>UV LED Fail 판단</t>
    <phoneticPr fontId="1" type="noConversion"/>
  </si>
  <si>
    <t>IR LED Fail 판단</t>
    <phoneticPr fontId="1" type="noConversion"/>
  </si>
  <si>
    <t>UV PD Fail 판단</t>
    <phoneticPr fontId="1" type="noConversion"/>
  </si>
  <si>
    <t>IR PD Fail 판단</t>
    <phoneticPr fontId="1" type="noConversion"/>
  </si>
  <si>
    <t>RTD Fail 판단</t>
    <phoneticPr fontId="1" type="noConversion"/>
  </si>
  <si>
    <t>Leakage error 판단</t>
    <phoneticPr fontId="1" type="noConversion"/>
  </si>
  <si>
    <t>MFC error 판단</t>
    <phoneticPr fontId="1" type="noConversion"/>
  </si>
  <si>
    <t>표시 기능</t>
    <phoneticPr fontId="1" type="noConversion"/>
  </si>
  <si>
    <t>농도 계산 표시</t>
    <phoneticPr fontId="1" type="noConversion"/>
  </si>
  <si>
    <t>온도 계산 표시</t>
    <phoneticPr fontId="1" type="noConversion"/>
  </si>
  <si>
    <t>Alarm 기능</t>
    <phoneticPr fontId="1" type="noConversion"/>
  </si>
  <si>
    <t>Data 저장 기능</t>
    <phoneticPr fontId="1" type="noConversion"/>
  </si>
  <si>
    <t>비상 정지 기능</t>
    <phoneticPr fontId="1" type="noConversion"/>
  </si>
  <si>
    <t>전원 관련 기능</t>
    <phoneticPr fontId="1" type="noConversion"/>
  </si>
  <si>
    <t>전원 on/off</t>
    <phoneticPr fontId="1" type="noConversion"/>
  </si>
  <si>
    <t>warm-up 기능</t>
    <phoneticPr fontId="1" type="noConversion"/>
  </si>
  <si>
    <t>Analog 출력 기능</t>
    <phoneticPr fontId="1" type="noConversion"/>
  </si>
  <si>
    <t>analog 출력 2 채널</t>
    <phoneticPr fontId="1" type="noConversion"/>
  </si>
  <si>
    <t>analog 출력 1 채널</t>
    <phoneticPr fontId="1" type="noConversion"/>
  </si>
  <si>
    <t>analog 출력 calibration</t>
    <phoneticPr fontId="1" type="noConversion"/>
  </si>
  <si>
    <t>Analog 입력 기능</t>
    <phoneticPr fontId="1" type="noConversion"/>
  </si>
  <si>
    <t>analog 입력 1 채널</t>
    <phoneticPr fontId="1" type="noConversion"/>
  </si>
  <si>
    <t>analog 입력 calibration</t>
    <phoneticPr fontId="1" type="noConversion"/>
  </si>
  <si>
    <t>통신 기능</t>
    <phoneticPr fontId="1" type="noConversion"/>
  </si>
  <si>
    <t xml:space="preserve">RS-232C #1 기능 </t>
    <phoneticPr fontId="1" type="noConversion"/>
  </si>
  <si>
    <t xml:space="preserve">RS-232C #2 기능 </t>
    <phoneticPr fontId="1" type="noConversion"/>
  </si>
  <si>
    <t xml:space="preserve">RS-232C #3 기능 </t>
    <phoneticPr fontId="1" type="noConversion"/>
  </si>
  <si>
    <t xml:space="preserve">RS-232C #4 기능 </t>
    <phoneticPr fontId="1" type="noConversion"/>
  </si>
  <si>
    <t>RS-485 #1 기능</t>
    <phoneticPr fontId="1" type="noConversion"/>
  </si>
  <si>
    <t>RTC 기능</t>
    <phoneticPr fontId="1" type="noConversion"/>
  </si>
  <si>
    <t>RTC setup 기능</t>
    <phoneticPr fontId="1" type="noConversion"/>
  </si>
  <si>
    <t>RTC batterty 전압 check</t>
    <phoneticPr fontId="1" type="noConversion"/>
  </si>
  <si>
    <t>Parallel Input</t>
    <phoneticPr fontId="1" type="noConversion"/>
  </si>
  <si>
    <t>Parallel Output</t>
    <phoneticPr fontId="1" type="noConversion"/>
  </si>
  <si>
    <t>PID controller</t>
    <phoneticPr fontId="1" type="noConversion"/>
  </si>
  <si>
    <t>온도 PID controller 제어</t>
    <phoneticPr fontId="1" type="noConversion"/>
  </si>
  <si>
    <t>전류 제어</t>
    <phoneticPr fontId="1" type="noConversion"/>
  </si>
  <si>
    <t xml:space="preserve">LCD module </t>
    <phoneticPr fontId="1" type="noConversion"/>
  </si>
  <si>
    <t>LCD module 통신</t>
    <phoneticPr fontId="1" type="noConversion"/>
  </si>
  <si>
    <t>Background
Correction</t>
    <phoneticPr fontId="1" type="noConversion"/>
  </si>
  <si>
    <t>Background
correction 기능</t>
    <phoneticPr fontId="1" type="noConversion"/>
  </si>
  <si>
    <t>micro SD card I/F</t>
    <phoneticPr fontId="1" type="noConversion"/>
  </si>
  <si>
    <t/>
  </si>
  <si>
    <t xml:space="preserve"> Boot1 : always 0</t>
    <phoneticPr fontId="1" type="noConversion"/>
  </si>
  <si>
    <t xml:space="preserve"> unused (internal pull-up)</t>
    <phoneticPr fontId="1" type="noConversion"/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</si>
  <si>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</si>
  <si>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</si>
  <si>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</si>
  <si>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</si>
  <si>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</si>
  <si>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</si>
  <si>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</si>
  <si>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</si>
  <si>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</si>
  <si>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</si>
  <si>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</si>
  <si>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</si>
  <si>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</si>
  <si>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</si>
  <si>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</si>
  <si>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</si>
  <si>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</si>
  <si>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</si>
  <si>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</si>
  <si>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Group</t>
    <phoneticPr fontId="1" type="noConversion"/>
  </si>
  <si>
    <t>mV</t>
    <phoneticPr fontId="1" type="noConversion"/>
  </si>
  <si>
    <t>100°C</t>
    <phoneticPr fontId="1" type="noConversion"/>
  </si>
  <si>
    <t>200°C</t>
    <phoneticPr fontId="1" type="noConversion"/>
  </si>
  <si>
    <t xml:space="preserve">   0°C</t>
    <phoneticPr fontId="1" type="noConversion"/>
  </si>
  <si>
    <t>Va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</si>
  <si>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Vb</t>
    </r>
    <r>
      <rPr>
        <sz val="10"/>
        <color theme="1"/>
        <rFont val="맑은 고딕"/>
        <family val="3"/>
        <charset val="129"/>
        <scheme val="minor"/>
      </rPr>
      <t xml:space="preserve"> = 3.3K x (91/(3.3K+91))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</si>
  <si>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Va</t>
    </r>
    <r>
      <rPr>
        <sz val="10"/>
        <color theme="1"/>
        <rFont val="맑은 고딕"/>
        <family val="3"/>
        <charset val="129"/>
        <scheme val="minor"/>
      </rPr>
      <t xml:space="preserve"> = 3.3K x (Rx/(3.3K+Rx))</t>
    </r>
    <phoneticPr fontId="1" type="noConversion"/>
  </si>
  <si>
    <t>Rrtd</t>
    <phoneticPr fontId="1" type="noConversion"/>
  </si>
  <si>
    <t>16-bit ADC bit resolution =</t>
    <phoneticPr fontId="1" type="noConversion"/>
  </si>
  <si>
    <t>ADC value</t>
    <phoneticPr fontId="1" type="noConversion"/>
  </si>
  <si>
    <t>Rx</t>
    <phoneticPr fontId="1" type="noConversion"/>
  </si>
  <si>
    <t xml:space="preserve">     - 전체 계산의 흐름은 아래의 계산 공식을 이용한다.</t>
    <phoneticPr fontId="1" type="noConversion"/>
  </si>
  <si>
    <t>Temp.</t>
    <phoneticPr fontId="1" type="noConversion"/>
  </si>
  <si>
    <t>search temp integer value, N = pt100_table[N] &lt;= Rx &lt; pt100_table[N+1]</t>
    <phoneticPr fontId="1" type="noConversion"/>
  </si>
  <si>
    <t>calculate decimal value = (Rx - pt100_table[N]) / (pt100_table[N+1] - pt100_table[N])</t>
    <phoneticPr fontId="1" type="noConversion"/>
  </si>
  <si>
    <t xml:space="preserve">   10°C</t>
    <phoneticPr fontId="1" type="noConversion"/>
  </si>
  <si>
    <t xml:space="preserve">   20°C</t>
    <phoneticPr fontId="1" type="noConversion"/>
  </si>
  <si>
    <t>3. Error cases</t>
    <phoneticPr fontId="1" type="noConversion"/>
  </si>
  <si>
    <t>4. Calibration</t>
    <phoneticPr fontId="1" type="noConversion"/>
  </si>
  <si>
    <t>5. Calibration &amp; temperature calculation method</t>
    <phoneticPr fontId="1" type="noConversion"/>
  </si>
  <si>
    <t>6. PT 100 온도별 저항값 table</t>
    <phoneticPr fontId="1" type="noConversion"/>
  </si>
  <si>
    <t>(mV)</t>
    <phoneticPr fontId="1" type="noConversion"/>
  </si>
  <si>
    <t>(ohm)</t>
    <phoneticPr fontId="1" type="noConversion"/>
  </si>
  <si>
    <t>(°C)</t>
  </si>
  <si>
    <t>(Va-Vb)</t>
    <phoneticPr fontId="1" type="noConversion"/>
  </si>
  <si>
    <t>(Va-Vb) x 8</t>
    <phoneticPr fontId="1" type="noConversion"/>
  </si>
  <si>
    <t>(default)</t>
    <phoneticPr fontId="1" type="noConversion"/>
  </si>
  <si>
    <r>
      <t>ADC setting range (</t>
    </r>
    <r>
      <rPr>
        <b/>
        <sz val="10"/>
        <color theme="1"/>
        <rFont val="맑은 고딕"/>
        <family val="3"/>
        <charset val="129"/>
      </rPr>
      <t>±</t>
    </r>
    <r>
      <rPr>
        <b/>
        <sz val="10"/>
        <color theme="1"/>
        <rFont val="맑은 고딕"/>
        <family val="3"/>
        <charset val="129"/>
        <scheme val="minor"/>
      </rPr>
      <t>10%)</t>
    </r>
    <phoneticPr fontId="1" type="noConversion"/>
  </si>
  <si>
    <t xml:space="preserve">     a) 기준 저항을 이용하여 reference ADC value 를 저장한다. (0°C, 100°C, 200°C)</t>
    <phoneticPr fontId="1" type="noConversion"/>
  </si>
  <si>
    <t xml:space="preserve">     c) 주어진 ADC value 에 대해 아래 계산 공식을 이용하여 Rx 값을 계산 한다.</t>
    <phoneticPr fontId="1" type="noConversion"/>
  </si>
  <si>
    <t xml:space="preserve">     e) 소수점 단위는 table 상의 1°C 차이값에서 근사치로 계산한다.</t>
    <phoneticPr fontId="1" type="noConversion"/>
  </si>
  <si>
    <t xml:space="preserve">     d) 계산된 Rx 값에서 아래 PT100 온도별 저항값 table 을 이용하여 가장 근접한 온도를 찾는다.</t>
    <phoneticPr fontId="1" type="noConversion"/>
  </si>
  <si>
    <t xml:space="preserve">     - 16-bit ADC 사용시 resolution 은 약 0.03°C 임</t>
    <phoneticPr fontId="1" type="noConversion"/>
  </si>
  <si>
    <r>
      <rPr>
        <b/>
        <sz val="10"/>
        <rFont val="맑은 고딕"/>
        <family val="3"/>
        <charset val="129"/>
        <scheme val="minor"/>
      </rPr>
      <t xml:space="preserve">  1) Case 1 :</t>
    </r>
    <r>
      <rPr>
        <sz val="10"/>
        <rFont val="맑은 고딕"/>
        <family val="3"/>
        <charset val="129"/>
        <scheme val="minor"/>
      </rPr>
      <t xml:space="preserve"> 16-bit ADC, pt100 저항값 계산 방법</t>
    </r>
    <phoneticPr fontId="1" type="noConversion"/>
  </si>
  <si>
    <r>
      <t xml:space="preserve">     b) reference ADC value 가 </t>
    </r>
    <r>
      <rPr>
        <sz val="10"/>
        <color rgb="FFFF0000"/>
        <rFont val="맑은 고딕"/>
        <family val="3"/>
        <charset val="129"/>
      </rPr>
      <t>±10% 범위(아래표에 기입됨) 를 벗어나면 main board 조립불량이 의심됨</t>
    </r>
    <phoneticPr fontId="1" type="noConversion"/>
  </si>
  <si>
    <t>16-bit ADC</t>
    <phoneticPr fontId="1" type="noConversion"/>
  </si>
  <si>
    <t>12-bit ADC</t>
    <phoneticPr fontId="1" type="noConversion"/>
  </si>
  <si>
    <t>(Va-Vb) x 25.5</t>
    <phoneticPr fontId="1" type="noConversion"/>
  </si>
  <si>
    <t>12-bit ADC bit resolution =</t>
    <phoneticPr fontId="1" type="noConversion"/>
  </si>
  <si>
    <t xml:space="preserve"> 0 +1 bit</t>
    <phoneticPr fontId="1" type="noConversion"/>
  </si>
  <si>
    <t xml:space="preserve"> 100 +1 bit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</si>
  <si>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</si>
  <si>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</si>
  <si>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</si>
  <si>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</si>
  <si>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</si>
  <si>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</si>
  <si>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</si>
  <si>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</si>
  <si>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</si>
  <si>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</si>
  <si>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</si>
  <si>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</si>
  <si>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</si>
  <si>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</si>
  <si>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</si>
  <si>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HW test</t>
    <phoneticPr fontId="1" type="noConversion"/>
  </si>
  <si>
    <t>GPIO read 기능</t>
    <phoneticPr fontId="1" type="noConversion"/>
  </si>
  <si>
    <t>GPIO write 기능</t>
    <phoneticPr fontId="1" type="noConversion"/>
  </si>
  <si>
    <t>Leak port read 기능</t>
    <phoneticPr fontId="1" type="noConversion"/>
  </si>
  <si>
    <t>Parallel input read 기능</t>
    <phoneticPr fontId="1" type="noConversion"/>
  </si>
  <si>
    <t>Parallel output write 기능</t>
    <phoneticPr fontId="1" type="noConversion"/>
  </si>
  <si>
    <t>MFC calibration</t>
    <phoneticPr fontId="1" type="noConversion"/>
  </si>
  <si>
    <t>MFC calibration 기능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</si>
  <si>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</si>
  <si>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</si>
  <si>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</si>
  <si>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</si>
  <si>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</si>
  <si>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</si>
  <si>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</si>
  <si>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SSCG</t>
    <phoneticPr fontId="1" type="noConversion"/>
  </si>
  <si>
    <t>SSCG 기능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</si>
  <si>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</si>
  <si>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</si>
  <si>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</si>
  <si>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</si>
  <si>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</si>
  <si>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</si>
  <si>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</si>
  <si>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</si>
  <si>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</si>
  <si>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</si>
  <si>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</si>
  <si>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t>EEPROM I2C I/F (128 Kbyte) --&gt; unused
 - GPIO input with pull-up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</si>
  <si>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</si>
  <si>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</si>
  <si>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</si>
  <si>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</si>
  <si>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</si>
  <si>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</si>
  <si>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</si>
  <si>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UART No.</t>
    <phoneticPr fontId="1" type="noConversion"/>
  </si>
  <si>
    <t xml:space="preserve"> isolated RS-232</t>
    <phoneticPr fontId="1" type="noConversion"/>
  </si>
  <si>
    <t xml:space="preserve"> PC 와 연결
 - system monitoring, FW upgrade
 - 115200 baud, 8 data bit, no parity, 1 stop bit</t>
    <phoneticPr fontId="1" type="noConversion"/>
  </si>
  <si>
    <t xml:space="preserve"> non-isolated RS-232</t>
    <phoneticPr fontId="1" type="noConversion"/>
  </si>
  <si>
    <t xml:space="preserve"> isolated RS-485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</si>
  <si>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</si>
  <si>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</si>
  <si>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</si>
  <si>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6</t>
    <phoneticPr fontId="1" type="noConversion"/>
  </si>
  <si>
    <t xml:space="preserve"> Reserved
 - RS-485 통신
 - 9600 baud, 8 data bit, no parity, 1 stop bit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</si>
  <si>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</si>
  <si>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</si>
  <si>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1000
(1000 - 1)</t>
    <phoneticPr fontId="1" type="noConversion"/>
  </si>
  <si>
    <t>1 msec main timer</t>
    <phoneticPr fontId="1" type="noConversion"/>
  </si>
  <si>
    <t>LED onoff 기능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</si>
  <si>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</si>
  <si>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</si>
  <si>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>Issued by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</si>
  <si>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</si>
  <si>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</si>
  <si>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</si>
  <si>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</si>
  <si>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</si>
  <si>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</si>
  <si>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</si>
  <si>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</si>
  <si>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</si>
  <si>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</si>
  <si>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</si>
  <si>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</si>
  <si>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</si>
  <si>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</si>
  <si>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</si>
  <si>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</si>
  <si>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</si>
  <si>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</si>
  <si>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</si>
  <si>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</si>
  <si>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</si>
  <si>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</si>
  <si>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</si>
  <si>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</si>
  <si>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</si>
  <si>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</si>
  <si>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</si>
  <si>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</si>
  <si>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</si>
  <si>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</si>
  <si>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</si>
  <si>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</si>
  <si>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</si>
  <si>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</si>
  <si>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</si>
  <si>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</si>
  <si>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</si>
  <si>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</si>
  <si>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</si>
  <si>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</si>
  <si>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</si>
  <si>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</si>
  <si>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</si>
  <si>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</si>
  <si>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</si>
  <si>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</si>
  <si>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</si>
  <si>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</si>
  <si>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</si>
  <si>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</si>
  <si>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</si>
  <si>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</si>
  <si>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</si>
  <si>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</si>
  <si>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</si>
  <si>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</si>
  <si>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</si>
  <si>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</si>
  <si>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</si>
  <si>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</si>
  <si>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</si>
  <si>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</si>
  <si>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</si>
  <si>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</si>
  <si>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</si>
  <si>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</si>
  <si>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</si>
  <si>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</si>
  <si>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</si>
  <si>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</si>
  <si>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</si>
  <si>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</si>
  <si>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</si>
  <si>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</si>
  <si>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</si>
  <si>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</si>
  <si>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</si>
  <si>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</si>
  <si>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</si>
  <si>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</si>
  <si>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</si>
  <si>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</si>
  <si>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</si>
  <si>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</si>
  <si>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</si>
  <si>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</si>
  <si>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</si>
  <si>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</si>
  <si>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</si>
  <si>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</si>
  <si>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</si>
  <si>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</si>
  <si>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</si>
  <si>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</si>
  <si>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</si>
  <si>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</si>
  <si>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</si>
  <si>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</si>
  <si>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</si>
  <si>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</si>
  <si>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</si>
  <si>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2. AD7682 SPI timing format</t>
    <phoneticPr fontId="1" type="noConversion"/>
  </si>
  <si>
    <t>300 usec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</si>
  <si>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</si>
  <si>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</si>
  <si>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</si>
  <si>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</si>
  <si>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</si>
  <si>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</si>
  <si>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</si>
  <si>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</si>
  <si>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</si>
  <si>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</si>
  <si>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</si>
  <si>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</si>
  <si>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</si>
  <si>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</si>
  <si>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</si>
  <si>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</si>
  <si>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</si>
  <si>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</si>
  <si>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</si>
  <si>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Use this command to change DAC output voltage</t>
    <phoneticPr fontId="1" type="noConversion"/>
  </si>
  <si>
    <t xml:space="preserve">     - initial stage : </t>
    <phoneticPr fontId="1" type="noConversion"/>
  </si>
  <si>
    <t xml:space="preserve">     - normal operation : </t>
    <phoneticPr fontId="1" type="noConversion"/>
  </si>
  <si>
    <t xml:space="preserve">  2) LTC2630 timing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</si>
  <si>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</si>
  <si>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</si>
  <si>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</si>
  <si>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</si>
  <si>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</si>
  <si>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</si>
  <si>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 xml:space="preserve">   1) PT100 이 연결되지 않은 경우           </t>
    <phoneticPr fontId="1" type="noConversion"/>
  </si>
  <si>
    <r>
      <t xml:space="preserve"> : Va = 3.3V, Vb = 3.3V, (Va - Vb = 0 V) --&gt; </t>
    </r>
    <r>
      <rPr>
        <sz val="10"/>
        <color rgb="FFFF0000"/>
        <rFont val="맑은 고딕"/>
        <family val="3"/>
        <charset val="129"/>
        <scheme val="minor"/>
      </rPr>
      <t xml:space="preserve">0&lt;= ADC value &lt;= 500 </t>
    </r>
    <phoneticPr fontId="1" type="noConversion"/>
  </si>
  <si>
    <t xml:space="preserve">   2) PT100 이 배선 short 된 경우 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</si>
  <si>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</si>
  <si>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</si>
  <si>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</si>
  <si>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R2//R3</t>
    <phoneticPr fontId="1" type="noConversion"/>
  </si>
  <si>
    <t>R4</t>
    <phoneticPr fontId="1" type="noConversion"/>
  </si>
  <si>
    <t>R1+R4+(R2//R3)</t>
    <phoneticPr fontId="1" type="noConversion"/>
  </si>
  <si>
    <t>8.2 + 8.2</t>
    <phoneticPr fontId="1" type="noConversion"/>
  </si>
  <si>
    <t>---&gt; 82 + 8.2 + ( 10 // 2K VR )</t>
    <phoneticPr fontId="1" type="noConversion"/>
  </si>
  <si>
    <t>---&gt; 120 + 9.1 + ( 10 // 2K VR )</t>
    <phoneticPr fontId="1" type="noConversion"/>
  </si>
  <si>
    <t>---&gt; 150 + 8.2 + 8.2 + ( 10 // 2K VR )</t>
    <phoneticPr fontId="1" type="noConversion"/>
  </si>
  <si>
    <r>
      <t xml:space="preserve"> : Va = 0V, Vb = 88 mV, (Va - Vb = -88 mV) --&gt; </t>
    </r>
    <r>
      <rPr>
        <sz val="10"/>
        <color rgb="FFFF0000"/>
        <rFont val="맑은 고딕"/>
        <family val="3"/>
        <charset val="129"/>
        <scheme val="minor"/>
      </rPr>
      <t>ADC value &lt; 0</t>
    </r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</si>
  <si>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</si>
  <si>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</si>
  <si>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</si>
  <si>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</si>
  <si>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</si>
  <si>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</si>
  <si>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</si>
  <si>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</si>
  <si>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</si>
  <si>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</si>
  <si>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</si>
  <si>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>uv_led_op_mode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</si>
  <si>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</si>
  <si>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</si>
  <si>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uv_led_on_dur</t>
    <phoneticPr fontId="1" type="noConversion"/>
  </si>
  <si>
    <t>UV LED on duration (usec)</t>
    <phoneticPr fontId="1" type="noConversion"/>
  </si>
  <si>
    <t>ir_led_op_mode</t>
    <phoneticPr fontId="1" type="noConversion"/>
  </si>
  <si>
    <t>ir_led_var_cur</t>
    <phoneticPr fontId="1" type="noConversion"/>
  </si>
  <si>
    <t>ir_led_on_dur</t>
    <phoneticPr fontId="1" type="noConversion"/>
  </si>
  <si>
    <t xml:space="preserve">IR LED operation mode : 0..3 </t>
    <phoneticPr fontId="1" type="noConversion"/>
  </si>
  <si>
    <t>IR LED on duration (usec)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</si>
  <si>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</si>
  <si>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</si>
  <si>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</si>
  <si>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</si>
  <si>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</si>
  <si>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</si>
  <si>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</si>
  <si>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</si>
  <si>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</si>
  <si>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</si>
  <si>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</si>
  <si>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</si>
  <si>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</si>
  <si>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</si>
  <si>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</si>
  <si>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</si>
  <si>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</si>
  <si>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</si>
  <si>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</si>
  <si>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</si>
  <si>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</si>
  <si>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</si>
  <si>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</si>
  <si>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 xml:space="preserve">case 2) (ref_0_val) &lt;= adc_val_x &lt;= (ref_100_val) </t>
    <phoneticPr fontId="1" type="noConversion"/>
  </si>
  <si>
    <t>case 3) ref_100_val) &lt; adc_val_x &lt;= (ref_200_val)</t>
    <phoneticPr fontId="1" type="noConversion"/>
  </si>
  <si>
    <t xml:space="preserve">case 1) (ref_0_val) &gt; adc_val_x </t>
    <phoneticPr fontId="1" type="noConversion"/>
  </si>
  <si>
    <t>Rx = 100 - (138.51-100)/(ref_100 - ref_0) x (ref_0 - adc_val_x)</t>
    <phoneticPr fontId="1" type="noConversion"/>
  </si>
  <si>
    <t>Rx = (138.51-100)/(ref_100 - ref_0) x (adc_val_x - ref_0) + 100</t>
    <phoneticPr fontId="1" type="noConversion"/>
  </si>
  <si>
    <t xml:space="preserve">    = 38.51/(ref_100 - ref_0) x (adc_val_x - ref_0) + 100</t>
    <phoneticPr fontId="1" type="noConversion"/>
  </si>
  <si>
    <t>Rx = (175.86-138.51)/(ref_200 - ref_100) x (adc_val_x - ref_100) + 138.51</t>
    <phoneticPr fontId="1" type="noConversion"/>
  </si>
  <si>
    <t xml:space="preserve">    = 37.35/(ref_200 - ref_100) x (adc_val_x - ref_100) + 138.51</t>
    <phoneticPr fontId="1" type="noConversion"/>
  </si>
  <si>
    <t xml:space="preserve">    = 100 - 38.51/(ref_100 - ref_0) x (ref_0 - adc_val_x)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</si>
  <si>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</si>
  <si>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</si>
  <si>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</si>
  <si>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</si>
  <si>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</si>
  <si>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</si>
  <si>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</si>
  <si>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</si>
  <si>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</si>
  <si>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</si>
  <si>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r>
      <t xml:space="preserve">default : 1
0: variable current, </t>
    </r>
    <r>
      <rPr>
        <sz val="10"/>
        <color rgb="FFFF0000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</si>
  <si>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</si>
  <si>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</si>
  <si>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</si>
  <si>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</si>
  <si>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</si>
  <si>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</si>
  <si>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</si>
  <si>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</si>
  <si>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</si>
  <si>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</si>
  <si>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</si>
  <si>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</si>
  <si>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</si>
  <si>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default 300   range (1..65,000)</t>
    <phoneticPr fontId="1" type="noConversion"/>
  </si>
  <si>
    <t>IR PD measure point before LED off (usec)</t>
    <phoneticPr fontId="1" type="noConversion"/>
  </si>
  <si>
    <t>default 1,000   range (1..65,000)</t>
    <phoneticPr fontId="1" type="noConversion"/>
  </si>
  <si>
    <t>default 800</t>
    <phoneticPr fontId="1" type="noConversion"/>
  </si>
  <si>
    <t>default 4,000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</si>
  <si>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</si>
  <si>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</si>
  <si>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</si>
  <si>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</si>
  <si>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</si>
  <si>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</si>
  <si>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</si>
  <si>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</si>
  <si>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</si>
  <si>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</si>
  <si>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</si>
  <si>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</si>
  <si>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</si>
  <si>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</si>
  <si>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</si>
  <si>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</si>
  <si>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</si>
  <si>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</si>
  <si>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</si>
  <si>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</si>
  <si>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V1.0</t>
    <phoneticPr fontId="1" type="noConversion"/>
  </si>
  <si>
    <t>Application image upload</t>
    <phoneticPr fontId="1" type="noConversion"/>
  </si>
  <si>
    <t>시료 #6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</si>
  <si>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</si>
  <si>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</si>
  <si>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</si>
  <si>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</si>
  <si>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</si>
  <si>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</si>
  <si>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</si>
  <si>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</si>
  <si>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O</t>
    <phoneticPr fontId="1" type="noConversion"/>
  </si>
  <si>
    <t>3. Board
   Rework</t>
    <phoneticPr fontId="1" type="noConversion"/>
  </si>
  <si>
    <t>4. UART</t>
    <phoneticPr fontId="1" type="noConversion"/>
  </si>
  <si>
    <t xml:space="preserve"> UART #1 (PC)</t>
    <phoneticPr fontId="1" type="noConversion"/>
  </si>
  <si>
    <t>5. Calibration</t>
    <phoneticPr fontId="1" type="noConversion"/>
  </si>
  <si>
    <t xml:space="preserve"> RTD #0 calibration</t>
    <phoneticPr fontId="1" type="noConversion"/>
  </si>
  <si>
    <t xml:space="preserve"> RTD #1 calibration</t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</si>
  <si>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</si>
  <si>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</si>
  <si>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</si>
  <si>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</si>
  <si>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</si>
  <si>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</si>
  <si>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</si>
  <si>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</si>
  <si>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</si>
  <si>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</si>
  <si>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</si>
  <si>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</si>
  <si>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</si>
  <si>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</si>
  <si>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</si>
  <si>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</si>
  <si>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</si>
  <si>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</si>
  <si>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</si>
  <si>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</si>
  <si>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</si>
  <si>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</si>
  <si>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</si>
  <si>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</si>
  <si>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</si>
  <si>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</si>
  <si>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</si>
  <si>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</si>
  <si>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</si>
  <si>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</si>
  <si>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</si>
  <si>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</si>
  <si>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</si>
  <si>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</si>
  <si>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</si>
  <si>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</si>
  <si>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</si>
  <si>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</si>
  <si>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</si>
  <si>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</si>
  <si>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</si>
  <si>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</si>
  <si>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</si>
  <si>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</si>
  <si>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</si>
  <si>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</si>
  <si>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</si>
  <si>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</si>
  <si>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</si>
  <si>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</si>
  <si>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</si>
  <si>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</si>
  <si>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</si>
  <si>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</si>
  <si>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</si>
  <si>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</si>
  <si>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</si>
  <si>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</si>
  <si>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</si>
  <si>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</si>
  <si>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</si>
  <si>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</si>
  <si>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</si>
  <si>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</si>
  <si>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</si>
  <si>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</si>
  <si>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</si>
  <si>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</si>
  <si>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</si>
  <si>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</si>
  <si>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</si>
  <si>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</si>
  <si>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</si>
  <si>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</si>
  <si>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</si>
  <si>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</si>
  <si>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</si>
  <si>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</si>
  <si>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</si>
  <si>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</si>
  <si>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</si>
  <si>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</si>
  <si>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</si>
  <si>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</si>
  <si>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</si>
  <si>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</si>
  <si>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</si>
  <si>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</si>
  <si>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</si>
  <si>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</si>
  <si>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</si>
  <si>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</si>
  <si>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</si>
  <si>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</si>
  <si>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</si>
  <si>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</si>
  <si>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</si>
  <si>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- UART PC svc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</si>
  <si>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</si>
  <si>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</si>
  <si>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</si>
  <si>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</si>
  <si>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</si>
  <si>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</si>
  <si>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</si>
  <si>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</si>
  <si>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</si>
  <si>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</si>
  <si>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</si>
  <si>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</si>
  <si>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</si>
  <si>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</si>
  <si>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</si>
  <si>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</si>
  <si>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</si>
  <si>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</si>
  <si>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</si>
  <si>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</si>
  <si>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</si>
  <si>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</si>
  <si>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</si>
  <si>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</si>
  <si>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</si>
  <si>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</si>
  <si>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</si>
  <si>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</si>
  <si>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</si>
  <si>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</si>
  <si>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parm</t>
    <phoneticPr fontId="1" type="noConversion"/>
  </si>
  <si>
    <t>FW name</t>
    <phoneticPr fontId="1" type="noConversion"/>
  </si>
  <si>
    <t>TPID_DEBUG</t>
    <phoneticPr fontId="1" type="noConversion"/>
  </si>
  <si>
    <t>TPID_LCD_HMI</t>
  </si>
  <si>
    <t>TPID_RS485</t>
  </si>
  <si>
    <t xml:space="preserve"> - env init</t>
    <phoneticPr fontId="1" type="noConversion"/>
  </si>
  <si>
    <t>initialize env table to default except cal_info</t>
    <phoneticPr fontId="1" type="noConversion"/>
  </si>
  <si>
    <t>6. I/O read/write</t>
    <phoneticPr fontId="1" type="noConversion"/>
  </si>
  <si>
    <t>Parallel input read</t>
    <phoneticPr fontId="1" type="noConversion"/>
  </si>
  <si>
    <t>Parallel output write</t>
    <phoneticPr fontId="1" type="noConversion"/>
  </si>
  <si>
    <t>NEX_TRACE_FLAG</t>
    <phoneticPr fontId="1" type="noConversion"/>
  </si>
  <si>
    <t>1. UART 종류 및 구성</t>
    <phoneticPr fontId="1" type="noConversion"/>
  </si>
  <si>
    <t>TRACE_FLAG</t>
    <phoneticPr fontId="1" type="noConversion"/>
  </si>
  <si>
    <t>other trace onoff control flag
 - bit 0 : other trace onoff</t>
    <phoneticPr fontId="1" type="noConversion"/>
  </si>
  <si>
    <t>PASSWORD</t>
    <phoneticPr fontId="1" type="noConversion"/>
  </si>
  <si>
    <t>password</t>
    <phoneticPr fontId="1" type="noConversion"/>
  </si>
  <si>
    <t>default : 825,373,492(0x31323334)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</si>
  <si>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</si>
  <si>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</si>
  <si>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</si>
  <si>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</si>
  <si>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</si>
  <si>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</si>
  <si>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</si>
  <si>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</si>
  <si>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</si>
  <si>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</si>
  <si>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</si>
  <si>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</si>
  <si>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</si>
  <si>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</si>
  <si>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</si>
  <si>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</si>
  <si>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</si>
  <si>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</si>
  <si>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</si>
  <si>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</si>
  <si>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</si>
  <si>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</si>
  <si>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</si>
  <si>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</si>
  <si>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</si>
  <si>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</si>
  <si>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</si>
  <si>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</si>
  <si>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</si>
  <si>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</si>
  <si>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</si>
  <si>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</si>
  <si>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</si>
  <si>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</si>
  <si>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</si>
  <si>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</si>
  <si>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</si>
  <si>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</si>
  <si>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</si>
  <si>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x100 format</t>
    <phoneticPr fontId="1" type="noConversion"/>
  </si>
  <si>
    <t>nextion trace onoff control flag
 - bit 0 : Nextion trace onoff
 - bit 1 : Nextion trace time/date onoff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</si>
  <si>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</si>
  <si>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</si>
  <si>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</si>
  <si>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</si>
  <si>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PID_TC_TRACE_FLAG</t>
    <phoneticPr fontId="1" type="noConversion"/>
  </si>
  <si>
    <t>temp. PID trace onoff control flag
 - bit 0 : temp. PID trace onoff
 - bit 1 : detail temp. PID trace onoff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</si>
  <si>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</si>
  <si>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</si>
  <si>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</si>
  <si>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</si>
  <si>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</si>
  <si>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</si>
  <si>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</si>
  <si>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</si>
  <si>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</si>
  <si>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</si>
  <si>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</si>
  <si>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</si>
  <si>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</si>
  <si>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</si>
  <si>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</si>
  <si>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</si>
  <si>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</si>
  <si>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</si>
  <si>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</si>
  <si>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</si>
  <si>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</si>
  <si>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</si>
  <si>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</si>
  <si>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</si>
  <si>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</si>
  <si>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</si>
  <si>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</si>
  <si>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</si>
  <si>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</si>
  <si>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</si>
  <si>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</si>
  <si>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</si>
  <si>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</si>
  <si>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</si>
  <si>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</si>
  <si>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</si>
  <si>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</si>
  <si>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</si>
  <si>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</si>
  <si>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</si>
  <si>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</si>
  <si>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</si>
  <si>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</si>
  <si>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조락현</t>
    <phoneticPr fontId="1" type="noConversion"/>
  </si>
  <si>
    <t>현재 부품 수급 문제로 Thosiba의 TBD62003APG 사용하였으나, Type을 SMD로 변경 필요</t>
    <phoneticPr fontId="1" type="noConversion"/>
  </si>
  <si>
    <t>Baud rate : 115200(Error 발생) → 9600</t>
    <phoneticPr fontId="1" type="noConversion"/>
  </si>
  <si>
    <t>DAC IC 미교체 (LTC2601 → DAC8501)</t>
    <phoneticPr fontId="1" type="noConversion"/>
  </si>
  <si>
    <t>Photo coupler(RS232,485) LED Drive current 변경 : 10mA(330R) → 2.5mA(1.5K)</t>
    <phoneticPr fontId="1" type="noConversion"/>
  </si>
  <si>
    <t>RS232 RES 값 변경</t>
    <phoneticPr fontId="1" type="noConversion"/>
  </si>
  <si>
    <t>GND Jumper pin 추가</t>
    <phoneticPr fontId="1" type="noConversion"/>
  </si>
  <si>
    <t>UART2 Pin 변경 (ALD_OUT_8 Remove)</t>
    <phoneticPr fontId="1" type="noConversion"/>
  </si>
  <si>
    <t>Tx → Rx, Rx → ALD_OUT_8</t>
    <phoneticPr fontId="1" type="noConversion"/>
  </si>
  <si>
    <t>Photo coupler Drive current 변경</t>
    <phoneticPr fontId="1" type="noConversion"/>
  </si>
  <si>
    <t>R147,R152,R157,R162,R193,R200 : 330R → 1.5K</t>
    <phoneticPr fontId="1" type="noConversion"/>
  </si>
  <si>
    <t xml:space="preserve"> UART #2 (Debug)</t>
    <phoneticPr fontId="1" type="noConversion"/>
  </si>
  <si>
    <t xml:space="preserve"> 0~5V/4~20mA Int DAC OUT 1 calibration</t>
    <phoneticPr fontId="1" type="noConversion"/>
  </si>
  <si>
    <t xml:space="preserve"> 0~5V/4~20mA Ext DAC OUT 3 calibration</t>
    <phoneticPr fontId="1" type="noConversion"/>
  </si>
  <si>
    <t>서포트 홀 금속 패턴 삭제 및 중간에서 9mm 이격</t>
    <phoneticPr fontId="1" type="noConversion"/>
  </si>
  <si>
    <t>ADC Silk 수정</t>
    <phoneticPr fontId="1" type="noConversion"/>
  </si>
  <si>
    <t xml:space="preserve">12V → 5V </t>
    <phoneticPr fontId="1" type="noConversion"/>
  </si>
  <si>
    <t xml:space="preserve"> 4~20mA Ext ADC IN 0 calibration[29]</t>
    <phoneticPr fontId="1" type="noConversion"/>
  </si>
  <si>
    <t>O</t>
  </si>
  <si>
    <t>9. LED</t>
    <phoneticPr fontId="1" type="noConversion"/>
  </si>
  <si>
    <t>7. DAC</t>
    <phoneticPr fontId="1" type="noConversion"/>
  </si>
  <si>
    <t>8. ADC</t>
    <phoneticPr fontId="1" type="noConversion"/>
  </si>
  <si>
    <t xml:space="preserve"> LED 1</t>
    <phoneticPr fontId="1" type="noConversion"/>
  </si>
  <si>
    <t xml:space="preserve"> LED 2</t>
    <phoneticPr fontId="1" type="noConversion"/>
  </si>
  <si>
    <t xml:space="preserve"> 4~20mA Ext ADC IN 0</t>
    <phoneticPr fontId="1" type="noConversion"/>
  </si>
  <si>
    <t xml:space="preserve"> 0~5V/4~20mA Int DAC OUT 1</t>
    <phoneticPr fontId="1" type="noConversion"/>
  </si>
  <si>
    <t xml:space="preserve"> 0~5V/4~20mA Ext DAC OUT 3</t>
    <phoneticPr fontId="1" type="noConversion"/>
  </si>
  <si>
    <t xml:space="preserve"> 4~20mA        Ext DAC OUT 2</t>
    <phoneticPr fontId="1" type="noConversion"/>
  </si>
  <si>
    <t xml:space="preserve"> 4~20mA        Int DAC OUT 0</t>
    <phoneticPr fontId="1" type="noConversion"/>
  </si>
  <si>
    <t xml:space="preserve"> 0~5V     Ext ADC IN 1</t>
    <phoneticPr fontId="1" type="noConversion"/>
  </si>
  <si>
    <t xml:space="preserve"> 0~5V     Ext ADC IN 2</t>
    <phoneticPr fontId="1" type="noConversion"/>
  </si>
  <si>
    <t xml:space="preserve"> 0~5V     Ext ADC IN 3</t>
    <phoneticPr fontId="1" type="noConversion"/>
  </si>
  <si>
    <t xml:space="preserve"> RTD 1    Int ADC IN 0</t>
    <phoneticPr fontId="1" type="noConversion"/>
  </si>
  <si>
    <t xml:space="preserve"> RTD 2    Int ADC IN 1</t>
    <phoneticPr fontId="1" type="noConversion"/>
  </si>
  <si>
    <t xml:space="preserve"> 0~5V     Ext ADC IN 1 calibration</t>
    <phoneticPr fontId="1" type="noConversion"/>
  </si>
  <si>
    <t xml:space="preserve"> 0~5V     Ext ADC IN 2 calibration</t>
    <phoneticPr fontId="1" type="noConversion"/>
  </si>
  <si>
    <t xml:space="preserve"> 0~5V     Ext ADC IN 3 calibration</t>
    <phoneticPr fontId="1" type="noConversion"/>
  </si>
  <si>
    <t xml:space="preserve"> 4~20mA        Ext DAC OUT 2 calibration[28]</t>
    <phoneticPr fontId="1" type="noConversion"/>
  </si>
  <si>
    <t xml:space="preserve"> 4~20mA        Int DAC OUT 0 calibration</t>
    <phoneticPr fontId="1" type="noConversion"/>
  </si>
  <si>
    <t xml:space="preserve"> UART #3 (LCD : TTL)</t>
    <phoneticPr fontId="1" type="noConversion"/>
  </si>
  <si>
    <t xml:space="preserve"> UART #6 (RS485)</t>
    <phoneticPr fontId="1" type="noConversion"/>
  </si>
  <si>
    <t xml:space="preserve"> Ethernet</t>
    <phoneticPr fontId="1" type="noConversion"/>
  </si>
  <si>
    <t>X</t>
  </si>
  <si>
    <t>X</t>
    <phoneticPr fontId="1" type="noConversion"/>
  </si>
  <si>
    <t>Pin map 수정 필요</t>
    <phoneticPr fontId="1" type="noConversion"/>
  </si>
  <si>
    <t>LCD 미사용</t>
    <phoneticPr fontId="1" type="noConversion"/>
  </si>
  <si>
    <t>IAP 적용을 위해 변경</t>
    <phoneticPr fontId="1" type="noConversion"/>
  </si>
  <si>
    <t>0 .. 256</t>
    <phoneticPr fontId="1" type="noConversion"/>
  </si>
  <si>
    <t>0.4884 Hz
(2.0475 s)</t>
    <phoneticPr fontId="1" type="noConversion"/>
  </si>
  <si>
    <t>2 KHz
(0.5 msec)</t>
    <phoneticPr fontId="1" type="noConversion"/>
  </si>
  <si>
    <t>Psi-3000</t>
    <phoneticPr fontId="1" type="noConversion"/>
  </si>
  <si>
    <t>10 msec main loop에 적용</t>
    <phoneticPr fontId="1" type="noConversion"/>
  </si>
  <si>
    <t>미 사용</t>
    <phoneticPr fontId="1" type="noConversion"/>
  </si>
  <si>
    <t>0 .. 4096</t>
    <phoneticPr fontId="1" type="noConversion"/>
  </si>
  <si>
    <t>4096
(4096 - 1)</t>
    <phoneticPr fontId="1" type="noConversion"/>
  </si>
  <si>
    <t>1 KHz
(1 msec)</t>
    <phoneticPr fontId="1" type="noConversion"/>
  </si>
  <si>
    <t>Digital out time control</t>
    <phoneticPr fontId="1" type="noConversion"/>
  </si>
  <si>
    <t>IWDG</t>
    <phoneticPr fontId="1" type="noConversion"/>
  </si>
  <si>
    <t>ETH_MII</t>
    <phoneticPr fontId="1" type="noConversion"/>
  </si>
  <si>
    <t>Rx_CLK</t>
    <phoneticPr fontId="1" type="noConversion"/>
  </si>
  <si>
    <t>CRS</t>
    <phoneticPr fontId="1" type="noConversion"/>
  </si>
  <si>
    <t>Rx_MDIO</t>
    <phoneticPr fontId="1" type="noConversion"/>
  </si>
  <si>
    <t>ALD_OUT_8</t>
    <phoneticPr fontId="1" type="noConversion"/>
  </si>
  <si>
    <t>Rx_DV</t>
    <phoneticPr fontId="1" type="noConversion"/>
  </si>
  <si>
    <t>MCO</t>
    <phoneticPr fontId="1" type="noConversion"/>
  </si>
  <si>
    <t>CLK OUT</t>
    <phoneticPr fontId="1" type="noConversion"/>
  </si>
  <si>
    <t>IN</t>
  </si>
  <si>
    <t xml:space="preserve"> RTD_SENSE1</t>
    <phoneticPr fontId="1" type="noConversion"/>
  </si>
  <si>
    <t xml:space="preserve"> HSE(External Clock) 25Mhz</t>
    <phoneticPr fontId="1" type="noConversion"/>
  </si>
  <si>
    <t>---</t>
  </si>
  <si>
    <t>ALD_OUT_7</t>
    <phoneticPr fontId="1" type="noConversion"/>
  </si>
  <si>
    <t>ALD_OUT_6</t>
    <phoneticPr fontId="1" type="noConversion"/>
  </si>
  <si>
    <t xml:space="preserve"> Digital output 7</t>
    <phoneticPr fontId="1" type="noConversion"/>
  </si>
  <si>
    <t xml:space="preserve"> Digital output 6</t>
    <phoneticPr fontId="1" type="noConversion"/>
  </si>
  <si>
    <t xml:space="preserve"> Digital output 8</t>
    <phoneticPr fontId="1" type="noConversion"/>
  </si>
  <si>
    <t>ALD_OUT_1</t>
    <phoneticPr fontId="1" type="noConversion"/>
  </si>
  <si>
    <t xml:space="preserve"> Digital output 1</t>
    <phoneticPr fontId="1" type="noConversion"/>
  </si>
  <si>
    <t xml:space="preserve"> LCD (unused)
 - 115200, 8, no, 1 stop bit</t>
    <phoneticPr fontId="1" type="noConversion"/>
  </si>
  <si>
    <t xml:space="preserve"> DEBUG
 - 115200, 8, no, 1 stop bit</t>
    <phoneticPr fontId="1" type="noConversion"/>
  </si>
  <si>
    <t>ADC3</t>
    <phoneticPr fontId="1" type="noConversion"/>
  </si>
  <si>
    <t>ADC3_IN10</t>
    <phoneticPr fontId="1" type="noConversion"/>
  </si>
  <si>
    <t xml:space="preserve"> RTD_SENSE2</t>
    <phoneticPr fontId="1" type="noConversion"/>
  </si>
  <si>
    <t>MDC</t>
    <phoneticPr fontId="1" type="noConversion"/>
  </si>
  <si>
    <t>Tx_CLK</t>
    <phoneticPr fontId="1" type="noConversion"/>
  </si>
  <si>
    <t>TxD2</t>
    <phoneticPr fontId="1" type="noConversion"/>
  </si>
  <si>
    <t>RxD3</t>
    <phoneticPr fontId="1" type="noConversion"/>
  </si>
  <si>
    <t>RxD1</t>
    <phoneticPr fontId="1" type="noConversion"/>
  </si>
  <si>
    <t>RxD0</t>
    <phoneticPr fontId="1" type="noConversion"/>
  </si>
  <si>
    <t>RS485_Tx</t>
    <phoneticPr fontId="1" type="noConversion"/>
  </si>
  <si>
    <t>RS485_Rx</t>
    <phoneticPr fontId="1" type="noConversion"/>
  </si>
  <si>
    <t xml:space="preserve"> PLC controller (RS485)
 - 9600, 8, no, 1 stop bit</t>
    <phoneticPr fontId="1" type="noConversion"/>
  </si>
  <si>
    <t xml:space="preserve"> PC
 - 9600, 8, no, 1 stop bit</t>
    <phoneticPr fontId="1" type="noConversion"/>
  </si>
  <si>
    <t>DAC_OD_1</t>
    <phoneticPr fontId="1" type="noConversion"/>
  </si>
  <si>
    <t xml:space="preserve"> DAC(XTR111) control (High : On, Low : Off)
 - OD1~2 : Internal DAC XTR111
 - OD3~4 : External DAC XTR111</t>
    <phoneticPr fontId="1" type="noConversion"/>
  </si>
  <si>
    <t>TP6</t>
    <phoneticPr fontId="1" type="noConversion"/>
  </si>
  <si>
    <t>TP7</t>
  </si>
  <si>
    <t>TP8</t>
  </si>
  <si>
    <t>TP9</t>
  </si>
  <si>
    <t>TP10</t>
  </si>
  <si>
    <t>TxD3</t>
    <phoneticPr fontId="1" type="noConversion"/>
  </si>
  <si>
    <t>ALD_OUT_4</t>
    <phoneticPr fontId="1" type="noConversion"/>
  </si>
  <si>
    <t xml:space="preserve"> Digital output 4</t>
    <phoneticPr fontId="1" type="noConversion"/>
  </si>
  <si>
    <t>AV_Pselect1</t>
    <phoneticPr fontId="1" type="noConversion"/>
  </si>
  <si>
    <t>AV_Pselect2</t>
    <phoneticPr fontId="1" type="noConversion"/>
  </si>
  <si>
    <t>AV_Pselect3</t>
    <phoneticPr fontId="1" type="noConversion"/>
  </si>
  <si>
    <t xml:space="preserve"> SPI Select
 PSelect1~2 : External DAC1~2 (LTC2601)
 PSelect3 : External ADC (AD7682)</t>
    <phoneticPr fontId="1" type="noConversion"/>
  </si>
  <si>
    <t xml:space="preserve"> unused (internal pull-up)</t>
  </si>
  <si>
    <t>LED_CON1</t>
    <phoneticPr fontId="1" type="noConversion"/>
  </si>
  <si>
    <t>LED_CON2</t>
  </si>
  <si>
    <t xml:space="preserve"> External LED Ctrl</t>
    <phoneticPr fontId="1" type="noConversion"/>
  </si>
  <si>
    <t>ALD_OUT_0</t>
    <phoneticPr fontId="1" type="noConversion"/>
  </si>
  <si>
    <t>ALD_OUT_2</t>
    <phoneticPr fontId="1" type="noConversion"/>
  </si>
  <si>
    <t>ALD_OUT_3</t>
    <phoneticPr fontId="1" type="noConversion"/>
  </si>
  <si>
    <t xml:space="preserve"> Digital output 0</t>
    <phoneticPr fontId="1" type="noConversion"/>
  </si>
  <si>
    <t xml:space="preserve"> Digital output 2</t>
    <phoneticPr fontId="1" type="noConversion"/>
  </si>
  <si>
    <t xml:space="preserve"> Digital output 3</t>
    <phoneticPr fontId="1" type="noConversion"/>
  </si>
  <si>
    <t>ALD_IN_0</t>
    <phoneticPr fontId="1" type="noConversion"/>
  </si>
  <si>
    <t xml:space="preserve"> Digital input 0</t>
    <phoneticPr fontId="1" type="noConversion"/>
  </si>
  <si>
    <t>ALD_IN_1</t>
  </si>
  <si>
    <t>ALD_IN_2</t>
  </si>
  <si>
    <t>ALD_IN_3</t>
  </si>
  <si>
    <t>ALD_IN_4</t>
  </si>
  <si>
    <t>ALD_IN_5</t>
  </si>
  <si>
    <t>ALD_IN_6</t>
  </si>
  <si>
    <t>ALD_IN_7</t>
  </si>
  <si>
    <t xml:space="preserve"> Digital input 1</t>
  </si>
  <si>
    <t xml:space="preserve"> Digital input 2</t>
  </si>
  <si>
    <t xml:space="preserve"> Digital input 3</t>
  </si>
  <si>
    <t xml:space="preserve"> Digital input 4</t>
  </si>
  <si>
    <t xml:space="preserve"> Digital input 5</t>
  </si>
  <si>
    <t xml:space="preserve"> Digital input 6</t>
  </si>
  <si>
    <t xml:space="preserve"> Digital input 7</t>
  </si>
  <si>
    <t>Tx_EN</t>
    <phoneticPr fontId="1" type="noConversion"/>
  </si>
  <si>
    <t>TxD0</t>
    <phoneticPr fontId="1" type="noConversion"/>
  </si>
  <si>
    <t>TxD1</t>
    <phoneticPr fontId="1" type="noConversion"/>
  </si>
  <si>
    <t>COL</t>
    <phoneticPr fontId="1" type="noConversion"/>
  </si>
  <si>
    <t>RxD2</t>
    <phoneticPr fontId="1" type="noConversion"/>
  </si>
  <si>
    <t>ALD_OUT_5</t>
    <phoneticPr fontId="1" type="noConversion"/>
  </si>
  <si>
    <t xml:space="preserve"> Digital output 5</t>
    <phoneticPr fontId="1" type="noConversion"/>
  </si>
  <si>
    <t>ALD_OUT_9</t>
    <phoneticPr fontId="1" type="noConversion"/>
  </si>
  <si>
    <t xml:space="preserve"> Digital output 9</t>
    <phoneticPr fontId="1" type="noConversion"/>
  </si>
  <si>
    <t>unused (TP1)</t>
    <phoneticPr fontId="1" type="noConversion"/>
  </si>
  <si>
    <t>SPI I/F, used for ...
1) 4ch ADC : 0~20mA(1)
                   0~5V    (3)
2) Ext. DAC 2ch (LTC2601)</t>
    <phoneticPr fontId="1" type="noConversion"/>
  </si>
  <si>
    <t>TP2</t>
    <phoneticPr fontId="1" type="noConversion"/>
  </si>
  <si>
    <t>TP3</t>
  </si>
  <si>
    <t>TP4</t>
  </si>
  <si>
    <t>TP5</t>
  </si>
  <si>
    <t>PCB Version1</t>
    <phoneticPr fontId="1" type="noConversion"/>
  </si>
  <si>
    <t>PCB Version2</t>
  </si>
  <si>
    <t xml:space="preserve"> PCB Issue
 00 : Rev0.1, 01 : Rev0.2, 10 : Rev0.3, 11 : Rev0.4</t>
    <phoneticPr fontId="1" type="noConversion"/>
  </si>
  <si>
    <t>Rx_ER</t>
    <phoneticPr fontId="1" type="noConversion"/>
  </si>
  <si>
    <t>Psi-1000/3000 MCU GPIOs</t>
    <phoneticPr fontId="1" type="noConversion"/>
  </si>
  <si>
    <t>Psi-1000/3000 MCU UART Assignment</t>
    <phoneticPr fontId="1" type="noConversion"/>
  </si>
  <si>
    <t>TPID_PC</t>
    <phoneticPr fontId="1" type="noConversion"/>
  </si>
  <si>
    <t xml:space="preserve"> PC 와 연결
 - PC 통신 protocol 을 그대로 따라야 함
 - 9600 baud, 8 data bit, no parity, 1 stop bit</t>
    <phoneticPr fontId="1" type="noConversion"/>
  </si>
  <si>
    <t xml:space="preserve"> LCD 와 연결 (현재 사용 X)
 - Nextion protocol 구현 필요
 - 9600 baud, 8 data bit, no parity, 1 stop bit</t>
    <phoneticPr fontId="1" type="noConversion"/>
  </si>
  <si>
    <t>default : 269      (range : 242..295)</t>
  </si>
  <si>
    <t>default : 1404     (range : 1263..1544)</t>
  </si>
  <si>
    <t>default : 2481     (range : 2232..2729)</t>
  </si>
  <si>
    <t>CAL_420_IN1_0V</t>
    <phoneticPr fontId="1" type="noConversion"/>
  </si>
  <si>
    <t>C4_20 IN1
calibration data</t>
    <phoneticPr fontId="1" type="noConversion"/>
  </si>
  <si>
    <t>C4_20 IN2
calibration data</t>
    <phoneticPr fontId="1" type="noConversion"/>
  </si>
  <si>
    <t>C4_20 IN3
calibration data</t>
    <phoneticPr fontId="1" type="noConversion"/>
  </si>
  <si>
    <t>CAL_420_IN1_5V</t>
    <phoneticPr fontId="1" type="noConversion"/>
  </si>
  <si>
    <t>CAL_420_IN2_0V</t>
    <phoneticPr fontId="1" type="noConversion"/>
  </si>
  <si>
    <t>CAL_420_IN2_5V</t>
    <phoneticPr fontId="1" type="noConversion"/>
  </si>
  <si>
    <t>CAL_420_IN3_0V</t>
    <phoneticPr fontId="1" type="noConversion"/>
  </si>
  <si>
    <t>CAL_420_IN3_5V</t>
    <phoneticPr fontId="1" type="noConversion"/>
  </si>
  <si>
    <t>CAL_420_OUT3_0V</t>
    <phoneticPr fontId="1" type="noConversion"/>
  </si>
  <si>
    <t>CAL_420_OUT3_5V</t>
    <phoneticPr fontId="1" type="noConversion"/>
  </si>
  <si>
    <t>default 12,800</t>
  </si>
  <si>
    <t>default 64,000</t>
  </si>
  <si>
    <t>UART1 ↔ UART2 변경 (Silk)</t>
    <phoneticPr fontId="1" type="noConversion"/>
  </si>
  <si>
    <t>default : 10000,  x1000 format, 10000 = 10.000</t>
    <phoneticPr fontId="1" type="noConversion"/>
  </si>
  <si>
    <t>default :      0,  x1000 format,      0 =   0.000</t>
    <phoneticPr fontId="1" type="noConversion"/>
  </si>
  <si>
    <t xml:space="preserve">monitor contents control bit flag
 - bit 0 : default monitoring 
       (date, temp, adc avg 1sec[0..3]) 
 - bit 1 : add to default monitoring 
        (UV_PD0_adc, UV_PD1_adc, IR_PD0_adc, IR_PD0_adc)
 - bit 2 : ADC value only (for cal.)
 - bit 3 : RTD 0..1 raw ADC value
 - bit 4 : 4-20mA IN(MFC) ADC_avg, current avg (16)
 - bit 5 : 4-20mA OUT#0-#3 consent_val, ADC_val (32)
 - bit 6 : MFC in/out monitoring (64)
</t>
    <phoneticPr fontId="1" type="noConversion"/>
  </si>
  <si>
    <t>default : 0,  range : 0 .. 100</t>
    <phoneticPr fontId="1" type="noConversion"/>
  </si>
  <si>
    <t>DAC1,2,3(4-20mA), DAC4(0-5V) 변경</t>
    <phoneticPr fontId="1" type="noConversion"/>
  </si>
  <si>
    <t>Dip SW 홀 사이즈 확인</t>
    <phoneticPr fontId="1" type="noConversion"/>
  </si>
  <si>
    <t>Silk 전체 확인</t>
    <phoneticPr fontId="1" type="noConversion"/>
  </si>
  <si>
    <t>VISO 및 GND 확인 (RS232,485)</t>
    <phoneticPr fontId="1" type="noConversion"/>
  </si>
  <si>
    <t>Gnd spoke 확인</t>
    <phoneticPr fontId="1" type="noConversion"/>
  </si>
  <si>
    <t>MII_RXD2 pin 위치 변경 (M11 → R5)</t>
    <phoneticPr fontId="1" type="noConversion"/>
  </si>
  <si>
    <t>Artwork 편의성을 위한 변경</t>
    <phoneticPr fontId="1" type="noConversion"/>
  </si>
  <si>
    <t>재확인 결과 LTC2630(16bit) 사용 중</t>
    <phoneticPr fontId="1" type="noConversion"/>
  </si>
  <si>
    <t>Ethernet PA0, PA1 Pin 수정 필요(아래로 한칸씩)</t>
    <phoneticPr fontId="1" type="noConversion"/>
  </si>
  <si>
    <t>RS232_TX2 Pin 수정 필요(아래로 한칸씩)</t>
    <phoneticPr fontId="1" type="noConversion"/>
  </si>
  <si>
    <t>ULN2003 Type DIP → SMD type으로 변경 필요</t>
    <phoneticPr fontId="1" type="noConversion"/>
  </si>
  <si>
    <t>Rev0.1</t>
    <phoneticPr fontId="1" type="noConversion"/>
  </si>
  <si>
    <t>4. 통신</t>
    <phoneticPr fontId="1" type="noConversion"/>
  </si>
  <si>
    <t>시료 #8</t>
  </si>
  <si>
    <t>시료 #10</t>
  </si>
  <si>
    <t>시료 #11</t>
  </si>
  <si>
    <t>V1.0</t>
  </si>
  <si>
    <t xml:space="preserve"> UART #1 (Debug)</t>
    <phoneticPr fontId="1" type="noConversion"/>
  </si>
  <si>
    <t xml:space="preserve"> UART #2 (PC)</t>
    <phoneticPr fontId="1" type="noConversion"/>
  </si>
  <si>
    <t>Rev0.1 Sample</t>
    <phoneticPr fontId="1" type="noConversion"/>
  </si>
  <si>
    <t>Rev0.2 Sample</t>
    <phoneticPr fontId="1" type="noConversion"/>
  </si>
  <si>
    <t>#8</t>
    <phoneticPr fontId="1" type="noConversion"/>
  </si>
  <si>
    <t>#9</t>
  </si>
  <si>
    <t>#10</t>
  </si>
  <si>
    <t>#11</t>
  </si>
  <si>
    <t>Psi 1000 개발</t>
    <phoneticPr fontId="1" type="noConversion"/>
  </si>
  <si>
    <t>#12</t>
    <phoneticPr fontId="1" type="noConversion"/>
  </si>
  <si>
    <t>Psi1000</t>
    <phoneticPr fontId="1" type="noConversion"/>
  </si>
  <si>
    <t>default 9000</t>
    <phoneticPr fontId="1" type="noConversion"/>
  </si>
  <si>
    <t>default 50000</t>
  </si>
  <si>
    <t>default 50000</t>
    <phoneticPr fontId="1" type="noConversion"/>
  </si>
  <si>
    <t>default 0</t>
  </si>
  <si>
    <t>default 0</t>
    <phoneticPr fontId="1" type="noConversion"/>
  </si>
  <si>
    <t xml:space="preserve"> </t>
    <phoneticPr fontId="1" type="noConversion"/>
  </si>
  <si>
    <t>Ethernet 통신</t>
    <phoneticPr fontId="1" type="noConversion"/>
  </si>
  <si>
    <t xml:space="preserve"> - Ethernet 통신을 통해 PC와 Data를 주고 받는다.</t>
    <phoneticPr fontId="1" type="noConversion"/>
  </si>
  <si>
    <t xml:space="preserve"> - RJ45 LAN connector 로 연결 한다.</t>
    <phoneticPr fontId="1" type="noConversion"/>
  </si>
  <si>
    <t xml:space="preserve">    MAC Addr : 00:80:E1:00:00:00</t>
    <phoneticPr fontId="1" type="noConversion"/>
  </si>
  <si>
    <t xml:space="preserve">    PHY Addr : 1</t>
    <phoneticPr fontId="1" type="noConversion"/>
  </si>
  <si>
    <t xml:space="preserve"> - Etherent setting (100MBits/s, Full Duplex)</t>
    <phoneticPr fontId="1" type="noConversion"/>
  </si>
  <si>
    <r>
      <t xml:space="preserve">    BCR : 0x00, BSR : 0x01, </t>
    </r>
    <r>
      <rPr>
        <sz val="10"/>
        <color rgb="FFFF0000"/>
        <rFont val="맑은 고딕"/>
        <family val="3"/>
        <charset val="129"/>
        <scheme val="minor"/>
      </rPr>
      <t>PHYSR : 0x10</t>
    </r>
    <r>
      <rPr>
        <sz val="10"/>
        <color theme="1"/>
        <rFont val="맑은 고딕"/>
        <family val="2"/>
        <charset val="129"/>
        <scheme val="minor"/>
      </rPr>
      <t>, MICR : 0x11, MISR : 0x12</t>
    </r>
    <phoneticPr fontId="1" type="noConversion"/>
  </si>
  <si>
    <t xml:space="preserve">    ※ Cube default setting에서 PHYSR : 0x1F → 0x10으로 수정 필요 (아래는 stm32f4xx_hal_conf.h에서 직접 수정할 시 작업 내용)</t>
    <phoneticPr fontId="1" type="noConversion"/>
  </si>
  <si>
    <t xml:space="preserve"> - LWIP setting</t>
    <phoneticPr fontId="1" type="noConversion"/>
  </si>
  <si>
    <t xml:space="preserve">    MEM_SIZE(Heap memory size) : 10*1024 Byte(s)</t>
    <phoneticPr fontId="1" type="noConversion"/>
  </si>
  <si>
    <t xml:space="preserve">    LWIP_DHCP : Disable</t>
    <phoneticPr fontId="1" type="noConversion"/>
  </si>
  <si>
    <t xml:space="preserve">    IP Addr : 192.168.000.111</t>
    <phoneticPr fontId="1" type="noConversion"/>
  </si>
  <si>
    <t xml:space="preserve">    NETMASK Addr : 255.255.255.000</t>
    <phoneticPr fontId="1" type="noConversion"/>
  </si>
  <si>
    <t xml:space="preserve">    Gateway Addr : 000.000.000.000</t>
    <phoneticPr fontId="1" type="noConversion"/>
  </si>
  <si>
    <t>&lt;PC Setting&gt;</t>
    <phoneticPr fontId="1" type="noConversion"/>
  </si>
  <si>
    <t>3.3V Short</t>
    <phoneticPr fontId="1" type="noConversion"/>
  </si>
  <si>
    <t>MCU 소손</t>
    <phoneticPr fontId="1" type="noConversion"/>
  </si>
  <si>
    <t>시료 #9</t>
    <phoneticPr fontId="1" type="noConversion"/>
  </si>
  <si>
    <t>이동철 수석</t>
    <phoneticPr fontId="1" type="noConversion"/>
  </si>
  <si>
    <t>Psi-1000/3000 Main board SW 작업 방법</t>
    <phoneticPr fontId="1" type="noConversion"/>
  </si>
  <si>
    <t>시료 #7</t>
  </si>
  <si>
    <t>DCDC 소손</t>
    <phoneticPr fontId="1" type="noConversion"/>
  </si>
  <si>
    <t xml:space="preserve">   &lt;Cube Setting&gt;</t>
    <phoneticPr fontId="1" type="noConversion"/>
  </si>
  <si>
    <t xml:space="preserve">    &lt;Cube Setting&gt;</t>
    <phoneticPr fontId="1" type="noConversion"/>
  </si>
  <si>
    <t xml:space="preserve"> - minimem loop time : 1msec</t>
    <phoneticPr fontId="1" type="noConversion"/>
  </si>
  <si>
    <t xml:space="preserve"> @ 1 msec</t>
    <phoneticPr fontId="1" type="noConversion"/>
  </si>
  <si>
    <t xml:space="preserve"> - 4~20mA in svc</t>
    <phoneticPr fontId="1" type="noConversion"/>
  </si>
  <si>
    <t xml:space="preserve"> - Digital input svc</t>
    <phoneticPr fontId="1" type="noConversion"/>
  </si>
  <si>
    <t xml:space="preserve"> - Sys. LED svc</t>
    <phoneticPr fontId="1" type="noConversion"/>
  </si>
  <si>
    <t xml:space="preserve"> - Debug svc</t>
    <phoneticPr fontId="1" type="noConversion"/>
  </si>
  <si>
    <t xml:space="preserve"> - Monitor svc</t>
    <phoneticPr fontId="1" type="noConversion"/>
  </si>
  <si>
    <t xml:space="preserve"> - sd card ejection svc</t>
    <phoneticPr fontId="1" type="noConversion"/>
  </si>
  <si>
    <t xml:space="preserve"> - PC SW protocol svc</t>
    <phoneticPr fontId="1" type="noConversion"/>
  </si>
  <si>
    <t xml:space="preserve"> - Watchdog reset</t>
    <phoneticPr fontId="1" type="noConversion"/>
  </si>
  <si>
    <t xml:space="preserve"> - 4~20mA #1/#2 int. DAC</t>
    <phoneticPr fontId="1" type="noConversion"/>
  </si>
  <si>
    <t xml:space="preserve"> - 4~20mA #3/#4 ext. DAC</t>
    <phoneticPr fontId="1" type="noConversion"/>
  </si>
  <si>
    <t xml:space="preserve"> - RTD svc</t>
    <phoneticPr fontId="1" type="noConversion"/>
  </si>
  <si>
    <t xml:space="preserve"> - 4~20mA #1/#3 int. DAC</t>
  </si>
  <si>
    <t xml:space="preserve"> - 4~20mA #1/#4 int. DAC</t>
  </si>
  <si>
    <t xml:space="preserve"> - 4~20mA #1/#5 int. DAC</t>
  </si>
  <si>
    <t xml:space="preserve"> - 4~20mA #1/#6 int. DAC</t>
  </si>
  <si>
    <t xml:space="preserve"> - 4~20mA #1/#7 int. DAC</t>
  </si>
  <si>
    <t xml:space="preserve"> - 4~20mA #1/#8 int. DAC</t>
  </si>
  <si>
    <t xml:space="preserve"> - 4~20mA #1/#9 int. DAC</t>
  </si>
  <si>
    <t xml:space="preserve"> - 4~20mA #1/#10 int. DAC</t>
  </si>
  <si>
    <t xml:space="preserve"> - 4~20mA #1/#11 int. DAC</t>
  </si>
  <si>
    <t xml:space="preserve"> - 4~20mA #3/#5 ext. DAC</t>
  </si>
  <si>
    <t xml:space="preserve"> - 4~20mA #3/#6 ext. DAC</t>
  </si>
  <si>
    <t xml:space="preserve"> - 4~20mA #3/#7 ext. DAC</t>
  </si>
  <si>
    <t xml:space="preserve"> - 4~20mA #3/#8 ext. DAC</t>
  </si>
  <si>
    <t xml:space="preserve"> - 4~20mA #3/#9 ext. DAC</t>
  </si>
  <si>
    <t xml:space="preserve"> - 4~20mA #3/#10 ext. DAC</t>
  </si>
  <si>
    <t xml:space="preserve"> - 4~20mA #3/#11 ext. DAC</t>
  </si>
  <si>
    <t xml:space="preserve"> - 4~20mA #3/#12 ext. DAC</t>
  </si>
  <si>
    <t xml:space="preserve"> - 4~20mA #3/#13 ext. DAC</t>
  </si>
  <si>
    <t xml:space="preserve"> - 4~21mA in svc</t>
  </si>
  <si>
    <t xml:space="preserve"> - 4~22mA in svc</t>
  </si>
  <si>
    <t xml:space="preserve"> - 4~23mA in svc</t>
  </si>
  <si>
    <t xml:space="preserve"> - 4~24mA in svc</t>
  </si>
  <si>
    <t xml:space="preserve"> - 4~25mA in svc</t>
  </si>
  <si>
    <t xml:space="preserve"> - 4~26mA in svc</t>
  </si>
  <si>
    <t xml:space="preserve"> - 4~27mA in svc</t>
  </si>
  <si>
    <t xml:space="preserve"> - 4~28mA in svc</t>
  </si>
  <si>
    <t xml:space="preserve"> - 4~29mA in svc</t>
  </si>
  <si>
    <t xml:space="preserve"> - 4 - 20 mA In #1 : external ADC ch1 calibration</t>
    <phoneticPr fontId="1" type="noConversion"/>
  </si>
  <si>
    <t xml:space="preserve"> - 4 - 20 mA In #1 : external ADC ch2 calibration</t>
  </si>
  <si>
    <t xml:space="preserve"> - 4 - 20 mA In #1 : external ADC ch3 calibration</t>
  </si>
  <si>
    <t xml:space="preserve"> - 4 - 20 mA In #1 : external ADC ch4 calibration</t>
  </si>
  <si>
    <t xml:space="preserve"> - 4 - 20 mA Out #3 : external DAC#3 (LTC2601) calibration</t>
    <phoneticPr fontId="1" type="noConversion"/>
  </si>
  <si>
    <t xml:space="preserve"> - 4 - 20 mA Out #4 : external DAC#4 (LTC2601) calibration</t>
    <phoneticPr fontId="1" type="noConversion"/>
  </si>
  <si>
    <t xml:space="preserve"> - 4 - 20 mA Out #1 : MCU internal DAC#1 calibration</t>
    <phoneticPr fontId="1" type="noConversion"/>
  </si>
  <si>
    <t xml:space="preserve"> - 4 - 20 mA Out #2 : MCU internal DAC#2 calibration</t>
    <phoneticPr fontId="1" type="noConversion"/>
  </si>
  <si>
    <t xml:space="preserve">   - ADC (AD7682, 4 ch, 16-bit) : 4~20mA input</t>
    <phoneticPr fontId="1" type="noConversion"/>
  </si>
  <si>
    <t xml:space="preserve">   - DAC (LTC2601, 1 ch, 16-bit) : 4~20mA output</t>
    <phoneticPr fontId="1" type="noConversion"/>
  </si>
  <si>
    <t xml:space="preserve">     - voltage reference setting : internal reference 4.096V</t>
    <phoneticPr fontId="1" type="noConversion"/>
  </si>
  <si>
    <t>ref. vtg selection
0 0 1 : int. ref. vtg</t>
    <phoneticPr fontId="1" type="noConversion"/>
  </si>
  <si>
    <t>3. LTC2601 SPI related</t>
    <phoneticPr fontId="1" type="noConversion"/>
  </si>
  <si>
    <t xml:space="preserve">   - LTC2601 : 1 channel 16-bit DAC</t>
    <phoneticPr fontId="1" type="noConversion"/>
  </si>
  <si>
    <t>resolution = 4.096 V / 65536 = 0.0625 mV</t>
    <phoneticPr fontId="1" type="noConversion"/>
  </si>
  <si>
    <t>resolution = 2.500 V / 65536 = 0.0381 mV</t>
    <phoneticPr fontId="1" type="noConversion"/>
  </si>
  <si>
    <t>resolution = 5.000 V / 65536 = 0.0763 mV</t>
    <phoneticPr fontId="1" type="noConversion"/>
  </si>
  <si>
    <t xml:space="preserve">  1) LTC2601 setting</t>
    <phoneticPr fontId="1" type="noConversion"/>
  </si>
  <si>
    <t>1) write CMD = 0 0 1 1 , data = 0x000 (DAC output 0 V)</t>
    <phoneticPr fontId="1" type="noConversion"/>
  </si>
  <si>
    <t>1) write CMD = 0 0 1 1 , data = 0xnnnn</t>
    <phoneticPr fontId="1" type="noConversion"/>
  </si>
  <si>
    <t>LTC2601</t>
    <phoneticPr fontId="1" type="noConversion"/>
  </si>
  <si>
    <t>D15</t>
  </si>
  <si>
    <t>D14</t>
  </si>
  <si>
    <t>D13</t>
  </si>
  <si>
    <t>D12</t>
  </si>
  <si>
    <t>D11</t>
  </si>
  <si>
    <t>D10</t>
  </si>
  <si>
    <t>No operation</t>
    <phoneticPr fontId="1" type="noConversion"/>
  </si>
  <si>
    <t>※ SDO의 경우 Daisy chain용으로 일반 SPI통신용으로 사용 불가</t>
    <phoneticPr fontId="1" type="noConversion"/>
  </si>
  <si>
    <t xml:space="preserve"> Digital output write</t>
    <phoneticPr fontId="1" type="noConversion"/>
  </si>
  <si>
    <t xml:space="preserve"> Digital input read</t>
    <phoneticPr fontId="1" type="noConversion"/>
  </si>
  <si>
    <t xml:space="preserve"> GND Jumper pin 추가</t>
    <phoneticPr fontId="1" type="noConversion"/>
  </si>
  <si>
    <t xml:space="preserve"> Application image upload</t>
    <phoneticPr fontId="1" type="noConversion"/>
  </si>
  <si>
    <t xml:space="preserve"> IAP image upload</t>
    <phoneticPr fontId="1" type="noConversion"/>
  </si>
  <si>
    <t xml:space="preserve"> 3.3V output</t>
    <phoneticPr fontId="1" type="noConversion"/>
  </si>
  <si>
    <t xml:space="preserve"> 5V output</t>
    <phoneticPr fontId="1" type="noConversion"/>
  </si>
  <si>
    <t xml:space="preserve"> 12V output</t>
    <phoneticPr fontId="1" type="noConversion"/>
  </si>
  <si>
    <t>RTD 현재 미사용으로 기능 검증만 완료</t>
  </si>
  <si>
    <t>RTD 현재 미사용으로 기능 검증만 완료</t>
    <phoneticPr fontId="1" type="noConversion"/>
  </si>
  <si>
    <t>PC Protocol 구현 완료</t>
    <phoneticPr fontId="1" type="noConversion"/>
  </si>
  <si>
    <t>OS 구현 중</t>
    <phoneticPr fontId="1" type="noConversion"/>
  </si>
  <si>
    <t>Rev0.2</t>
    <phoneticPr fontId="1" type="noConversion"/>
  </si>
  <si>
    <t>GPIO Output 12pin 24V 추가</t>
    <phoneticPr fontId="1" type="noConversion"/>
  </si>
  <si>
    <t>TEST 편의성을 위한 추가</t>
    <phoneticPr fontId="1" type="noConversion"/>
  </si>
  <si>
    <t>GPIO Input pin6,7 N.C처리 및 input#4~7,Com2 아래로 1칸씩 Shift</t>
    <phoneticPr fontId="1" type="noConversion"/>
  </si>
  <si>
    <t>0~5V, 0~10V 출력 DAC 증폭 회로 변경</t>
    <phoneticPr fontId="1" type="noConversion"/>
  </si>
  <si>
    <t>Pin no.</t>
    <phoneticPr fontId="1" type="noConversion"/>
  </si>
  <si>
    <t>CN no.</t>
    <phoneticPr fontId="1" type="noConversion"/>
  </si>
  <si>
    <t>description</t>
    <phoneticPr fontId="1" type="noConversion"/>
  </si>
  <si>
    <t>J3</t>
    <phoneticPr fontId="1" type="noConversion"/>
  </si>
  <si>
    <t>Power</t>
    <phoneticPr fontId="1" type="noConversion"/>
  </si>
  <si>
    <t>24V</t>
    <phoneticPr fontId="1" type="noConversion"/>
  </si>
  <si>
    <t>GND</t>
    <phoneticPr fontId="1" type="noConversion"/>
  </si>
  <si>
    <t>RTD1</t>
    <phoneticPr fontId="1" type="noConversion"/>
  </si>
  <si>
    <t>J4</t>
    <phoneticPr fontId="1" type="noConversion"/>
  </si>
  <si>
    <t>IN-</t>
    <phoneticPr fontId="1" type="noConversion"/>
  </si>
  <si>
    <t>IN+</t>
    <phoneticPr fontId="1" type="noConversion"/>
  </si>
  <si>
    <t>RTD2</t>
    <phoneticPr fontId="1" type="noConversion"/>
  </si>
  <si>
    <t>J5</t>
    <phoneticPr fontId="1" type="noConversion"/>
  </si>
  <si>
    <t>Ext. LED</t>
    <phoneticPr fontId="1" type="noConversion"/>
  </si>
  <si>
    <t>J6</t>
    <phoneticPr fontId="1" type="noConversion"/>
  </si>
  <si>
    <t>LED1_A</t>
    <phoneticPr fontId="1" type="noConversion"/>
  </si>
  <si>
    <t>LED2_K</t>
    <phoneticPr fontId="1" type="noConversion"/>
  </si>
  <si>
    <t>LED2_A</t>
    <phoneticPr fontId="1" type="noConversion"/>
  </si>
  <si>
    <t>LED1_K</t>
    <phoneticPr fontId="1" type="noConversion"/>
  </si>
  <si>
    <t>Ext. ADC
(4-20mA)</t>
    <phoneticPr fontId="1" type="noConversion"/>
  </si>
  <si>
    <t>J8</t>
    <phoneticPr fontId="1" type="noConversion"/>
  </si>
  <si>
    <t>IN1-</t>
    <phoneticPr fontId="1" type="noConversion"/>
  </si>
  <si>
    <t>IN1+</t>
    <phoneticPr fontId="1" type="noConversion"/>
  </si>
  <si>
    <t>Digital Input</t>
    <phoneticPr fontId="1" type="noConversion"/>
  </si>
  <si>
    <t>J9</t>
    <phoneticPr fontId="1" type="noConversion"/>
  </si>
  <si>
    <t>B_ALD_IN_0</t>
    <phoneticPr fontId="1" type="noConversion"/>
  </si>
  <si>
    <t>B_ALD_IN_1</t>
  </si>
  <si>
    <t>B_ALD_IN_2</t>
  </si>
  <si>
    <t>B_ALD_IN_3</t>
  </si>
  <si>
    <t>ALD_COM1</t>
    <phoneticPr fontId="1" type="noConversion"/>
  </si>
  <si>
    <t>B_ALD_IN_4</t>
    <phoneticPr fontId="1" type="noConversion"/>
  </si>
  <si>
    <t>B_ALD_IN_5</t>
  </si>
  <si>
    <t>B_ALD_IN_6</t>
  </si>
  <si>
    <t>B_ALD_IN_7</t>
  </si>
  <si>
    <t>ALD_COM2</t>
    <phoneticPr fontId="1" type="noConversion"/>
  </si>
  <si>
    <t>N.C.</t>
    <phoneticPr fontId="1" type="noConversion"/>
  </si>
  <si>
    <t>Digital Output</t>
    <phoneticPr fontId="1" type="noConversion"/>
  </si>
  <si>
    <t>J11</t>
    <phoneticPr fontId="1" type="noConversion"/>
  </si>
  <si>
    <t>Ext. ADC
(0-10V)</t>
    <phoneticPr fontId="1" type="noConversion"/>
  </si>
  <si>
    <t>J10</t>
    <phoneticPr fontId="1" type="noConversion"/>
  </si>
  <si>
    <t>IN2-</t>
    <phoneticPr fontId="1" type="noConversion"/>
  </si>
  <si>
    <t>IN2+</t>
    <phoneticPr fontId="1" type="noConversion"/>
  </si>
  <si>
    <t>IN3-</t>
  </si>
  <si>
    <t>IN3+</t>
  </si>
  <si>
    <t>IN4-</t>
  </si>
  <si>
    <t>IN4+</t>
  </si>
  <si>
    <t>OUT1</t>
    <phoneticPr fontId="1" type="noConversion"/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</si>
  <si>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</si>
  <si>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</si>
  <si>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</si>
  <si>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</si>
  <si>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</si>
  <si>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</si>
  <si>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</si>
  <si>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</si>
  <si>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</si>
  <si>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Relay1</t>
    <phoneticPr fontId="1" type="noConversion"/>
  </si>
  <si>
    <t>Relay2</t>
    <phoneticPr fontId="1" type="noConversion"/>
  </si>
  <si>
    <t>Int. DAC</t>
    <phoneticPr fontId="1" type="noConversion"/>
  </si>
  <si>
    <t>J12</t>
    <phoneticPr fontId="1" type="noConversion"/>
  </si>
  <si>
    <t>OUT1+</t>
    <phoneticPr fontId="1" type="noConversion"/>
  </si>
  <si>
    <t>OUT2+</t>
  </si>
  <si>
    <t>OUT3+</t>
  </si>
  <si>
    <t>OUT4+</t>
  </si>
  <si>
    <t>OUT1-(GND)</t>
    <phoneticPr fontId="1" type="noConversion"/>
  </si>
  <si>
    <t>OUT2-(GND)</t>
  </si>
  <si>
    <t>Ext. DAC
(4-20mA)</t>
    <phoneticPr fontId="1" type="noConversion"/>
  </si>
  <si>
    <t>J14</t>
    <phoneticPr fontId="1" type="noConversion"/>
  </si>
  <si>
    <t>OUT3-(GND)</t>
  </si>
  <si>
    <t>OUT4-(GND)</t>
  </si>
  <si>
    <t>Ext. DAC
(0-10V)</t>
    <phoneticPr fontId="1" type="noConversion"/>
  </si>
  <si>
    <t>J13</t>
    <phoneticPr fontId="1" type="noConversion"/>
  </si>
  <si>
    <t>OUT+</t>
    <phoneticPr fontId="1" type="noConversion"/>
  </si>
  <si>
    <t>OUT-(GND)</t>
    <phoneticPr fontId="1" type="noConversion"/>
  </si>
  <si>
    <t>RS232
(DEBUG)</t>
    <phoneticPr fontId="1" type="noConversion"/>
  </si>
  <si>
    <t>J15</t>
    <phoneticPr fontId="1" type="noConversion"/>
  </si>
  <si>
    <t>TX</t>
    <phoneticPr fontId="1" type="noConversion"/>
  </si>
  <si>
    <t>RX</t>
    <phoneticPr fontId="1" type="noConversion"/>
  </si>
  <si>
    <t>J16</t>
    <phoneticPr fontId="1" type="noConversion"/>
  </si>
  <si>
    <t>LCD</t>
    <phoneticPr fontId="1" type="noConversion"/>
  </si>
  <si>
    <t>5V</t>
    <phoneticPr fontId="1" type="noConversion"/>
  </si>
  <si>
    <t>MCU_Rx</t>
    <phoneticPr fontId="1" type="noConversion"/>
  </si>
  <si>
    <t>MCU_Tx</t>
    <phoneticPr fontId="1" type="noConversion"/>
  </si>
  <si>
    <t>J17</t>
    <phoneticPr fontId="1" type="noConversion"/>
  </si>
  <si>
    <t>RS232
(PC)</t>
    <phoneticPr fontId="1" type="noConversion"/>
  </si>
  <si>
    <t>J19</t>
    <phoneticPr fontId="1" type="noConversion"/>
  </si>
  <si>
    <t>RS485
(PLC)</t>
    <phoneticPr fontId="1" type="noConversion"/>
  </si>
  <si>
    <t>D-</t>
    <phoneticPr fontId="1" type="noConversion"/>
  </si>
  <si>
    <t>D+</t>
    <phoneticPr fontId="1" type="noConversion"/>
  </si>
  <si>
    <t>Ethernet</t>
    <phoneticPr fontId="1" type="noConversion"/>
  </si>
  <si>
    <t>J18</t>
    <phoneticPr fontId="1" type="noConversion"/>
  </si>
  <si>
    <t>1..14</t>
    <phoneticPr fontId="1" type="noConversion"/>
  </si>
  <si>
    <t>LAN Cable</t>
    <phoneticPr fontId="1" type="noConversion"/>
  </si>
  <si>
    <t>문정환 책임</t>
    <phoneticPr fontId="1" type="noConversion"/>
  </si>
  <si>
    <t>Demo 조립</t>
    <phoneticPr fontId="1" type="noConversion"/>
  </si>
  <si>
    <t>TEST system</t>
    <phoneticPr fontId="1" type="noConversion"/>
  </si>
  <si>
    <t>ADC 입력 저항</t>
    <phoneticPr fontId="1" type="noConversion"/>
  </si>
  <si>
    <t>DAC 출력 저항</t>
    <phoneticPr fontId="1" type="noConversion"/>
  </si>
  <si>
    <t>시료 #12</t>
    <phoneticPr fontId="1" type="noConversion"/>
  </si>
  <si>
    <t>Psi-1000 시료 실장</t>
    <phoneticPr fontId="1" type="noConversion"/>
  </si>
  <si>
    <t>110K → 47K (R224, R229, R230, R234, R236, R239)</t>
    <phoneticPr fontId="1" type="noConversion"/>
  </si>
  <si>
    <t>SPI damping 저항값 변경</t>
    <phoneticPr fontId="1" type="noConversion"/>
  </si>
  <si>
    <t>220R → 47R (R213, R214, R215)</t>
    <phoneticPr fontId="1" type="noConversion"/>
  </si>
  <si>
    <t>R113,R102 : 1K_F, R103,JP4 : 삭제, R105,R116 : 3.9K_F</t>
    <phoneticPr fontId="1" type="noConversion"/>
  </si>
  <si>
    <t>Pull down 저항 추가 470K, Off-page를 이동하여 점퍼핀으로 변경</t>
    <phoneticPr fontId="1" type="noConversion"/>
  </si>
  <si>
    <t>TC 회로 추가</t>
    <phoneticPr fontId="1" type="noConversion"/>
  </si>
  <si>
    <t>DCDC 회로 수정</t>
    <phoneticPr fontId="1" type="noConversion"/>
  </si>
  <si>
    <t>MC34063 적용</t>
    <phoneticPr fontId="1" type="noConversion"/>
  </si>
  <si>
    <t>Sigma-3000/4000 SW IO Protocol</t>
  </si>
  <si>
    <t>1. Protocol 정의</t>
  </si>
  <si>
    <t>2. Protocol 설계</t>
  </si>
  <si>
    <t xml:space="preserve">  1) Main Loop (sw_io_comm_service)</t>
  </si>
  <si>
    <t xml:space="preserve">    → 1ms 마다 sw_io_comm_service() 함수를 호출</t>
  </si>
  <si>
    <t xml:space="preserve">      → UART2(PC)의 Queue에 있는 Char 1Byte를 읽어 (char)ch에 저장한다.</t>
  </si>
  <si>
    <t xml:space="preserve">      → ch가 0이 아닐 경우(입력이 있을 경우) sw_io_data_service(ch)를 호출</t>
  </si>
  <si>
    <t xml:space="preserve"> </t>
  </si>
  <si>
    <t>수정 (Debug Mode 추가)</t>
  </si>
  <si>
    <t xml:space="preserve"> 입력 buffer 확인 후</t>
  </si>
  <si>
    <t>Debug mode에 따른 Main 내 호출 함수</t>
  </si>
  <si>
    <t xml:space="preserve">  Ctrl + D 입력일 경우 Debug mode off</t>
  </si>
  <si>
    <t>Debug mode off</t>
  </si>
  <si>
    <t>sw_io_comm_service()</t>
  </si>
  <si>
    <t xml:space="preserve">  Ctrl + A 입력일 경우 Debug mode on</t>
  </si>
  <si>
    <t>Debug mode on</t>
  </si>
  <si>
    <t>Debug_feature()</t>
  </si>
  <si>
    <t xml:space="preserve">  그 외 입력은 sw_io_data_service 함수 호출</t>
  </si>
  <si>
    <t xml:space="preserve">  2) Data 처리 (sw_io_data_service)</t>
  </si>
  <si>
    <t xml:space="preserve">    → UART1(DEBUG)에 입력이 있을 경우 sw_io_data_service(ch) 함수 호출</t>
  </si>
  <si>
    <t xml:space="preserve">      → Buffer overflow 검사 후 문제 없을 시 아래 swRxDataBufffer에 (char)ch 저장 (swDataIndex count 증가)</t>
  </si>
  <si>
    <t xml:space="preserve">      → swDataIndex count가 5개(0,2,h,cr,lf)가 될때마다 STX(start) 신호인지를 확인</t>
  </si>
  <si>
    <t xml:space="preserve">        → STX가 아닐 경우 1bit씩 Shift하여 반복 검사</t>
  </si>
  <si>
    <t xml:space="preserve">        → STX일 경우 startFlag_sw를 1로 업데이트</t>
  </si>
  <si>
    <t xml:space="preserve">      → 이후 End flag(0,3,h,cr,lf)가 감지될때까지 Buffer에 반복 Stacking</t>
  </si>
  <si>
    <t xml:space="preserve">        → End flag가 감지되면 process_io_frame 함수를 호출하여 데이터를 분석 및 실행</t>
  </si>
  <si>
    <t>I/O Frame List</t>
  </si>
  <si>
    <t xml:space="preserve">        → 이후 send_buffer_Data_to_tpid 함수를 사용하여 Feedback 데이터 송출</t>
  </si>
  <si>
    <t xml:space="preserve"> 1) Protocol ID Check</t>
  </si>
  <si>
    <t xml:space="preserve"> 2) Error code Check (미사용)</t>
  </si>
  <si>
    <t xml:space="preserve"> 3) Model Check (Sigma-3000, Sigma-4000)</t>
  </si>
  <si>
    <t xml:space="preserve"> 4) Digital input</t>
  </si>
  <si>
    <t xml:space="preserve"> 5) Digital output</t>
  </si>
  <si>
    <t xml:space="preserve"> 6) Analog input</t>
  </si>
  <si>
    <t xml:space="preserve"> 7) Analog output</t>
  </si>
  <si>
    <t xml:space="preserve"> @ 100 msec</t>
    <phoneticPr fontId="1" type="noConversion"/>
  </si>
  <si>
    <t>CR</t>
    <phoneticPr fontId="1" type="noConversion"/>
  </si>
  <si>
    <t>LF</t>
    <phoneticPr fontId="1" type="noConversion"/>
  </si>
  <si>
    <t>&lt;-</t>
    <phoneticPr fontId="1" type="noConversion"/>
  </si>
  <si>
    <t>-&gt;</t>
    <phoneticPr fontId="1" type="noConversion"/>
  </si>
  <si>
    <t>Digital valve port number</t>
    <phoneticPr fontId="1" type="noConversion"/>
  </si>
  <si>
    <t>Open time</t>
    <phoneticPr fontId="1" type="noConversion"/>
  </si>
  <si>
    <t>Close time</t>
    <phoneticPr fontId="1" type="noConversion"/>
  </si>
  <si>
    <t>Count</t>
    <phoneticPr fontId="1" type="noConversion"/>
  </si>
  <si>
    <t>End</t>
    <phoneticPr fontId="1" type="noConversion"/>
  </si>
  <si>
    <t>Leak standard valve</t>
    <phoneticPr fontId="1" type="noConversion"/>
  </si>
  <si>
    <t>Electric valve1</t>
    <phoneticPr fontId="1" type="noConversion"/>
  </si>
  <si>
    <t>Electric valve2</t>
    <phoneticPr fontId="1" type="noConversion"/>
  </si>
  <si>
    <t>M</t>
    <phoneticPr fontId="1" type="noConversion"/>
  </si>
  <si>
    <t>&lt;&gt;</t>
    <phoneticPr fontId="1" type="noConversion"/>
  </si>
  <si>
    <t>Mode [bit 0]</t>
    <phoneticPr fontId="1" type="noConversion"/>
  </si>
  <si>
    <t xml:space="preserve"> Mode #1 : Synchronous mode (Leak std. valve -&gt; Ev1 -&gt; Ev2)</t>
    <phoneticPr fontId="1" type="noConversion"/>
  </si>
  <si>
    <t xml:space="preserve"> Mode #0 : Asynchronous mode (Open the valve at the same time)</t>
    <phoneticPr fontId="1" type="noConversion"/>
  </si>
  <si>
    <t xml:space="preserve">               ※ The end point of each count is based on a maximum close time.</t>
    <phoneticPr fontId="1" type="noConversion"/>
  </si>
  <si>
    <t>Leak std. valve</t>
    <phoneticPr fontId="1" type="noConversion"/>
  </si>
  <si>
    <t>Open time
(msec)</t>
    <phoneticPr fontId="1" type="noConversion"/>
  </si>
  <si>
    <t>Close time
(msec)</t>
    <phoneticPr fontId="1" type="noConversion"/>
  </si>
  <si>
    <t>Start offset
time (msec)</t>
    <phoneticPr fontId="1" type="noConversion"/>
  </si>
  <si>
    <t>Leak std.</t>
    <phoneticPr fontId="1" type="noConversion"/>
  </si>
  <si>
    <t>Ev1</t>
    <phoneticPr fontId="1" type="noConversion"/>
  </si>
  <si>
    <t>Ev2</t>
    <phoneticPr fontId="1" type="noConversion"/>
  </si>
  <si>
    <t>Elec valve #1</t>
    <phoneticPr fontId="1" type="noConversion"/>
  </si>
  <si>
    <t>Elec valve #2</t>
    <phoneticPr fontId="1" type="noConversion"/>
  </si>
  <si>
    <t>R37 : 91R → 0R</t>
    <phoneticPr fontId="1" type="noConversion"/>
  </si>
  <si>
    <t>TC 회로 저항 오기입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</si>
</sst>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);[Red]\(0.0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61"/>
    </font>
    <font>
      <b/>
      <sz val="18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theme="0" tint="-0.14999847407452621"/>
      <name val="맑은 고딕"/>
      <family val="2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 wrapText="1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5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readingOrder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2" xfId="0" applyFont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7" borderId="4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9" fontId="10" fillId="7" borderId="25" xfId="0" applyNumberFormat="1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9" fontId="10" fillId="7" borderId="4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4" fillId="11" borderId="58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58" xfId="0" applyFont="1" applyFill="1" applyBorder="1" applyAlignment="1">
      <alignment horizontal="center" vertical="center"/>
    </xf>
    <xf numFmtId="0" fontId="2" fillId="11" borderId="65" xfId="0" applyFont="1" applyFill="1" applyBorder="1" applyAlignment="1">
      <alignment horizontal="center" vertical="center"/>
    </xf>
    <xf numFmtId="0" fontId="4" fillId="11" borderId="43" xfId="0" applyFont="1" applyFill="1" applyBorder="1" applyAlignment="1">
      <alignment horizontal="center"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 vertical="center"/>
    </xf>
    <xf numFmtId="0" fontId="4" fillId="11" borderId="50" xfId="0" applyFont="1" applyFill="1" applyBorder="1" applyAlignment="1">
      <alignment horizontal="center" vertical="center"/>
    </xf>
    <xf numFmtId="0" fontId="2" fillId="11" borderId="5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5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58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6" fillId="0" borderId="53" xfId="0" applyFont="1" applyBorder="1">
      <alignment vertical="center"/>
    </xf>
    <xf numFmtId="0" fontId="2" fillId="0" borderId="48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4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6" borderId="33" xfId="0" applyFont="1" applyFill="1" applyBorder="1" applyAlignment="1">
      <alignment horizontal="center" vertical="center"/>
    </xf>
    <xf numFmtId="0" fontId="2" fillId="16" borderId="3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5" xfId="0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2" fillId="11" borderId="9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vertical="center"/>
    </xf>
    <xf numFmtId="0" fontId="0" fillId="0" borderId="0" xfId="0" applyFill="1">
      <alignment vertical="center"/>
    </xf>
    <xf numFmtId="177" fontId="0" fillId="0" borderId="3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" fillId="0" borderId="53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6" fillId="0" borderId="5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17" borderId="0" xfId="0" applyFill="1">
      <alignment vertical="center"/>
    </xf>
    <xf numFmtId="0" fontId="19" fillId="17" borderId="11" xfId="0" applyFont="1" applyFill="1" applyBorder="1" applyAlignment="1">
      <alignment horizontal="center" vertical="center"/>
    </xf>
    <xf numFmtId="177" fontId="0" fillId="17" borderId="34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17" borderId="45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/>
    </xf>
    <xf numFmtId="0" fontId="2" fillId="18" borderId="15" xfId="0" quotePrefix="1" applyFont="1" applyFill="1" applyBorder="1" applyAlignment="1">
      <alignment horizontal="center" vertical="center"/>
    </xf>
    <xf numFmtId="0" fontId="2" fillId="18" borderId="1" xfId="0" quotePrefix="1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left" vertical="center"/>
    </xf>
    <xf numFmtId="0" fontId="2" fillId="1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69" xfId="0" applyFont="1" applyFill="1" applyBorder="1" applyAlignment="1">
      <alignment horizontal="center" vertical="center"/>
    </xf>
    <xf numFmtId="0" fontId="2" fillId="0" borderId="2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176" fontId="0" fillId="17" borderId="1" xfId="0" applyNumberForma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7" borderId="0" xfId="0" applyFont="1" applyFill="1">
      <alignment vertical="center"/>
    </xf>
    <xf numFmtId="0" fontId="2" fillId="17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49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7" borderId="39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39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9" borderId="0" xfId="0" applyFont="1" applyFill="1">
      <alignment vertical="center"/>
    </xf>
    <xf numFmtId="0" fontId="2" fillId="19" borderId="0" xfId="0" applyFont="1" applyFill="1" applyAlignment="1">
      <alignment horizontal="left" vertical="center"/>
    </xf>
    <xf numFmtId="0" fontId="2" fillId="19" borderId="6" xfId="0" applyFont="1" applyFill="1" applyBorder="1" applyAlignment="1">
      <alignment horizontal="center" vertical="center"/>
    </xf>
    <xf numFmtId="0" fontId="2" fillId="19" borderId="35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9" borderId="4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1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19" fillId="7" borderId="30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0" fillId="0" borderId="5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5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53" xfId="0" applyFont="1" applyFill="1" applyBorder="1" applyAlignment="1">
      <alignment horizontal="center" vertical="center"/>
    </xf>
    <xf numFmtId="0" fontId="2" fillId="8" borderId="59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11" borderId="17" xfId="0" applyFont="1" applyFill="1" applyBorder="1" applyAlignment="1">
      <alignment horizontal="left" vertical="center" wrapText="1"/>
    </xf>
    <xf numFmtId="0" fontId="2" fillId="11" borderId="52" xfId="0" applyFont="1" applyFill="1" applyBorder="1" applyAlignment="1">
      <alignment horizontal="left" vertical="center" wrapText="1"/>
    </xf>
    <xf numFmtId="0" fontId="2" fillId="12" borderId="40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 wrapText="1"/>
    </xf>
    <xf numFmtId="0" fontId="2" fillId="11" borderId="40" xfId="0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2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left" vertical="center"/>
    </xf>
    <xf numFmtId="0" fontId="2" fillId="14" borderId="52" xfId="0" applyFont="1" applyFill="1" applyBorder="1" applyAlignment="1">
      <alignment horizontal="left" vertical="center"/>
    </xf>
    <xf numFmtId="0" fontId="2" fillId="14" borderId="47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2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0" borderId="52" xfId="0" applyFont="1" applyFill="1" applyBorder="1" applyAlignment="1">
      <alignment horizontal="left" vertical="center"/>
    </xf>
    <xf numFmtId="0" fontId="2" fillId="0" borderId="52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7" borderId="67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wrapText="1"/>
    </xf>
    <xf numFmtId="0" fontId="2" fillId="7" borderId="5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7" borderId="63" xfId="0" applyFont="1" applyFill="1" applyBorder="1" applyAlignment="1">
      <alignment horizontal="center" vertical="center"/>
    </xf>
    <xf numFmtId="0" fontId="4" fillId="7" borderId="6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147918</xdr:colOff>
      <xdr:row>6</xdr:row>
      <xdr:rowOff>86402</xdr:rowOff>
    </xdr:from>
    <xdr:to>
      <xdr:col>31</xdr:col>
      <xdr:colOff>366290</xdr:colOff>
      <xdr:row>35</xdr:row>
      <xdr:rowOff>14115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CBD1EB1-9FE8-43C4-B95A-B5727EA72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7554" y="1125493"/>
          <a:ext cx="11163463" cy="63008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509C28A-A49B-4166-B4F2-79919334E479}"/>
            </a:ext>
          </a:extLst>
        </xdr:cNvPr>
        <xdr:cNvCxnSpPr/>
      </xdr:nvCxnSpPr>
      <xdr:spPr>
        <a:xfrm>
          <a:off x="2135506" y="9308889"/>
          <a:ext cx="0" cy="12310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716DCAEA-CAAD-48F1-AE52-A41D771D8C69}"/>
            </a:ext>
          </a:extLst>
        </xdr:cNvPr>
        <xdr:cNvCxnSpPr/>
      </xdr:nvCxnSpPr>
      <xdr:spPr>
        <a:xfrm>
          <a:off x="3274696" y="9295343"/>
          <a:ext cx="0" cy="93556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DD57DEE-18C3-44C9-A67E-358735EFC7B9}"/>
            </a:ext>
          </a:extLst>
        </xdr:cNvPr>
        <xdr:cNvCxnSpPr/>
      </xdr:nvCxnSpPr>
      <xdr:spPr>
        <a:xfrm>
          <a:off x="9360325" y="10402358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BCEE2B1A-27C6-496A-B899-BE39A7A2CAE2}"/>
            </a:ext>
          </a:extLst>
        </xdr:cNvPr>
        <xdr:cNvCxnSpPr/>
      </xdr:nvCxnSpPr>
      <xdr:spPr>
        <a:xfrm>
          <a:off x="3274695" y="10245302"/>
          <a:ext cx="6089438" cy="15705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445AE6F-D88C-4659-836A-82F219DB837F}"/>
            </a:ext>
          </a:extLst>
        </xdr:cNvPr>
        <xdr:cNvCxnSpPr/>
      </xdr:nvCxnSpPr>
      <xdr:spPr>
        <a:xfrm>
          <a:off x="2135506" y="7812829"/>
          <a:ext cx="0" cy="9522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28CA0919-832C-4E61-BD76-2505253D4C74}"/>
            </a:ext>
          </a:extLst>
        </xdr:cNvPr>
        <xdr:cNvCxnSpPr/>
      </xdr:nvCxnSpPr>
      <xdr:spPr>
        <a:xfrm>
          <a:off x="3903346" y="7646248"/>
          <a:ext cx="0" cy="7653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F3523A4F-BE3D-43FA-A166-7656C4630D7F}"/>
            </a:ext>
          </a:extLst>
        </xdr:cNvPr>
        <xdr:cNvCxnSpPr/>
      </xdr:nvCxnSpPr>
      <xdr:spPr>
        <a:xfrm>
          <a:off x="10307957" y="8648700"/>
          <a:ext cx="0" cy="37338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71756A7A-8062-4EFC-8BB6-D9B4283B18CE}"/>
            </a:ext>
          </a:extLst>
        </xdr:cNvPr>
        <xdr:cNvCxnSpPr/>
      </xdr:nvCxnSpPr>
      <xdr:spPr>
        <a:xfrm>
          <a:off x="3898476" y="8409729"/>
          <a:ext cx="6418158" cy="24955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3EB703D1-099A-4210-B567-AFA3F4093502}"/>
            </a:ext>
          </a:extLst>
        </xdr:cNvPr>
        <xdr:cNvCxnSpPr/>
      </xdr:nvCxnSpPr>
      <xdr:spPr>
        <a:xfrm>
          <a:off x="3183256" y="8477250"/>
          <a:ext cx="0" cy="55160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42C7DE99-05DA-473C-8995-45D23782A604}"/>
            </a:ext>
          </a:extLst>
        </xdr:cNvPr>
        <xdr:cNvCxnSpPr/>
      </xdr:nvCxnSpPr>
      <xdr:spPr>
        <a:xfrm>
          <a:off x="3392807" y="8477250"/>
          <a:ext cx="0" cy="57467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4D4B2634-7F15-48D8-B46D-9D19D9B0E071}"/>
            </a:ext>
          </a:extLst>
        </xdr:cNvPr>
        <xdr:cNvCxnSpPr/>
      </xdr:nvCxnSpPr>
      <xdr:spPr>
        <a:xfrm>
          <a:off x="3178598" y="8722783"/>
          <a:ext cx="22288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55BC3447-77DE-4C24-A27E-576C36418CA0}"/>
            </a:ext>
          </a:extLst>
        </xdr:cNvPr>
        <xdr:cNvCxnSpPr/>
      </xdr:nvCxnSpPr>
      <xdr:spPr>
        <a:xfrm>
          <a:off x="2044277" y="7251489"/>
          <a:ext cx="0" cy="29760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47" name="직선 연결선 46">
          <a:extLst>
            <a:ext uri="{FF2B5EF4-FFF2-40B4-BE49-F238E27FC236}">
              <a16:creationId xmlns:a16="http://schemas.microsoft.com/office/drawing/2014/main" id="{4A07FCE1-2D08-4A8E-99D1-3A2AC558FFC3}"/>
            </a:ext>
          </a:extLst>
        </xdr:cNvPr>
        <xdr:cNvCxnSpPr/>
      </xdr:nvCxnSpPr>
      <xdr:spPr>
        <a:xfrm>
          <a:off x="5765165" y="7258263"/>
          <a:ext cx="0" cy="29950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C8DC0A31-9AD2-418D-B078-A05106377318}"/>
            </a:ext>
          </a:extLst>
        </xdr:cNvPr>
        <xdr:cNvCxnSpPr/>
      </xdr:nvCxnSpPr>
      <xdr:spPr>
        <a:xfrm>
          <a:off x="2069253" y="7487496"/>
          <a:ext cx="36690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90</xdr:row>
      <xdr:rowOff>94193</xdr:rowOff>
    </xdr:from>
    <xdr:to>
      <xdr:col>11</xdr:col>
      <xdr:colOff>93346</xdr:colOff>
      <xdr:row>94</xdr:row>
      <xdr:rowOff>0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ECF9E740-18D0-4789-AD1A-D3724AE82EFA}"/>
            </a:ext>
          </a:extLst>
        </xdr:cNvPr>
        <xdr:cNvCxnSpPr/>
      </xdr:nvCxnSpPr>
      <xdr:spPr>
        <a:xfrm>
          <a:off x="3274696" y="16086668"/>
          <a:ext cx="0" cy="58208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83</xdr:row>
      <xdr:rowOff>49954</xdr:rowOff>
    </xdr:from>
    <xdr:to>
      <xdr:col>6</xdr:col>
      <xdr:colOff>1906</xdr:colOff>
      <xdr:row>88</xdr:row>
      <xdr:rowOff>0</xdr:rowOff>
    </xdr:to>
    <xdr:cxnSp macro="">
      <xdr:nvCxnSpPr>
        <xdr:cNvPr id="50" name="직선 연결선 49">
          <a:extLst>
            <a:ext uri="{FF2B5EF4-FFF2-40B4-BE49-F238E27FC236}">
              <a16:creationId xmlns:a16="http://schemas.microsoft.com/office/drawing/2014/main" id="{51568BFF-7E75-4932-B39F-5438F7FE84E4}"/>
            </a:ext>
          </a:extLst>
        </xdr:cNvPr>
        <xdr:cNvCxnSpPr/>
      </xdr:nvCxnSpPr>
      <xdr:spPr>
        <a:xfrm>
          <a:off x="2135506" y="14832754"/>
          <a:ext cx="0" cy="88349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87</xdr:row>
      <xdr:rowOff>105833</xdr:rowOff>
    </xdr:from>
    <xdr:to>
      <xdr:col>29</xdr:col>
      <xdr:colOff>1906</xdr:colOff>
      <xdr:row>89</xdr:row>
      <xdr:rowOff>190501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7176A28F-1B46-4A30-92D8-ED02C593634B}"/>
            </a:ext>
          </a:extLst>
        </xdr:cNvPr>
        <xdr:cNvCxnSpPr/>
      </xdr:nvCxnSpPr>
      <xdr:spPr>
        <a:xfrm>
          <a:off x="6955156" y="15650633"/>
          <a:ext cx="0" cy="34184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93</xdr:row>
      <xdr:rowOff>199179</xdr:rowOff>
    </xdr:from>
    <xdr:to>
      <xdr:col>56</xdr:col>
      <xdr:colOff>10583</xdr:colOff>
      <xdr:row>96</xdr:row>
      <xdr:rowOff>84666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05E26612-4D1D-4865-9BAB-14FED6150670}"/>
            </a:ext>
          </a:extLst>
        </xdr:cNvPr>
        <xdr:cNvCxnSpPr/>
      </xdr:nvCxnSpPr>
      <xdr:spPr>
        <a:xfrm>
          <a:off x="3277446" y="16667904"/>
          <a:ext cx="9344237" cy="42841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80</xdr:row>
      <xdr:rowOff>22014</xdr:rowOff>
    </xdr:from>
    <xdr:to>
      <xdr:col>5</xdr:col>
      <xdr:colOff>120227</xdr:colOff>
      <xdr:row>81</xdr:row>
      <xdr:rowOff>148166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A502CDCD-FD00-4E32-86C0-50C550B27BAD}"/>
            </a:ext>
          </a:extLst>
        </xdr:cNvPr>
        <xdr:cNvCxnSpPr/>
      </xdr:nvCxnSpPr>
      <xdr:spPr>
        <a:xfrm>
          <a:off x="2044277" y="14271414"/>
          <a:ext cx="0" cy="29760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80</xdr:row>
      <xdr:rowOff>49954</xdr:rowOff>
    </xdr:from>
    <xdr:to>
      <xdr:col>29</xdr:col>
      <xdr:colOff>206799</xdr:colOff>
      <xdr:row>81</xdr:row>
      <xdr:rowOff>178011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41DFB8D6-29BD-4178-9A4D-02030FD5974C}"/>
            </a:ext>
          </a:extLst>
        </xdr:cNvPr>
        <xdr:cNvCxnSpPr/>
      </xdr:nvCxnSpPr>
      <xdr:spPr>
        <a:xfrm>
          <a:off x="7160049" y="14299354"/>
          <a:ext cx="0" cy="29950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81</xdr:row>
      <xdr:rowOff>88476</xdr:rowOff>
    </xdr:from>
    <xdr:to>
      <xdr:col>29</xdr:col>
      <xdr:colOff>190500</xdr:colOff>
      <xdr:row>81</xdr:row>
      <xdr:rowOff>88476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7F63B53C-84CF-4722-8EB6-531DF85B90FA}"/>
            </a:ext>
          </a:extLst>
        </xdr:cNvPr>
        <xdr:cNvCxnSpPr/>
      </xdr:nvCxnSpPr>
      <xdr:spPr>
        <a:xfrm>
          <a:off x="2067348" y="14509326"/>
          <a:ext cx="50764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89</xdr:row>
      <xdr:rowOff>205740</xdr:rowOff>
    </xdr:from>
    <xdr:to>
      <xdr:col>6</xdr:col>
      <xdr:colOff>1906</xdr:colOff>
      <xdr:row>96</xdr:row>
      <xdr:rowOff>201083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17162133-1942-42F7-BA9C-B8702897769E}"/>
            </a:ext>
          </a:extLst>
        </xdr:cNvPr>
        <xdr:cNvCxnSpPr/>
      </xdr:nvCxnSpPr>
      <xdr:spPr>
        <a:xfrm>
          <a:off x="2135506" y="15988665"/>
          <a:ext cx="0" cy="120501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96</xdr:row>
      <xdr:rowOff>84666</xdr:rowOff>
    </xdr:from>
    <xdr:to>
      <xdr:col>56</xdr:col>
      <xdr:colOff>1906</xdr:colOff>
      <xdr:row>97</xdr:row>
      <xdr:rowOff>206800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E592107C-9D7B-4F4A-A6C3-CA427BD56C60}"/>
            </a:ext>
          </a:extLst>
        </xdr:cNvPr>
        <xdr:cNvCxnSpPr/>
      </xdr:nvCxnSpPr>
      <xdr:spPr>
        <a:xfrm>
          <a:off x="12613006" y="17096316"/>
          <a:ext cx="0" cy="27453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85</xdr:row>
      <xdr:rowOff>169333</xdr:rowOff>
    </xdr:from>
    <xdr:to>
      <xdr:col>29</xdr:col>
      <xdr:colOff>0</xdr:colOff>
      <xdr:row>87</xdr:row>
      <xdr:rowOff>116416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F900F817-B324-478E-AB3E-21581E243B97}"/>
            </a:ext>
          </a:extLst>
        </xdr:cNvPr>
        <xdr:cNvCxnSpPr/>
      </xdr:nvCxnSpPr>
      <xdr:spPr>
        <a:xfrm>
          <a:off x="3191933" y="15275983"/>
          <a:ext cx="3761317" cy="38523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82</xdr:row>
      <xdr:rowOff>74930</xdr:rowOff>
    </xdr:from>
    <xdr:to>
      <xdr:col>11</xdr:col>
      <xdr:colOff>1905</xdr:colOff>
      <xdr:row>85</xdr:row>
      <xdr:rowOff>169333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D8A0D869-BD35-46EA-B995-CF7FB5904ACD}"/>
            </a:ext>
          </a:extLst>
        </xdr:cNvPr>
        <xdr:cNvCxnSpPr/>
      </xdr:nvCxnSpPr>
      <xdr:spPr>
        <a:xfrm>
          <a:off x="3183255" y="14676755"/>
          <a:ext cx="0" cy="59922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190500</xdr:colOff>
      <xdr:row>4</xdr:row>
      <xdr:rowOff>154782</xdr:rowOff>
    </xdr:from>
    <xdr:to>
      <xdr:col>79</xdr:col>
      <xdr:colOff>24544</xdr:colOff>
      <xdr:row>41</xdr:row>
      <xdr:rowOff>1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0022383-7693-4739-951F-56880EB7C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840582"/>
          <a:ext cx="8192232" cy="61412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</xdr:colOff>
      <xdr:row>89</xdr:row>
      <xdr:rowOff>133350</xdr:rowOff>
    </xdr:from>
    <xdr:to>
      <xdr:col>9</xdr:col>
      <xdr:colOff>457200</xdr:colOff>
      <xdr:row>111</xdr:row>
      <xdr:rowOff>190500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84620D9-9823-4D5E-9B52-632FAE72047F}"/>
            </a:ext>
          </a:extLst>
        </xdr:cNvPr>
        <xdr:cNvGrpSpPr/>
      </xdr:nvGrpSpPr>
      <xdr:grpSpPr>
        <a:xfrm>
          <a:off x="767715" y="16554450"/>
          <a:ext cx="6909435" cy="3810000"/>
          <a:chOff x="670560" y="396240"/>
          <a:chExt cx="7299960" cy="5300114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5469EB0-B315-4921-BA07-0148E0CE61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25401"/>
          <a:stretch/>
        </xdr:blipFill>
        <xdr:spPr>
          <a:xfrm>
            <a:off x="670560" y="396240"/>
            <a:ext cx="7266668" cy="5300114"/>
          </a:xfrm>
          <a:prstGeom prst="rect">
            <a:avLst/>
          </a:prstGeom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7F8F4B22-6AE8-470F-A566-A5E2AA46FB8C}"/>
              </a:ext>
            </a:extLst>
          </xdr:cNvPr>
          <xdr:cNvSpPr/>
        </xdr:nvSpPr>
        <xdr:spPr>
          <a:xfrm>
            <a:off x="792480" y="777240"/>
            <a:ext cx="7178040" cy="45948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0</xdr:col>
      <xdr:colOff>649605</xdr:colOff>
      <xdr:row>13</xdr:row>
      <xdr:rowOff>55253</xdr:rowOff>
    </xdr:from>
    <xdr:to>
      <xdr:col>8</xdr:col>
      <xdr:colOff>283090</xdr:colOff>
      <xdr:row>29</xdr:row>
      <xdr:rowOff>93423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812ABDF-9B62-45E2-A473-21D0EA566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" y="2055503"/>
          <a:ext cx="6038095" cy="325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140970</xdr:colOff>
      <xdr:row>13</xdr:row>
      <xdr:rowOff>82318</xdr:rowOff>
    </xdr:from>
    <xdr:to>
      <xdr:col>20</xdr:col>
      <xdr:colOff>803</xdr:colOff>
      <xdr:row>29</xdr:row>
      <xdr:rowOff>20014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E6C76D8-ABA0-4906-A5DC-025BDF52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9220" y="2682643"/>
          <a:ext cx="6286668" cy="313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263339</xdr:colOff>
      <xdr:row>29</xdr:row>
      <xdr:rowOff>66675</xdr:rowOff>
    </xdr:from>
    <xdr:to>
      <xdr:col>14</xdr:col>
      <xdr:colOff>134471</xdr:colOff>
      <xdr:row>33</xdr:row>
      <xdr:rowOff>131216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AEF322-B2E8-4A22-A708-EA663265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898" y="1982881"/>
          <a:ext cx="8757397" cy="9161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11206</xdr:colOff>
      <xdr:row>37</xdr:row>
      <xdr:rowOff>33617</xdr:rowOff>
    </xdr:from>
    <xdr:to>
      <xdr:col>11</xdr:col>
      <xdr:colOff>316287</xdr:colOff>
      <xdr:row>53</xdr:row>
      <xdr:rowOff>3312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5CCD63-0EF5-41E2-A7A1-117AFCDB6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6118" y="7911352"/>
          <a:ext cx="3039316" cy="33762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235324</xdr:colOff>
      <xdr:row>9</xdr:row>
      <xdr:rowOff>67236</xdr:rowOff>
    </xdr:from>
    <xdr:to>
      <xdr:col>8</xdr:col>
      <xdr:colOff>152652</xdr:colOff>
      <xdr:row>26</xdr:row>
      <xdr:rowOff>179294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2586BD-3B7B-4141-B26F-43CCA038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883" y="1983442"/>
          <a:ext cx="4702240" cy="37315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44823</xdr:colOff>
      <xdr:row>9</xdr:row>
      <xdr:rowOff>89648</xdr:rowOff>
    </xdr:from>
    <xdr:to>
      <xdr:col>17</xdr:col>
      <xdr:colOff>52542</xdr:colOff>
      <xdr:row>19</xdr:row>
      <xdr:rowOff>84340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279302B-B24B-47BA-B174-11596F77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6852" y="2005854"/>
          <a:ext cx="5476190" cy="21238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627529</xdr:colOff>
      <xdr:row>10</xdr:row>
      <xdr:rowOff>67236</xdr:rowOff>
    </xdr:from>
    <xdr:to>
      <xdr:col>13</xdr:col>
      <xdr:colOff>638735</xdr:colOff>
      <xdr:row>11</xdr:row>
      <xdr:rowOff>33619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6133906-DE06-4B68-AC0F-F2A9CFE5B70A}"/>
            </a:ext>
          </a:extLst>
        </xdr:cNvPr>
        <xdr:cNvSpPr/>
      </xdr:nvSpPr>
      <xdr:spPr>
        <a:xfrm>
          <a:off x="6779558" y="2196354"/>
          <a:ext cx="2745442" cy="179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9</xdr:col>
      <xdr:colOff>44824</xdr:colOff>
      <xdr:row>20</xdr:row>
      <xdr:rowOff>33619</xdr:rowOff>
    </xdr:from>
    <xdr:to>
      <xdr:col>19</xdr:col>
      <xdr:colOff>448235</xdr:colOff>
      <xdr:row>26</xdr:row>
      <xdr:rowOff>191660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9311C40-9F4D-4F78-89E2-E4ED6C468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6853" y="4291854"/>
          <a:ext cx="7239000" cy="1435512"/>
        </a:xfrm>
        <a:prstGeom prst="rect">
          <a:avLst/>
        </a:prstGeom>
      </xdr:spPr>
    </xdr:pic>
    <xdr:clientData/>
  </xdr:twoCellAnchor>
  <xdr:twoCellAnchor>
    <xdr:from>
      <xdr:col>9</xdr:col>
      <xdr:colOff>89646</xdr:colOff>
      <xdr:row>22</xdr:row>
      <xdr:rowOff>11207</xdr:rowOff>
    </xdr:from>
    <xdr:to>
      <xdr:col>10</xdr:col>
      <xdr:colOff>280147</xdr:colOff>
      <xdr:row>23</xdr:row>
      <xdr:rowOff>67234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FE8D7B7-17CF-4D33-8D6B-B38A598EF668}"/>
            </a:ext>
          </a:extLst>
        </xdr:cNvPr>
        <xdr:cNvSpPr/>
      </xdr:nvSpPr>
      <xdr:spPr>
        <a:xfrm>
          <a:off x="6241675" y="4695266"/>
          <a:ext cx="874060" cy="2689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526676</xdr:colOff>
      <xdr:row>11</xdr:row>
      <xdr:rowOff>33619</xdr:rowOff>
    </xdr:from>
    <xdr:to>
      <xdr:col>11</xdr:col>
      <xdr:colOff>633132</xdr:colOff>
      <xdr:row>22</xdr:row>
      <xdr:rowOff>11207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691F3431-1AEF-466E-844F-E8C310B22A9C}"/>
            </a:ext>
          </a:extLst>
        </xdr:cNvPr>
        <xdr:cNvCxnSpPr>
          <a:stCxn id="8" idx="0"/>
          <a:endCxn id="6" idx="2"/>
        </xdr:cNvCxnSpPr>
      </xdr:nvCxnSpPr>
      <xdr:spPr>
        <a:xfrm flipV="1">
          <a:off x="6678705" y="2375648"/>
          <a:ext cx="1473574" cy="231961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224118</xdr:colOff>
      <xdr:row>42</xdr:row>
      <xdr:rowOff>33619</xdr:rowOff>
    </xdr:from>
    <xdr:to>
      <xdr:col>6</xdr:col>
      <xdr:colOff>159155</xdr:colOff>
      <xdr:row>51</xdr:row>
      <xdr:rowOff>100854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AEF4936F-FF0D-45BE-9299-AB7C5225E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677" y="8975913"/>
          <a:ext cx="3352831" cy="198344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4157-B805-45D3-BEDB-E50164E2FB6D}">
  <sheetPr>
    <pageSetUpPr fitToPage="1"/>
  </sheetPr>
  <dimension ref="B2:J61"/>
  <sheetViews>
    <sheetView zoomScale="70" zoomScaleNormal="70" workbookViewId="0">
      <selection activeCell="J16" sqref="J16"/>
    </sheetView>
  </sheetViews>
  <sheetFormatPr defaultRowHeight="16.5" x14ac:dyDescent="0.3"/>
  <cols>
    <col min="2" max="2" width="15.75" customWidth="1"/>
    <col min="3" max="3" width="42" bestFit="1" customWidth="1"/>
    <col min="4" max="8" width="12.75" style="389" customWidth="1"/>
    <col min="9" max="9" width="12.75" style="403" customWidth="1"/>
    <col min="10" max="10" width="46.875" bestFit="1" customWidth="1"/>
  </cols>
  <sheetData>
    <row r="2" spans="2:10" x14ac:dyDescent="0.3">
      <c r="I2" s="403" t="s">
        <v>1025</v>
      </c>
    </row>
    <row r="3" spans="2:10" ht="17.25" thickBot="1" x14ac:dyDescent="0.35">
      <c r="D3" s="420"/>
      <c r="E3" s="421" t="s">
        <v>1425</v>
      </c>
      <c r="F3" s="420" t="s">
        <v>1424</v>
      </c>
      <c r="G3" s="420" t="s">
        <v>1424</v>
      </c>
      <c r="H3" s="420" t="s">
        <v>1424</v>
      </c>
      <c r="I3" s="403" t="s">
        <v>1241</v>
      </c>
    </row>
    <row r="4" spans="2:10" ht="27" customHeight="1" thickBot="1" x14ac:dyDescent="0.35">
      <c r="B4" s="500" t="s">
        <v>749</v>
      </c>
      <c r="C4" s="501"/>
      <c r="D4" s="341" t="s">
        <v>750</v>
      </c>
      <c r="E4" s="341" t="s">
        <v>751</v>
      </c>
      <c r="F4" s="341" t="s">
        <v>752</v>
      </c>
      <c r="G4" s="341" t="s">
        <v>753</v>
      </c>
      <c r="H4" s="341" t="s">
        <v>754</v>
      </c>
      <c r="I4" s="404" t="s">
        <v>758</v>
      </c>
      <c r="J4" s="342" t="s">
        <v>31</v>
      </c>
    </row>
    <row r="5" spans="2:10" x14ac:dyDescent="0.3">
      <c r="B5" s="502" t="s">
        <v>759</v>
      </c>
      <c r="C5" s="348" t="s">
        <v>760</v>
      </c>
      <c r="D5" s="390">
        <v>12.04</v>
      </c>
      <c r="E5" s="390">
        <v>11.98</v>
      </c>
      <c r="F5" s="390">
        <v>12.07</v>
      </c>
      <c r="G5" s="390">
        <v>12.01</v>
      </c>
      <c r="H5" s="390">
        <v>12.07</v>
      </c>
      <c r="I5" s="405">
        <v>12.03</v>
      </c>
      <c r="J5" s="344"/>
    </row>
    <row r="6" spans="2:10" x14ac:dyDescent="0.3">
      <c r="B6" s="503"/>
      <c r="C6" s="349" t="s">
        <v>761</v>
      </c>
      <c r="D6" s="391">
        <v>31.6</v>
      </c>
      <c r="E6" s="391">
        <v>25.6</v>
      </c>
      <c r="F6" s="391">
        <v>32.4</v>
      </c>
      <c r="G6" s="391">
        <v>27.2</v>
      </c>
      <c r="H6" s="391">
        <v>31.6</v>
      </c>
      <c r="I6" s="406">
        <v>30.4</v>
      </c>
      <c r="J6" s="345"/>
    </row>
    <row r="7" spans="2:10" x14ac:dyDescent="0.3">
      <c r="B7" s="503"/>
      <c r="C7" s="349" t="s">
        <v>762</v>
      </c>
      <c r="D7" s="392">
        <v>5.0730000000000004</v>
      </c>
      <c r="E7" s="392">
        <v>5.1100000000000003</v>
      </c>
      <c r="F7" s="392">
        <v>5.0880000000000001</v>
      </c>
      <c r="G7" s="392">
        <v>5.0609999999999999</v>
      </c>
      <c r="H7" s="392">
        <v>5.0730000000000004</v>
      </c>
      <c r="I7" s="406">
        <v>5.085</v>
      </c>
      <c r="J7" s="345"/>
    </row>
    <row r="8" spans="2:10" x14ac:dyDescent="0.3">
      <c r="B8" s="503"/>
      <c r="C8" s="349" t="s">
        <v>763</v>
      </c>
      <c r="D8" s="391">
        <v>38.799999999999997</v>
      </c>
      <c r="E8" s="391">
        <v>41.6</v>
      </c>
      <c r="F8" s="391">
        <v>41.2</v>
      </c>
      <c r="G8" s="391">
        <v>43.6</v>
      </c>
      <c r="H8" s="391">
        <v>38.4</v>
      </c>
      <c r="I8" s="406">
        <v>35.6</v>
      </c>
      <c r="J8" s="345"/>
    </row>
    <row r="9" spans="2:10" x14ac:dyDescent="0.3">
      <c r="B9" s="503"/>
      <c r="C9" s="349" t="s">
        <v>764</v>
      </c>
      <c r="D9" s="392">
        <v>3.2970000000000002</v>
      </c>
      <c r="E9" s="392">
        <v>3.2959999999999998</v>
      </c>
      <c r="F9" s="392">
        <v>3.3069999999999999</v>
      </c>
      <c r="G9" s="392">
        <v>3.3079999999999998</v>
      </c>
      <c r="H9" s="392">
        <v>3.2879999999999998</v>
      </c>
      <c r="I9" s="406">
        <v>3.3079999999999998</v>
      </c>
      <c r="J9" s="345"/>
    </row>
    <row r="10" spans="2:10" ht="17.25" thickBot="1" x14ac:dyDescent="0.35">
      <c r="B10" s="504"/>
      <c r="C10" s="350" t="s">
        <v>765</v>
      </c>
      <c r="D10" s="393">
        <v>43.6</v>
      </c>
      <c r="E10" s="393">
        <v>41.6</v>
      </c>
      <c r="F10" s="393">
        <v>38</v>
      </c>
      <c r="G10" s="393">
        <v>35.6</v>
      </c>
      <c r="H10" s="393">
        <v>36</v>
      </c>
      <c r="I10" s="407">
        <v>37.200000000000003</v>
      </c>
      <c r="J10" s="347"/>
    </row>
    <row r="11" spans="2:10" x14ac:dyDescent="0.3">
      <c r="B11" s="502" t="s">
        <v>766</v>
      </c>
      <c r="C11" s="348" t="s">
        <v>755</v>
      </c>
      <c r="D11" s="394" t="s">
        <v>756</v>
      </c>
      <c r="E11" s="394" t="s">
        <v>756</v>
      </c>
      <c r="F11" s="394" t="s">
        <v>756</v>
      </c>
      <c r="G11" s="394" t="s">
        <v>756</v>
      </c>
      <c r="H11" s="394" t="s">
        <v>756</v>
      </c>
      <c r="I11" s="408" t="s">
        <v>756</v>
      </c>
      <c r="J11" s="344" t="s">
        <v>1011</v>
      </c>
    </row>
    <row r="12" spans="2:10" ht="17.25" thickBot="1" x14ac:dyDescent="0.35">
      <c r="B12" s="504"/>
      <c r="C12" s="350" t="s">
        <v>757</v>
      </c>
      <c r="D12" s="393" t="s">
        <v>756</v>
      </c>
      <c r="E12" s="393" t="s">
        <v>756</v>
      </c>
      <c r="F12" s="393" t="s">
        <v>756</v>
      </c>
      <c r="G12" s="393" t="s">
        <v>756</v>
      </c>
      <c r="H12" s="393" t="s">
        <v>756</v>
      </c>
      <c r="I12" s="407" t="s">
        <v>756</v>
      </c>
      <c r="J12" s="347"/>
    </row>
    <row r="13" spans="2:10" x14ac:dyDescent="0.3">
      <c r="B13" s="505" t="s">
        <v>768</v>
      </c>
      <c r="C13" s="343" t="s">
        <v>1015</v>
      </c>
      <c r="D13" s="394" t="s">
        <v>767</v>
      </c>
      <c r="E13" s="394" t="s">
        <v>767</v>
      </c>
      <c r="F13" s="394" t="s">
        <v>767</v>
      </c>
      <c r="G13" s="394" t="s">
        <v>767</v>
      </c>
      <c r="H13" s="394" t="s">
        <v>767</v>
      </c>
      <c r="I13" s="408" t="s">
        <v>767</v>
      </c>
      <c r="J13" s="344"/>
    </row>
    <row r="14" spans="2:10" x14ac:dyDescent="0.3">
      <c r="B14" s="503"/>
      <c r="C14" s="339" t="s">
        <v>1016</v>
      </c>
      <c r="D14" s="391" t="s">
        <v>767</v>
      </c>
      <c r="E14" s="391" t="s">
        <v>767</v>
      </c>
      <c r="F14" s="391" t="s">
        <v>767</v>
      </c>
      <c r="G14" s="391" t="s">
        <v>767</v>
      </c>
      <c r="H14" s="391" t="s">
        <v>767</v>
      </c>
      <c r="I14" s="406" t="s">
        <v>767</v>
      </c>
      <c r="J14" s="345" t="s">
        <v>1017</v>
      </c>
    </row>
    <row r="15" spans="2:10" x14ac:dyDescent="0.3">
      <c r="B15" s="503"/>
      <c r="C15" s="339" t="s">
        <v>1018</v>
      </c>
      <c r="D15" s="391" t="s">
        <v>767</v>
      </c>
      <c r="E15" s="391" t="s">
        <v>767</v>
      </c>
      <c r="F15" s="391" t="s">
        <v>767</v>
      </c>
      <c r="G15" s="391" t="s">
        <v>767</v>
      </c>
      <c r="H15" s="391" t="s">
        <v>767</v>
      </c>
      <c r="I15" s="406" t="s">
        <v>767</v>
      </c>
      <c r="J15" s="345" t="s">
        <v>1019</v>
      </c>
    </row>
    <row r="16" spans="2:10" x14ac:dyDescent="0.3">
      <c r="B16" s="503"/>
      <c r="C16" s="339" t="s">
        <v>1186</v>
      </c>
      <c r="D16" s="391" t="s">
        <v>767</v>
      </c>
      <c r="E16" s="391" t="s">
        <v>767</v>
      </c>
      <c r="F16" s="391" t="s">
        <v>767</v>
      </c>
      <c r="G16" s="391" t="s">
        <v>767</v>
      </c>
      <c r="H16" s="391" t="s">
        <v>767</v>
      </c>
      <c r="I16" s="406"/>
      <c r="J16" s="345"/>
    </row>
    <row r="17" spans="2:10" x14ac:dyDescent="0.3">
      <c r="B17" s="503"/>
      <c r="C17" s="366"/>
      <c r="D17" s="391"/>
      <c r="E17" s="395"/>
      <c r="F17" s="391"/>
      <c r="G17" s="391"/>
      <c r="H17" s="391"/>
      <c r="I17" s="406"/>
      <c r="J17" s="367"/>
    </row>
    <row r="18" spans="2:10" x14ac:dyDescent="0.3">
      <c r="B18" s="503"/>
      <c r="C18" s="366"/>
      <c r="D18" s="391"/>
      <c r="E18" s="395"/>
      <c r="F18" s="391"/>
      <c r="G18" s="391"/>
      <c r="H18" s="391"/>
      <c r="I18" s="406"/>
      <c r="J18" s="374"/>
    </row>
    <row r="19" spans="2:10" x14ac:dyDescent="0.3">
      <c r="B19" s="503"/>
      <c r="C19" s="379"/>
      <c r="D19" s="391"/>
      <c r="E19" s="395"/>
      <c r="F19" s="395"/>
      <c r="G19" s="395"/>
      <c r="H19" s="395"/>
      <c r="I19" s="409"/>
      <c r="J19" s="374"/>
    </row>
    <row r="20" spans="2:10" x14ac:dyDescent="0.3">
      <c r="B20" s="503"/>
      <c r="C20" s="366"/>
      <c r="D20" s="395"/>
      <c r="E20" s="395"/>
      <c r="F20" s="395"/>
      <c r="G20" s="395"/>
      <c r="H20" s="395"/>
      <c r="I20" s="409"/>
      <c r="J20" s="367"/>
    </row>
    <row r="21" spans="2:10" ht="17.25" thickBot="1" x14ac:dyDescent="0.35">
      <c r="B21" s="504"/>
      <c r="C21" s="346"/>
      <c r="D21" s="393"/>
      <c r="E21" s="393"/>
      <c r="F21" s="393"/>
      <c r="G21" s="393"/>
      <c r="H21" s="393"/>
      <c r="I21" s="407"/>
      <c r="J21" s="347"/>
    </row>
    <row r="22" spans="2:10" x14ac:dyDescent="0.3">
      <c r="B22" s="502" t="s">
        <v>769</v>
      </c>
      <c r="C22" s="343" t="s">
        <v>770</v>
      </c>
      <c r="D22" s="394" t="s">
        <v>767</v>
      </c>
      <c r="E22" s="394" t="s">
        <v>767</v>
      </c>
      <c r="F22" s="394" t="s">
        <v>767</v>
      </c>
      <c r="G22" s="394" t="s">
        <v>767</v>
      </c>
      <c r="H22" s="394" t="s">
        <v>767</v>
      </c>
      <c r="I22" s="408" t="s">
        <v>767</v>
      </c>
      <c r="J22" s="344" t="s">
        <v>1323</v>
      </c>
    </row>
    <row r="23" spans="2:10" x14ac:dyDescent="0.3">
      <c r="B23" s="503"/>
      <c r="C23" s="340" t="s">
        <v>1020</v>
      </c>
      <c r="D23" s="391" t="s">
        <v>767</v>
      </c>
      <c r="E23" s="391" t="s">
        <v>767</v>
      </c>
      <c r="F23" s="391" t="s">
        <v>767</v>
      </c>
      <c r="G23" s="391" t="s">
        <v>767</v>
      </c>
      <c r="H23" s="391" t="s">
        <v>767</v>
      </c>
      <c r="I23" s="406" t="s">
        <v>767</v>
      </c>
      <c r="J23" s="345"/>
    </row>
    <row r="24" spans="2:10" x14ac:dyDescent="0.3">
      <c r="B24" s="503"/>
      <c r="C24" s="340" t="s">
        <v>1048</v>
      </c>
      <c r="D24" s="391" t="s">
        <v>767</v>
      </c>
      <c r="E24" s="391" t="s">
        <v>767</v>
      </c>
      <c r="F24" s="391" t="s">
        <v>767</v>
      </c>
      <c r="G24" s="391" t="s">
        <v>767</v>
      </c>
      <c r="H24" s="391" t="s">
        <v>767</v>
      </c>
      <c r="I24" s="406"/>
      <c r="J24" s="345" t="s">
        <v>1054</v>
      </c>
    </row>
    <row r="25" spans="2:10" x14ac:dyDescent="0.3">
      <c r="B25" s="503"/>
      <c r="C25" s="340" t="s">
        <v>1049</v>
      </c>
      <c r="D25" s="391" t="s">
        <v>767</v>
      </c>
      <c r="E25" s="391" t="s">
        <v>767</v>
      </c>
      <c r="F25" s="391" t="s">
        <v>767</v>
      </c>
      <c r="G25" s="391" t="s">
        <v>767</v>
      </c>
      <c r="H25" s="391" t="s">
        <v>767</v>
      </c>
      <c r="I25" s="406"/>
      <c r="J25" s="345"/>
    </row>
    <row r="26" spans="2:10" ht="17.25" thickBot="1" x14ac:dyDescent="0.35">
      <c r="B26" s="504"/>
      <c r="C26" s="351" t="s">
        <v>1050</v>
      </c>
      <c r="D26" s="393" t="s">
        <v>1052</v>
      </c>
      <c r="E26" s="393" t="s">
        <v>1052</v>
      </c>
      <c r="F26" s="393" t="s">
        <v>1052</v>
      </c>
      <c r="G26" s="393" t="s">
        <v>1052</v>
      </c>
      <c r="H26" s="393" t="s">
        <v>1052</v>
      </c>
      <c r="I26" s="407" t="s">
        <v>1051</v>
      </c>
      <c r="J26" s="347" t="s">
        <v>1053</v>
      </c>
    </row>
    <row r="27" spans="2:10" x14ac:dyDescent="0.3">
      <c r="B27" s="502" t="s">
        <v>771</v>
      </c>
      <c r="C27" s="343" t="s">
        <v>772</v>
      </c>
      <c r="D27" s="394"/>
      <c r="E27" s="394"/>
      <c r="F27" s="391" t="s">
        <v>1027</v>
      </c>
      <c r="G27" s="394"/>
      <c r="H27" s="394"/>
      <c r="I27" s="408"/>
      <c r="J27" s="506" t="s">
        <v>1322</v>
      </c>
    </row>
    <row r="28" spans="2:10" x14ac:dyDescent="0.3">
      <c r="B28" s="503"/>
      <c r="C28" s="339" t="s">
        <v>773</v>
      </c>
      <c r="D28" s="391"/>
      <c r="E28" s="391"/>
      <c r="F28" s="391" t="s">
        <v>1027</v>
      </c>
      <c r="G28" s="396"/>
      <c r="H28" s="396"/>
      <c r="I28" s="410"/>
      <c r="J28" s="507"/>
    </row>
    <row r="29" spans="2:10" x14ac:dyDescent="0.3">
      <c r="B29" s="503"/>
      <c r="C29" s="339" t="s">
        <v>1047</v>
      </c>
      <c r="D29" s="391"/>
      <c r="E29" s="391" t="s">
        <v>1027</v>
      </c>
      <c r="F29" s="391" t="s">
        <v>1027</v>
      </c>
      <c r="G29" s="391" t="s">
        <v>1027</v>
      </c>
      <c r="H29" s="391" t="s">
        <v>1027</v>
      </c>
      <c r="I29" s="410"/>
      <c r="J29" s="359"/>
    </row>
    <row r="30" spans="2:10" x14ac:dyDescent="0.3">
      <c r="B30" s="503"/>
      <c r="C30" s="339" t="s">
        <v>1021</v>
      </c>
      <c r="D30" s="391"/>
      <c r="E30" s="391" t="s">
        <v>1027</v>
      </c>
      <c r="F30" s="391" t="s">
        <v>1027</v>
      </c>
      <c r="G30" s="391" t="s">
        <v>1027</v>
      </c>
      <c r="H30" s="391" t="s">
        <v>1027</v>
      </c>
      <c r="I30" s="410"/>
      <c r="J30" s="359"/>
    </row>
    <row r="31" spans="2:10" x14ac:dyDescent="0.3">
      <c r="B31" s="503"/>
      <c r="C31" s="339" t="s">
        <v>1046</v>
      </c>
      <c r="D31" s="391"/>
      <c r="E31" s="391" t="s">
        <v>1027</v>
      </c>
      <c r="F31" s="391" t="s">
        <v>1027</v>
      </c>
      <c r="G31" s="391" t="s">
        <v>1027</v>
      </c>
      <c r="H31" s="391" t="s">
        <v>1027</v>
      </c>
      <c r="I31" s="410"/>
      <c r="J31" s="345"/>
    </row>
    <row r="32" spans="2:10" x14ac:dyDescent="0.3">
      <c r="B32" s="503"/>
      <c r="C32" s="339" t="s">
        <v>1022</v>
      </c>
      <c r="D32" s="391"/>
      <c r="E32" s="391" t="s">
        <v>1027</v>
      </c>
      <c r="F32" s="391" t="s">
        <v>1027</v>
      </c>
      <c r="G32" s="391" t="s">
        <v>1027</v>
      </c>
      <c r="H32" s="391" t="s">
        <v>1027</v>
      </c>
      <c r="I32" s="410"/>
      <c r="J32" s="345"/>
    </row>
    <row r="33" spans="2:10" x14ac:dyDescent="0.3">
      <c r="B33" s="503"/>
      <c r="C33" s="339" t="s">
        <v>1026</v>
      </c>
      <c r="D33" s="391"/>
      <c r="E33" s="391" t="s">
        <v>1027</v>
      </c>
      <c r="F33" s="391" t="s">
        <v>1027</v>
      </c>
      <c r="G33" s="391" t="s">
        <v>1027</v>
      </c>
      <c r="H33" s="391" t="s">
        <v>1027</v>
      </c>
      <c r="I33" s="410"/>
      <c r="J33" s="345"/>
    </row>
    <row r="34" spans="2:10" x14ac:dyDescent="0.3">
      <c r="B34" s="503"/>
      <c r="C34" s="339" t="s">
        <v>1043</v>
      </c>
      <c r="D34" s="391"/>
      <c r="E34" s="391" t="s">
        <v>1027</v>
      </c>
      <c r="F34" s="391" t="s">
        <v>1027</v>
      </c>
      <c r="G34" s="391" t="s">
        <v>1027</v>
      </c>
      <c r="H34" s="391" t="s">
        <v>1027</v>
      </c>
      <c r="I34" s="410"/>
      <c r="J34" s="345"/>
    </row>
    <row r="35" spans="2:10" x14ac:dyDescent="0.3">
      <c r="B35" s="503"/>
      <c r="C35" s="339" t="s">
        <v>1044</v>
      </c>
      <c r="D35" s="391"/>
      <c r="E35" s="391" t="s">
        <v>1027</v>
      </c>
      <c r="F35" s="391" t="s">
        <v>1027</v>
      </c>
      <c r="G35" s="391" t="s">
        <v>1027</v>
      </c>
      <c r="H35" s="391" t="s">
        <v>1027</v>
      </c>
      <c r="I35" s="410"/>
      <c r="J35" s="345"/>
    </row>
    <row r="36" spans="2:10" ht="17.25" thickBot="1" x14ac:dyDescent="0.35">
      <c r="B36" s="503"/>
      <c r="C36" s="339" t="s">
        <v>1045</v>
      </c>
      <c r="D36" s="391"/>
      <c r="E36" s="391" t="s">
        <v>1027</v>
      </c>
      <c r="F36" s="391" t="s">
        <v>1027</v>
      </c>
      <c r="G36" s="391" t="s">
        <v>1027</v>
      </c>
      <c r="H36" s="391" t="s">
        <v>1027</v>
      </c>
      <c r="I36" s="410"/>
      <c r="J36" s="345"/>
    </row>
    <row r="37" spans="2:10" x14ac:dyDescent="0.3">
      <c r="B37" s="502" t="s">
        <v>909</v>
      </c>
      <c r="C37" s="343" t="s">
        <v>910</v>
      </c>
      <c r="D37" s="394" t="s">
        <v>767</v>
      </c>
      <c r="E37" s="394" t="s">
        <v>767</v>
      </c>
      <c r="F37" s="394" t="s">
        <v>767</v>
      </c>
      <c r="G37" s="394" t="s">
        <v>1027</v>
      </c>
      <c r="H37" s="394" t="s">
        <v>1027</v>
      </c>
      <c r="I37" s="408"/>
      <c r="J37" s="344"/>
    </row>
    <row r="38" spans="2:10" ht="17.25" thickBot="1" x14ac:dyDescent="0.35">
      <c r="B38" s="504"/>
      <c r="C38" s="346" t="s">
        <v>911</v>
      </c>
      <c r="D38" s="393" t="s">
        <v>767</v>
      </c>
      <c r="E38" s="393" t="s">
        <v>767</v>
      </c>
      <c r="F38" s="393" t="s">
        <v>767</v>
      </c>
      <c r="G38" s="393" t="s">
        <v>1027</v>
      </c>
      <c r="H38" s="393" t="s">
        <v>1027</v>
      </c>
      <c r="I38" s="407"/>
      <c r="J38" s="347"/>
    </row>
    <row r="39" spans="2:10" x14ac:dyDescent="0.3">
      <c r="B39" s="502" t="s">
        <v>1029</v>
      </c>
      <c r="C39" s="343" t="s">
        <v>1037</v>
      </c>
      <c r="D39" s="394"/>
      <c r="E39" s="394" t="s">
        <v>1027</v>
      </c>
      <c r="F39" s="394" t="s">
        <v>1027</v>
      </c>
      <c r="G39" s="394" t="s">
        <v>1027</v>
      </c>
      <c r="H39" s="394" t="s">
        <v>1027</v>
      </c>
      <c r="I39" s="408"/>
      <c r="J39" s="344"/>
    </row>
    <row r="40" spans="2:10" x14ac:dyDescent="0.3">
      <c r="B40" s="503"/>
      <c r="C40" s="339" t="s">
        <v>1034</v>
      </c>
      <c r="D40" s="391"/>
      <c r="E40" s="391" t="s">
        <v>1027</v>
      </c>
      <c r="F40" s="391" t="s">
        <v>1027</v>
      </c>
      <c r="G40" s="391" t="s">
        <v>1027</v>
      </c>
      <c r="H40" s="391" t="s">
        <v>1027</v>
      </c>
      <c r="I40" s="406"/>
      <c r="J40" s="345"/>
    </row>
    <row r="41" spans="2:10" x14ac:dyDescent="0.3">
      <c r="B41" s="503"/>
      <c r="C41" s="339" t="s">
        <v>1036</v>
      </c>
      <c r="D41" s="391"/>
      <c r="E41" s="391" t="s">
        <v>1027</v>
      </c>
      <c r="F41" s="391" t="s">
        <v>1027</v>
      </c>
      <c r="G41" s="391" t="s">
        <v>1027</v>
      </c>
      <c r="H41" s="391" t="s">
        <v>1027</v>
      </c>
      <c r="I41" s="406"/>
      <c r="J41" s="345"/>
    </row>
    <row r="42" spans="2:10" ht="17.25" thickBot="1" x14ac:dyDescent="0.35">
      <c r="B42" s="504"/>
      <c r="C42" s="346" t="s">
        <v>1035</v>
      </c>
      <c r="D42" s="393"/>
      <c r="E42" s="393" t="s">
        <v>1027</v>
      </c>
      <c r="F42" s="393" t="s">
        <v>1027</v>
      </c>
      <c r="G42" s="393" t="s">
        <v>1027</v>
      </c>
      <c r="H42" s="393" t="s">
        <v>1027</v>
      </c>
      <c r="I42" s="407"/>
      <c r="J42" s="347"/>
    </row>
    <row r="43" spans="2:10" x14ac:dyDescent="0.3">
      <c r="B43" s="502" t="s">
        <v>1030</v>
      </c>
      <c r="C43" s="343" t="s">
        <v>1033</v>
      </c>
      <c r="D43" s="394"/>
      <c r="E43" s="394" t="s">
        <v>1027</v>
      </c>
      <c r="F43" s="394" t="s">
        <v>1027</v>
      </c>
      <c r="G43" s="394" t="s">
        <v>1027</v>
      </c>
      <c r="H43" s="394" t="s">
        <v>1027</v>
      </c>
      <c r="I43" s="408"/>
      <c r="J43" s="344"/>
    </row>
    <row r="44" spans="2:10" x14ac:dyDescent="0.3">
      <c r="B44" s="503"/>
      <c r="C44" s="339" t="s">
        <v>1038</v>
      </c>
      <c r="D44" s="391"/>
      <c r="E44" s="391" t="s">
        <v>1027</v>
      </c>
      <c r="F44" s="391" t="s">
        <v>1027</v>
      </c>
      <c r="G44" s="391" t="s">
        <v>1027</v>
      </c>
      <c r="H44" s="391" t="s">
        <v>1027</v>
      </c>
      <c r="I44" s="406"/>
      <c r="J44" s="345"/>
    </row>
    <row r="45" spans="2:10" x14ac:dyDescent="0.3">
      <c r="B45" s="503"/>
      <c r="C45" s="339" t="s">
        <v>1039</v>
      </c>
      <c r="D45" s="391"/>
      <c r="E45" s="391" t="s">
        <v>1027</v>
      </c>
      <c r="F45" s="391" t="s">
        <v>1027</v>
      </c>
      <c r="G45" s="391" t="s">
        <v>1027</v>
      </c>
      <c r="H45" s="391" t="s">
        <v>1027</v>
      </c>
      <c r="I45" s="406"/>
      <c r="J45" s="345"/>
    </row>
    <row r="46" spans="2:10" x14ac:dyDescent="0.3">
      <c r="B46" s="503"/>
      <c r="C46" s="366" t="s">
        <v>1040</v>
      </c>
      <c r="D46" s="395"/>
      <c r="E46" s="395" t="s">
        <v>1027</v>
      </c>
      <c r="F46" s="395" t="s">
        <v>1027</v>
      </c>
      <c r="G46" s="395" t="s">
        <v>1027</v>
      </c>
      <c r="H46" s="395" t="s">
        <v>1027</v>
      </c>
      <c r="I46" s="409"/>
      <c r="J46" s="367"/>
    </row>
    <row r="47" spans="2:10" x14ac:dyDescent="0.3">
      <c r="B47" s="503"/>
      <c r="C47" s="366" t="s">
        <v>1041</v>
      </c>
      <c r="D47" s="395"/>
      <c r="E47" s="395"/>
      <c r="F47" s="395" t="s">
        <v>1027</v>
      </c>
      <c r="G47" s="395"/>
      <c r="H47" s="395"/>
      <c r="I47" s="409"/>
      <c r="J47" s="508" t="s">
        <v>1321</v>
      </c>
    </row>
    <row r="48" spans="2:10" ht="17.25" thickBot="1" x14ac:dyDescent="0.35">
      <c r="B48" s="504"/>
      <c r="C48" s="346" t="s">
        <v>1042</v>
      </c>
      <c r="D48" s="393"/>
      <c r="E48" s="393"/>
      <c r="F48" s="393" t="s">
        <v>1027</v>
      </c>
      <c r="G48" s="393"/>
      <c r="H48" s="393"/>
      <c r="I48" s="407"/>
      <c r="J48" s="509"/>
    </row>
    <row r="49" spans="2:10" x14ac:dyDescent="0.3">
      <c r="B49" s="502" t="s">
        <v>1028</v>
      </c>
      <c r="C49" s="343" t="s">
        <v>1031</v>
      </c>
      <c r="D49" s="394" t="s">
        <v>1027</v>
      </c>
      <c r="E49" s="394" t="s">
        <v>1027</v>
      </c>
      <c r="F49" s="394" t="s">
        <v>1027</v>
      </c>
      <c r="G49" s="394" t="s">
        <v>1027</v>
      </c>
      <c r="H49" s="394" t="s">
        <v>1027</v>
      </c>
      <c r="I49" s="408"/>
      <c r="J49" s="344"/>
    </row>
    <row r="50" spans="2:10" ht="17.25" thickBot="1" x14ac:dyDescent="0.35">
      <c r="B50" s="504"/>
      <c r="C50" s="351" t="s">
        <v>1032</v>
      </c>
      <c r="D50" s="422" t="s">
        <v>1027</v>
      </c>
      <c r="E50" s="422" t="s">
        <v>1027</v>
      </c>
      <c r="F50" s="422" t="s">
        <v>1027</v>
      </c>
      <c r="G50" s="422" t="s">
        <v>1027</v>
      </c>
      <c r="H50" s="422" t="s">
        <v>1027</v>
      </c>
      <c r="I50" s="423"/>
      <c r="J50" s="424"/>
    </row>
    <row r="51" spans="2:10" x14ac:dyDescent="0.3">
      <c r="B51" s="340"/>
      <c r="C51" s="340"/>
      <c r="D51" s="396"/>
      <c r="E51" s="396"/>
      <c r="F51" s="396"/>
      <c r="G51" s="396"/>
      <c r="H51" s="396"/>
      <c r="I51" s="410"/>
      <c r="J51" s="340"/>
    </row>
    <row r="52" spans="2:10" x14ac:dyDescent="0.3">
      <c r="B52" s="340"/>
      <c r="C52" s="340"/>
      <c r="D52" s="396"/>
      <c r="E52" s="396"/>
      <c r="F52" s="396"/>
      <c r="G52" s="396"/>
      <c r="H52" s="396"/>
      <c r="I52" s="410"/>
      <c r="J52" s="340"/>
    </row>
    <row r="53" spans="2:10" x14ac:dyDescent="0.3">
      <c r="B53" s="340"/>
      <c r="C53" s="340"/>
      <c r="D53" s="396"/>
      <c r="E53" s="396"/>
      <c r="F53" s="396"/>
      <c r="G53" s="396"/>
      <c r="H53" s="396"/>
      <c r="I53" s="410"/>
      <c r="J53" s="340"/>
    </row>
    <row r="54" spans="2:10" x14ac:dyDescent="0.3">
      <c r="B54" s="340"/>
      <c r="C54" s="340"/>
      <c r="D54" s="396"/>
      <c r="E54" s="396"/>
      <c r="F54" s="396"/>
      <c r="G54" s="396"/>
      <c r="H54" s="396"/>
      <c r="I54" s="410"/>
      <c r="J54" s="340"/>
    </row>
    <row r="55" spans="2:10" x14ac:dyDescent="0.3">
      <c r="B55" s="340"/>
      <c r="C55" s="340"/>
      <c r="D55" s="396"/>
      <c r="E55" s="396"/>
      <c r="F55" s="396"/>
      <c r="G55" s="396"/>
      <c r="H55" s="396"/>
      <c r="I55" s="410"/>
      <c r="J55" s="340"/>
    </row>
    <row r="56" spans="2:10" x14ac:dyDescent="0.3">
      <c r="B56" s="340"/>
      <c r="C56" s="340"/>
      <c r="D56" s="396"/>
      <c r="E56" s="396"/>
      <c r="F56" s="396"/>
      <c r="G56" s="396"/>
      <c r="H56" s="396"/>
      <c r="I56" s="410"/>
      <c r="J56" s="340"/>
    </row>
    <row r="57" spans="2:10" x14ac:dyDescent="0.3">
      <c r="B57" s="340"/>
      <c r="C57" s="340"/>
      <c r="D57" s="396"/>
      <c r="E57" s="396"/>
      <c r="F57" s="396"/>
      <c r="G57" s="396"/>
      <c r="H57" s="396"/>
      <c r="I57" s="410"/>
      <c r="J57" s="340"/>
    </row>
    <row r="58" spans="2:10" x14ac:dyDescent="0.3">
      <c r="B58" s="340"/>
      <c r="C58" s="340"/>
      <c r="D58" s="396"/>
      <c r="E58" s="396"/>
      <c r="F58" s="396"/>
      <c r="G58" s="396"/>
      <c r="H58" s="396"/>
      <c r="I58" s="410"/>
      <c r="J58" s="340"/>
    </row>
    <row r="59" spans="2:10" x14ac:dyDescent="0.3">
      <c r="B59" s="339"/>
      <c r="C59" s="339"/>
      <c r="D59" s="391"/>
      <c r="E59" s="391"/>
      <c r="F59" s="391"/>
      <c r="G59" s="391"/>
      <c r="H59" s="391"/>
      <c r="I59" s="406"/>
      <c r="J59" s="339"/>
    </row>
    <row r="60" spans="2:10" x14ac:dyDescent="0.3">
      <c r="B60" s="339"/>
      <c r="C60" s="339"/>
      <c r="D60" s="391"/>
      <c r="E60" s="391"/>
      <c r="F60" s="391"/>
      <c r="G60" s="391"/>
      <c r="H60" s="391"/>
      <c r="I60" s="406"/>
      <c r="J60" s="339"/>
    </row>
    <row r="61" spans="2:10" x14ac:dyDescent="0.3">
      <c r="B61" s="339"/>
      <c r="C61" s="339"/>
      <c r="D61" s="391"/>
      <c r="E61" s="391"/>
      <c r="F61" s="391"/>
      <c r="G61" s="391"/>
      <c r="H61" s="391"/>
      <c r="I61" s="406"/>
      <c r="J61" s="339"/>
    </row>
  </sheetData>
  <mergeCells count="12">
    <mergeCell ref="B49:B50"/>
    <mergeCell ref="B37:B38"/>
    <mergeCell ref="B27:B36"/>
    <mergeCell ref="J27:J28"/>
    <mergeCell ref="J47:J48"/>
    <mergeCell ref="B39:B42"/>
    <mergeCell ref="B43:B48"/>
    <mergeCell ref="B4:C4"/>
    <mergeCell ref="B5:B10"/>
    <mergeCell ref="B11:B12"/>
    <mergeCell ref="B13:B21"/>
    <mergeCell ref="B22:B26"/>
  </mergeCells>
  <phoneticPr fontId="1" type="noConversion"/>
  <pageMargins left="0.7" right="0.7" top="0.75" bottom="0.75" header="0.3" footer="0.3"/>
  <pageSetup paperSize="9" scale="4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R155"/>
  <sheetViews>
    <sheetView topLeftCell="A7" zoomScale="85" zoomScaleNormal="85" workbookViewId="0">
      <selection activeCell="E57" sqref="E57"/>
    </sheetView>
  </sheetViews>
  <sheetFormatPr defaultColWidth="8.75" defaultRowHeight="13.5" x14ac:dyDescent="0.3"/>
  <cols>
    <col min="1" max="1" width="1.875" style="34" customWidth="1"/>
    <col min="2" max="2" width="6.75" style="89" customWidth="1"/>
    <col min="3" max="3" width="15.75" style="89" customWidth="1"/>
    <col min="4" max="4" width="20.75" style="34" customWidth="1"/>
    <col min="5" max="5" width="50.75" style="34" customWidth="1"/>
    <col min="6" max="6" width="35.75" style="34" customWidth="1"/>
    <col min="7" max="11" width="6.75" style="89" customWidth="1"/>
    <col min="12" max="12" width="6.75" style="481" customWidth="1"/>
    <col min="13" max="13" width="6.75" style="383" customWidth="1"/>
    <col min="14" max="16" width="6.75" style="34" customWidth="1"/>
    <col min="17" max="17" width="6.75" style="458" customWidth="1"/>
    <col min="18" max="18" width="6.75" style="474" customWidth="1"/>
    <col min="19" max="16384" width="8.75" style="34"/>
  </cols>
  <sheetData>
    <row r="2" spans="2:4" x14ac:dyDescent="0.3">
      <c r="B2" s="80" t="s">
        <v>873</v>
      </c>
    </row>
    <row r="3" spans="2:4" x14ac:dyDescent="0.3">
      <c r="B3" s="80" t="s">
        <v>874</v>
      </c>
    </row>
    <row r="4" spans="2:4" x14ac:dyDescent="0.3">
      <c r="C4" s="369" t="s">
        <v>875</v>
      </c>
      <c r="D4" s="34" t="s">
        <v>876</v>
      </c>
    </row>
    <row r="5" spans="2:4" x14ac:dyDescent="0.3">
      <c r="C5" s="369" t="s">
        <v>877</v>
      </c>
      <c r="D5" s="34" t="s">
        <v>878</v>
      </c>
    </row>
    <row r="6" spans="2:4" x14ac:dyDescent="0.3">
      <c r="C6" s="369" t="s">
        <v>879</v>
      </c>
      <c r="D6" s="34" t="s">
        <v>887</v>
      </c>
    </row>
    <row r="7" spans="2:4" x14ac:dyDescent="0.3">
      <c r="C7" s="369" t="s">
        <v>881</v>
      </c>
      <c r="D7" s="34" t="s">
        <v>882</v>
      </c>
    </row>
    <row r="8" spans="2:4" x14ac:dyDescent="0.3">
      <c r="C8" s="369" t="s">
        <v>896</v>
      </c>
      <c r="D8" s="34" t="s">
        <v>897</v>
      </c>
    </row>
    <row r="9" spans="2:4" x14ac:dyDescent="0.3">
      <c r="C9" s="58" t="s">
        <v>880</v>
      </c>
    </row>
    <row r="10" spans="2:4" x14ac:dyDescent="0.3">
      <c r="B10" s="80" t="s">
        <v>883</v>
      </c>
    </row>
    <row r="11" spans="2:4" x14ac:dyDescent="0.3">
      <c r="C11" s="369" t="s">
        <v>907</v>
      </c>
      <c r="D11" s="34" t="s">
        <v>908</v>
      </c>
    </row>
    <row r="12" spans="2:4" x14ac:dyDescent="0.3">
      <c r="C12" s="369" t="s">
        <v>884</v>
      </c>
      <c r="D12" s="34" t="s">
        <v>885</v>
      </c>
    </row>
    <row r="13" spans="2:4" x14ac:dyDescent="0.3">
      <c r="C13" s="369" t="s">
        <v>886</v>
      </c>
      <c r="D13" s="34" t="s">
        <v>891</v>
      </c>
    </row>
    <row r="14" spans="2:4" x14ac:dyDescent="0.3">
      <c r="C14" s="369" t="s">
        <v>898</v>
      </c>
      <c r="D14" s="34" t="s">
        <v>899</v>
      </c>
    </row>
    <row r="15" spans="2:4" x14ac:dyDescent="0.3">
      <c r="B15" s="80" t="s">
        <v>888</v>
      </c>
    </row>
    <row r="16" spans="2:4" x14ac:dyDescent="0.3">
      <c r="C16" s="369" t="s">
        <v>894</v>
      </c>
      <c r="D16" s="34" t="s">
        <v>895</v>
      </c>
    </row>
    <row r="17" spans="1:18" x14ac:dyDescent="0.3">
      <c r="C17" s="369" t="s">
        <v>889</v>
      </c>
      <c r="D17" s="34" t="s">
        <v>893</v>
      </c>
    </row>
    <row r="18" spans="1:18" x14ac:dyDescent="0.3">
      <c r="C18" s="369" t="s">
        <v>890</v>
      </c>
      <c r="D18" s="34" t="s">
        <v>892</v>
      </c>
    </row>
    <row r="19" spans="1:18" x14ac:dyDescent="0.3">
      <c r="C19" s="369" t="s">
        <v>900</v>
      </c>
      <c r="D19" s="34" t="s">
        <v>901</v>
      </c>
    </row>
    <row r="20" spans="1:18" x14ac:dyDescent="0.3">
      <c r="C20" s="79"/>
    </row>
    <row r="21" spans="1:18" x14ac:dyDescent="0.3">
      <c r="C21" s="79"/>
    </row>
    <row r="22" spans="1:18" x14ac:dyDescent="0.3">
      <c r="B22" s="80" t="s">
        <v>872</v>
      </c>
      <c r="C22" s="80"/>
    </row>
    <row r="23" spans="1:18" s="79" customFormat="1" x14ac:dyDescent="0.3">
      <c r="B23" s="79" t="s">
        <v>439</v>
      </c>
      <c r="G23" s="89"/>
      <c r="H23" s="89"/>
      <c r="I23" s="89"/>
      <c r="J23" s="89"/>
      <c r="K23" s="89"/>
      <c r="L23" s="481"/>
      <c r="M23" s="466"/>
      <c r="Q23" s="459"/>
      <c r="R23" s="475"/>
    </row>
    <row r="24" spans="1:18" s="79" customFormat="1" x14ac:dyDescent="0.3">
      <c r="B24" s="79" t="s">
        <v>440</v>
      </c>
      <c r="G24" s="89"/>
      <c r="H24" s="89"/>
      <c r="I24" s="89"/>
      <c r="J24" s="89"/>
      <c r="K24" s="89"/>
      <c r="L24" s="481"/>
      <c r="M24" s="466"/>
      <c r="Q24" s="459"/>
      <c r="R24" s="475"/>
    </row>
    <row r="25" spans="1:18" s="79" customFormat="1" ht="14.25" thickBot="1" x14ac:dyDescent="0.35">
      <c r="G25" s="89"/>
      <c r="H25" s="89"/>
      <c r="I25" s="89"/>
      <c r="J25" s="89"/>
      <c r="K25" s="89"/>
      <c r="L25" s="481"/>
      <c r="M25" s="466"/>
      <c r="N25" s="79" t="s">
        <v>1213</v>
      </c>
      <c r="Q25" s="459"/>
      <c r="R25" s="475"/>
    </row>
    <row r="26" spans="1:18" s="79" customFormat="1" ht="18" customHeight="1" x14ac:dyDescent="0.3">
      <c r="B26" s="638" t="s">
        <v>711</v>
      </c>
      <c r="C26" s="640" t="s">
        <v>397</v>
      </c>
      <c r="D26" s="640" t="s">
        <v>243</v>
      </c>
      <c r="E26" s="640" t="s">
        <v>1</v>
      </c>
      <c r="F26" s="642" t="s">
        <v>31</v>
      </c>
      <c r="G26" s="644" t="s">
        <v>1205</v>
      </c>
      <c r="H26" s="540"/>
      <c r="I26" s="540"/>
      <c r="J26" s="540"/>
      <c r="K26" s="540"/>
      <c r="L26" s="540"/>
      <c r="M26" s="644" t="s">
        <v>1206</v>
      </c>
      <c r="N26" s="540"/>
      <c r="O26" s="540"/>
      <c r="P26" s="540"/>
      <c r="Q26" s="540"/>
      <c r="R26" s="542"/>
    </row>
    <row r="27" spans="1:18" ht="18" customHeight="1" thickBot="1" x14ac:dyDescent="0.35">
      <c r="B27" s="639"/>
      <c r="C27" s="641"/>
      <c r="D27" s="641"/>
      <c r="E27" s="641"/>
      <c r="F27" s="643"/>
      <c r="G27" s="77" t="s">
        <v>44</v>
      </c>
      <c r="H27" s="314" t="s">
        <v>712</v>
      </c>
      <c r="I27" s="314" t="s">
        <v>713</v>
      </c>
      <c r="J27" s="314" t="s">
        <v>714</v>
      </c>
      <c r="K27" s="314" t="s">
        <v>715</v>
      </c>
      <c r="L27" s="469" t="s">
        <v>716</v>
      </c>
      <c r="M27" s="462" t="s">
        <v>54</v>
      </c>
      <c r="N27" s="450" t="s">
        <v>1207</v>
      </c>
      <c r="O27" s="450" t="s">
        <v>1208</v>
      </c>
      <c r="P27" s="450" t="s">
        <v>1209</v>
      </c>
      <c r="Q27" s="469" t="s">
        <v>1210</v>
      </c>
      <c r="R27" s="476" t="s">
        <v>1212</v>
      </c>
    </row>
    <row r="28" spans="1:18" x14ac:dyDescent="0.3">
      <c r="A28" s="319"/>
      <c r="B28" s="101">
        <v>0</v>
      </c>
      <c r="C28" s="315"/>
      <c r="D28" s="164" t="s">
        <v>707</v>
      </c>
      <c r="E28" s="164" t="s">
        <v>708</v>
      </c>
      <c r="F28" s="325" t="s">
        <v>697</v>
      </c>
      <c r="G28" s="308"/>
      <c r="H28" s="315"/>
      <c r="I28" s="315"/>
      <c r="J28" s="315"/>
      <c r="K28" s="315"/>
      <c r="L28" s="470"/>
      <c r="M28" s="101"/>
      <c r="N28" s="452"/>
      <c r="O28" s="452"/>
      <c r="P28" s="452"/>
      <c r="Q28" s="470"/>
      <c r="R28" s="477"/>
    </row>
    <row r="29" spans="1:18" ht="148.5" x14ac:dyDescent="0.3">
      <c r="A29" s="319"/>
      <c r="B29" s="21">
        <v>1</v>
      </c>
      <c r="C29" s="316"/>
      <c r="D29" s="139" t="s">
        <v>709</v>
      </c>
      <c r="E29" s="318" t="s">
        <v>1184</v>
      </c>
      <c r="F29" s="322" t="s">
        <v>710</v>
      </c>
      <c r="G29" s="309"/>
      <c r="H29" s="316"/>
      <c r="I29" s="316"/>
      <c r="J29" s="316"/>
      <c r="K29" s="316"/>
      <c r="L29" s="471"/>
      <c r="M29" s="21"/>
      <c r="N29" s="451"/>
      <c r="O29" s="451"/>
      <c r="P29" s="451"/>
      <c r="Q29" s="471"/>
      <c r="R29" s="478"/>
    </row>
    <row r="30" spans="1:18" x14ac:dyDescent="0.3">
      <c r="B30" s="21">
        <v>2</v>
      </c>
      <c r="C30" s="316"/>
      <c r="D30" s="139" t="s">
        <v>695</v>
      </c>
      <c r="E30" s="139" t="s">
        <v>696</v>
      </c>
      <c r="F30" s="322" t="s">
        <v>727</v>
      </c>
      <c r="G30" s="309"/>
      <c r="H30" s="316"/>
      <c r="I30" s="316"/>
      <c r="J30" s="316"/>
      <c r="K30" s="316"/>
      <c r="L30" s="471"/>
      <c r="M30" s="21"/>
      <c r="N30" s="451"/>
      <c r="O30" s="451"/>
      <c r="P30" s="451"/>
      <c r="Q30" s="471"/>
      <c r="R30" s="478"/>
    </row>
    <row r="31" spans="1:18" ht="81" x14ac:dyDescent="0.3">
      <c r="B31" s="21">
        <v>3</v>
      </c>
      <c r="C31" s="316"/>
      <c r="D31" s="139" t="s">
        <v>856</v>
      </c>
      <c r="E31" s="318" t="s">
        <v>738</v>
      </c>
      <c r="F31" s="322" t="s">
        <v>736</v>
      </c>
      <c r="G31" s="309"/>
      <c r="H31" s="316"/>
      <c r="I31" s="316"/>
      <c r="J31" s="316"/>
      <c r="K31" s="316"/>
      <c r="L31" s="471"/>
      <c r="M31" s="21"/>
      <c r="N31" s="451"/>
      <c r="O31" s="451"/>
      <c r="P31" s="451"/>
      <c r="Q31" s="471"/>
      <c r="R31" s="478"/>
    </row>
    <row r="32" spans="1:18" ht="94.5" x14ac:dyDescent="0.3">
      <c r="B32" s="21">
        <v>4</v>
      </c>
      <c r="C32" s="316"/>
      <c r="D32" s="139" t="s">
        <v>737</v>
      </c>
      <c r="E32" s="318" t="s">
        <v>748</v>
      </c>
      <c r="F32" s="322" t="s">
        <v>739</v>
      </c>
      <c r="G32" s="309"/>
      <c r="H32" s="316"/>
      <c r="I32" s="316"/>
      <c r="J32" s="316"/>
      <c r="K32" s="316"/>
      <c r="L32" s="471"/>
      <c r="M32" s="21"/>
      <c r="N32" s="451"/>
      <c r="O32" s="451"/>
      <c r="P32" s="451"/>
      <c r="Q32" s="471"/>
      <c r="R32" s="478"/>
    </row>
    <row r="33" spans="1:18" ht="27" x14ac:dyDescent="0.3">
      <c r="B33" s="21">
        <v>5</v>
      </c>
      <c r="C33" s="316"/>
      <c r="D33" s="139" t="s">
        <v>914</v>
      </c>
      <c r="E33" s="318" t="s">
        <v>915</v>
      </c>
      <c r="F33" s="322" t="s">
        <v>739</v>
      </c>
      <c r="G33" s="309"/>
      <c r="H33" s="316"/>
      <c r="I33" s="316"/>
      <c r="J33" s="316"/>
      <c r="K33" s="316"/>
      <c r="L33" s="471"/>
      <c r="M33" s="21"/>
      <c r="N33" s="451"/>
      <c r="O33" s="451"/>
      <c r="P33" s="451"/>
      <c r="Q33" s="471"/>
      <c r="R33" s="478"/>
    </row>
    <row r="34" spans="1:18" ht="40.5" x14ac:dyDescent="0.3">
      <c r="B34" s="21">
        <v>6</v>
      </c>
      <c r="C34" s="316"/>
      <c r="D34" s="139" t="s">
        <v>912</v>
      </c>
      <c r="E34" s="318" t="s">
        <v>959</v>
      </c>
      <c r="F34" s="322" t="s">
        <v>739</v>
      </c>
      <c r="G34" s="309"/>
      <c r="H34" s="316"/>
      <c r="I34" s="316"/>
      <c r="J34" s="316"/>
      <c r="K34" s="316"/>
      <c r="L34" s="471"/>
      <c r="M34" s="21"/>
      <c r="N34" s="451"/>
      <c r="O34" s="451"/>
      <c r="P34" s="451"/>
      <c r="Q34" s="471"/>
      <c r="R34" s="478"/>
    </row>
    <row r="35" spans="1:18" ht="40.5" x14ac:dyDescent="0.3">
      <c r="B35" s="21">
        <v>7</v>
      </c>
      <c r="C35" s="316"/>
      <c r="D35" s="139" t="s">
        <v>964</v>
      </c>
      <c r="E35" s="318" t="s">
        <v>965</v>
      </c>
      <c r="F35" s="322" t="s">
        <v>739</v>
      </c>
      <c r="G35" s="309"/>
      <c r="H35" s="316"/>
      <c r="I35" s="316"/>
      <c r="J35" s="316"/>
      <c r="K35" s="316"/>
      <c r="L35" s="471"/>
      <c r="M35" s="21"/>
      <c r="N35" s="451"/>
      <c r="O35" s="451"/>
      <c r="P35" s="451"/>
      <c r="Q35" s="471"/>
      <c r="R35" s="478"/>
    </row>
    <row r="36" spans="1:18" x14ac:dyDescent="0.3">
      <c r="B36" s="21">
        <v>8</v>
      </c>
      <c r="C36" s="316"/>
      <c r="D36" s="139"/>
      <c r="E36" s="139"/>
      <c r="F36" s="322"/>
      <c r="G36" s="309"/>
      <c r="H36" s="316"/>
      <c r="I36" s="316"/>
      <c r="J36" s="316"/>
      <c r="K36" s="316"/>
      <c r="L36" s="471"/>
      <c r="M36" s="21"/>
      <c r="N36" s="451"/>
      <c r="O36" s="451"/>
      <c r="P36" s="451"/>
      <c r="Q36" s="471"/>
      <c r="R36" s="478"/>
    </row>
    <row r="37" spans="1:18" ht="14.25" thickBot="1" x14ac:dyDescent="0.35">
      <c r="B37" s="22">
        <v>9</v>
      </c>
      <c r="C37" s="313"/>
      <c r="D37" s="154" t="s">
        <v>916</v>
      </c>
      <c r="E37" s="154" t="s">
        <v>917</v>
      </c>
      <c r="F37" s="155" t="s">
        <v>918</v>
      </c>
      <c r="G37" s="310"/>
      <c r="H37" s="313"/>
      <c r="I37" s="313"/>
      <c r="J37" s="313"/>
      <c r="K37" s="313"/>
      <c r="L37" s="469"/>
      <c r="M37" s="22"/>
      <c r="N37" s="449"/>
      <c r="O37" s="449"/>
      <c r="P37" s="449"/>
      <c r="Q37" s="469"/>
      <c r="R37" s="476"/>
    </row>
    <row r="38" spans="1:18" ht="17.45" customHeight="1" x14ac:dyDescent="0.3">
      <c r="A38" s="319"/>
      <c r="B38" s="101">
        <v>10</v>
      </c>
      <c r="C38" s="633" t="s">
        <v>444</v>
      </c>
      <c r="D38" s="164" t="s">
        <v>788</v>
      </c>
      <c r="E38" s="164" t="s">
        <v>654</v>
      </c>
      <c r="F38" s="325" t="s">
        <v>1165</v>
      </c>
      <c r="G38" s="330"/>
      <c r="H38" s="331"/>
      <c r="I38" s="331">
        <v>275</v>
      </c>
      <c r="J38" s="331"/>
      <c r="K38" s="331"/>
      <c r="L38" s="470"/>
      <c r="M38" s="330"/>
      <c r="N38" s="331"/>
      <c r="O38" s="331"/>
      <c r="P38" s="331"/>
      <c r="Q38" s="470"/>
      <c r="R38" s="477"/>
    </row>
    <row r="39" spans="1:18" x14ac:dyDescent="0.3">
      <c r="A39" s="319"/>
      <c r="B39" s="21">
        <v>11</v>
      </c>
      <c r="C39" s="647"/>
      <c r="D39" s="139" t="s">
        <v>789</v>
      </c>
      <c r="E39" s="139" t="s">
        <v>655</v>
      </c>
      <c r="F39" s="322" t="s">
        <v>1166</v>
      </c>
      <c r="G39" s="332"/>
      <c r="H39" s="333"/>
      <c r="I39" s="333">
        <v>1413</v>
      </c>
      <c r="J39" s="333"/>
      <c r="K39" s="333"/>
      <c r="L39" s="471"/>
      <c r="M39" s="332"/>
      <c r="N39" s="333"/>
      <c r="O39" s="333"/>
      <c r="P39" s="333"/>
      <c r="Q39" s="471"/>
      <c r="R39" s="478"/>
    </row>
    <row r="40" spans="1:18" x14ac:dyDescent="0.3">
      <c r="A40" s="319"/>
      <c r="B40" s="21">
        <v>12</v>
      </c>
      <c r="C40" s="647"/>
      <c r="D40" s="139" t="s">
        <v>790</v>
      </c>
      <c r="E40" s="139" t="s">
        <v>656</v>
      </c>
      <c r="F40" s="322" t="s">
        <v>1167</v>
      </c>
      <c r="G40" s="332"/>
      <c r="H40" s="333"/>
      <c r="I40" s="333">
        <v>2494</v>
      </c>
      <c r="J40" s="333"/>
      <c r="K40" s="333"/>
      <c r="L40" s="471"/>
      <c r="M40" s="332"/>
      <c r="N40" s="333"/>
      <c r="O40" s="333"/>
      <c r="P40" s="333"/>
      <c r="Q40" s="471"/>
      <c r="R40" s="478"/>
    </row>
    <row r="41" spans="1:18" x14ac:dyDescent="0.3">
      <c r="A41" s="319"/>
      <c r="B41" s="21">
        <v>13</v>
      </c>
      <c r="C41" s="647"/>
      <c r="D41" s="225" t="s">
        <v>791</v>
      </c>
      <c r="E41" s="225" t="s">
        <v>441</v>
      </c>
      <c r="F41" s="323" t="s">
        <v>1165</v>
      </c>
      <c r="G41" s="332"/>
      <c r="H41" s="333"/>
      <c r="I41" s="333">
        <v>284</v>
      </c>
      <c r="J41" s="333"/>
      <c r="K41" s="333"/>
      <c r="L41" s="471"/>
      <c r="M41" s="332"/>
      <c r="N41" s="333"/>
      <c r="O41" s="333"/>
      <c r="P41" s="333"/>
      <c r="Q41" s="471"/>
      <c r="R41" s="478"/>
    </row>
    <row r="42" spans="1:18" x14ac:dyDescent="0.3">
      <c r="A42" s="319"/>
      <c r="B42" s="21">
        <v>14</v>
      </c>
      <c r="C42" s="647"/>
      <c r="D42" s="225" t="s">
        <v>792</v>
      </c>
      <c r="E42" s="225" t="s">
        <v>442</v>
      </c>
      <c r="F42" s="323" t="s">
        <v>1166</v>
      </c>
      <c r="G42" s="332"/>
      <c r="H42" s="333"/>
      <c r="I42" s="333">
        <v>1420</v>
      </c>
      <c r="J42" s="333"/>
      <c r="K42" s="333"/>
      <c r="L42" s="471"/>
      <c r="M42" s="332"/>
      <c r="N42" s="333"/>
      <c r="O42" s="333"/>
      <c r="P42" s="333"/>
      <c r="Q42" s="471"/>
      <c r="R42" s="478"/>
    </row>
    <row r="43" spans="1:18" x14ac:dyDescent="0.3">
      <c r="A43" s="319"/>
      <c r="B43" s="21">
        <v>15</v>
      </c>
      <c r="C43" s="647"/>
      <c r="D43" s="225" t="s">
        <v>793</v>
      </c>
      <c r="E43" s="225" t="s">
        <v>443</v>
      </c>
      <c r="F43" s="323" t="s">
        <v>1167</v>
      </c>
      <c r="G43" s="332"/>
      <c r="H43" s="333"/>
      <c r="I43" s="333">
        <v>2499</v>
      </c>
      <c r="J43" s="333"/>
      <c r="K43" s="333"/>
      <c r="L43" s="471"/>
      <c r="M43" s="332"/>
      <c r="N43" s="333"/>
      <c r="O43" s="333"/>
      <c r="P43" s="333"/>
      <c r="Q43" s="471"/>
      <c r="R43" s="478"/>
    </row>
    <row r="44" spans="1:18" x14ac:dyDescent="0.3">
      <c r="A44" s="319"/>
      <c r="B44" s="21">
        <v>16</v>
      </c>
      <c r="C44" s="647"/>
      <c r="D44" s="402"/>
      <c r="E44" s="402"/>
      <c r="F44" s="442"/>
      <c r="G44" s="21"/>
      <c r="H44" s="16"/>
      <c r="I44" s="16"/>
      <c r="J44" s="16"/>
      <c r="K44" s="16"/>
      <c r="L44" s="471"/>
      <c r="M44" s="21"/>
      <c r="N44" s="16"/>
      <c r="O44" s="16"/>
      <c r="P44" s="16"/>
      <c r="Q44" s="471"/>
      <c r="R44" s="478"/>
    </row>
    <row r="45" spans="1:18" x14ac:dyDescent="0.3">
      <c r="A45" s="319"/>
      <c r="B45" s="21">
        <v>17</v>
      </c>
      <c r="C45" s="647"/>
      <c r="D45" s="402"/>
      <c r="E45" s="402"/>
      <c r="F45" s="442"/>
      <c r="G45" s="21"/>
      <c r="H45" s="16"/>
      <c r="I45" s="16"/>
      <c r="J45" s="16"/>
      <c r="K45" s="16"/>
      <c r="L45" s="471"/>
      <c r="M45" s="21"/>
      <c r="N45" s="16"/>
      <c r="O45" s="16"/>
      <c r="P45" s="16"/>
      <c r="Q45" s="471"/>
      <c r="R45" s="478"/>
    </row>
    <row r="46" spans="1:18" x14ac:dyDescent="0.3">
      <c r="A46" s="319"/>
      <c r="B46" s="21">
        <v>18</v>
      </c>
      <c r="C46" s="647"/>
      <c r="D46" s="402"/>
      <c r="E46" s="402"/>
      <c r="F46" s="442"/>
      <c r="G46" s="21"/>
      <c r="H46" s="16"/>
      <c r="I46" s="16"/>
      <c r="J46" s="16"/>
      <c r="K46" s="16"/>
      <c r="L46" s="471"/>
      <c r="M46" s="21"/>
      <c r="N46" s="16"/>
      <c r="O46" s="16"/>
      <c r="P46" s="16"/>
      <c r="Q46" s="471"/>
      <c r="R46" s="478"/>
    </row>
    <row r="47" spans="1:18" x14ac:dyDescent="0.3">
      <c r="A47" s="319"/>
      <c r="B47" s="21">
        <v>19</v>
      </c>
      <c r="C47" s="647"/>
      <c r="D47" s="402"/>
      <c r="E47" s="402"/>
      <c r="F47" s="442"/>
      <c r="G47" s="21"/>
      <c r="H47" s="16"/>
      <c r="I47" s="16"/>
      <c r="J47" s="16"/>
      <c r="K47" s="16"/>
      <c r="L47" s="471"/>
      <c r="M47" s="21"/>
      <c r="N47" s="16"/>
      <c r="O47" s="16"/>
      <c r="P47" s="16"/>
      <c r="Q47" s="471"/>
      <c r="R47" s="478"/>
    </row>
    <row r="48" spans="1:18" x14ac:dyDescent="0.3">
      <c r="A48" s="319"/>
      <c r="B48" s="21">
        <v>20</v>
      </c>
      <c r="C48" s="647"/>
      <c r="D48" s="402"/>
      <c r="E48" s="402"/>
      <c r="F48" s="442"/>
      <c r="G48" s="21"/>
      <c r="H48" s="16"/>
      <c r="I48" s="16"/>
      <c r="J48" s="16"/>
      <c r="K48" s="16"/>
      <c r="L48" s="471"/>
      <c r="M48" s="21"/>
      <c r="N48" s="16"/>
      <c r="O48" s="16"/>
      <c r="P48" s="16"/>
      <c r="Q48" s="471"/>
      <c r="R48" s="478"/>
    </row>
    <row r="49" spans="1:18" ht="14.25" thickBot="1" x14ac:dyDescent="0.35">
      <c r="A49" s="319"/>
      <c r="B49" s="215">
        <v>21</v>
      </c>
      <c r="C49" s="648"/>
      <c r="D49" s="400"/>
      <c r="E49" s="400"/>
      <c r="F49" s="443"/>
      <c r="G49" s="215"/>
      <c r="H49" s="445"/>
      <c r="I49" s="445"/>
      <c r="J49" s="445"/>
      <c r="K49" s="445"/>
      <c r="L49" s="472"/>
      <c r="M49" s="215"/>
      <c r="N49" s="445"/>
      <c r="O49" s="445"/>
      <c r="P49" s="445">
        <v>0</v>
      </c>
      <c r="Q49" s="472"/>
      <c r="R49" s="479"/>
    </row>
    <row r="50" spans="1:18" ht="13.5" customHeight="1" x14ac:dyDescent="0.3">
      <c r="B50" s="101">
        <v>22</v>
      </c>
      <c r="C50" s="633" t="s">
        <v>719</v>
      </c>
      <c r="D50" s="164" t="s">
        <v>780</v>
      </c>
      <c r="E50" s="164" t="s">
        <v>723</v>
      </c>
      <c r="F50" s="325" t="s">
        <v>1214</v>
      </c>
      <c r="G50" s="426"/>
      <c r="H50" s="430">
        <v>9569</v>
      </c>
      <c r="I50" s="430">
        <v>9605</v>
      </c>
      <c r="J50" s="430">
        <v>9635</v>
      </c>
      <c r="K50" s="430">
        <v>9577</v>
      </c>
      <c r="L50" s="470"/>
      <c r="M50" s="101"/>
      <c r="N50" s="452"/>
      <c r="O50" s="452">
        <v>9623</v>
      </c>
      <c r="P50" s="452"/>
      <c r="Q50" s="470"/>
      <c r="R50" s="477"/>
    </row>
    <row r="51" spans="1:18" ht="13.5" customHeight="1" x14ac:dyDescent="0.3">
      <c r="B51" s="21">
        <v>23</v>
      </c>
      <c r="C51" s="634"/>
      <c r="D51" s="139" t="s">
        <v>781</v>
      </c>
      <c r="E51" s="139" t="s">
        <v>724</v>
      </c>
      <c r="F51" s="322" t="s">
        <v>1216</v>
      </c>
      <c r="G51" s="427"/>
      <c r="H51" s="428">
        <v>47905</v>
      </c>
      <c r="I51" s="428">
        <v>48050</v>
      </c>
      <c r="J51" s="428">
        <v>47876</v>
      </c>
      <c r="K51" s="428">
        <v>47999</v>
      </c>
      <c r="L51" s="471"/>
      <c r="M51" s="21"/>
      <c r="N51" s="451"/>
      <c r="O51" s="451">
        <v>48106</v>
      </c>
      <c r="P51" s="451"/>
      <c r="Q51" s="471"/>
      <c r="R51" s="478"/>
    </row>
    <row r="52" spans="1:18" ht="13.5" customHeight="1" x14ac:dyDescent="0.3">
      <c r="A52" s="319"/>
      <c r="B52" s="21">
        <v>24</v>
      </c>
      <c r="C52" s="647" t="s">
        <v>1169</v>
      </c>
      <c r="D52" s="139" t="s">
        <v>1168</v>
      </c>
      <c r="E52" s="139" t="s">
        <v>723</v>
      </c>
      <c r="F52" s="322" t="s">
        <v>1218</v>
      </c>
      <c r="G52" s="21"/>
      <c r="H52" s="16">
        <v>0</v>
      </c>
      <c r="I52" s="16">
        <v>0</v>
      </c>
      <c r="J52" s="16">
        <v>0</v>
      </c>
      <c r="K52" s="16">
        <v>0</v>
      </c>
      <c r="L52" s="471"/>
      <c r="M52" s="21"/>
      <c r="N52" s="16"/>
      <c r="O52" s="16">
        <v>0</v>
      </c>
      <c r="P52" s="16"/>
      <c r="Q52" s="471"/>
      <c r="R52" s="478"/>
    </row>
    <row r="53" spans="1:18" x14ac:dyDescent="0.3">
      <c r="A53" s="319"/>
      <c r="B53" s="21">
        <v>25</v>
      </c>
      <c r="C53" s="634"/>
      <c r="D53" s="139" t="s">
        <v>1172</v>
      </c>
      <c r="E53" s="139" t="s">
        <v>724</v>
      </c>
      <c r="F53" s="322" t="s">
        <v>1216</v>
      </c>
      <c r="G53" s="21"/>
      <c r="H53" s="16">
        <v>50809</v>
      </c>
      <c r="I53" s="16">
        <v>50626</v>
      </c>
      <c r="J53" s="16">
        <v>51121</v>
      </c>
      <c r="K53" s="16">
        <v>50918</v>
      </c>
      <c r="L53" s="471"/>
      <c r="M53" s="21"/>
      <c r="N53" s="16"/>
      <c r="O53" s="16">
        <v>58387</v>
      </c>
      <c r="P53" s="16"/>
      <c r="Q53" s="471"/>
      <c r="R53" s="478"/>
    </row>
    <row r="54" spans="1:18" ht="13.5" customHeight="1" x14ac:dyDescent="0.3">
      <c r="A54" s="319"/>
      <c r="B54" s="21">
        <v>26</v>
      </c>
      <c r="C54" s="647" t="s">
        <v>1170</v>
      </c>
      <c r="D54" s="139" t="s">
        <v>1173</v>
      </c>
      <c r="E54" s="139" t="s">
        <v>723</v>
      </c>
      <c r="F54" s="322" t="s">
        <v>1217</v>
      </c>
      <c r="G54" s="21"/>
      <c r="H54" s="16">
        <v>0</v>
      </c>
      <c r="I54" s="16">
        <v>0</v>
      </c>
      <c r="J54" s="16">
        <v>0</v>
      </c>
      <c r="K54" s="16">
        <v>0</v>
      </c>
      <c r="L54" s="471"/>
      <c r="M54" s="21"/>
      <c r="N54" s="16"/>
      <c r="O54" s="16">
        <v>0</v>
      </c>
      <c r="P54" s="16"/>
      <c r="Q54" s="471"/>
      <c r="R54" s="478"/>
    </row>
    <row r="55" spans="1:18" x14ac:dyDescent="0.3">
      <c r="A55" s="319"/>
      <c r="B55" s="21">
        <v>27</v>
      </c>
      <c r="C55" s="634"/>
      <c r="D55" s="139" t="s">
        <v>1174</v>
      </c>
      <c r="E55" s="139" t="s">
        <v>724</v>
      </c>
      <c r="F55" s="322" t="s">
        <v>1215</v>
      </c>
      <c r="G55" s="21"/>
      <c r="H55" s="16">
        <v>50740</v>
      </c>
      <c r="I55" s="16">
        <v>50858</v>
      </c>
      <c r="J55" s="16">
        <v>51187</v>
      </c>
      <c r="K55" s="16">
        <v>50714</v>
      </c>
      <c r="L55" s="471"/>
      <c r="M55" s="21"/>
      <c r="N55" s="16"/>
      <c r="O55" s="16">
        <v>58511</v>
      </c>
      <c r="P55" s="16"/>
      <c r="Q55" s="471"/>
      <c r="R55" s="478"/>
    </row>
    <row r="56" spans="1:18" x14ac:dyDescent="0.3">
      <c r="B56" s="21">
        <v>28</v>
      </c>
      <c r="C56" s="647" t="s">
        <v>1171</v>
      </c>
      <c r="D56" s="139" t="s">
        <v>1175</v>
      </c>
      <c r="E56" s="139" t="s">
        <v>723</v>
      </c>
      <c r="F56" s="322" t="s">
        <v>1217</v>
      </c>
      <c r="G56" s="21"/>
      <c r="H56" s="16">
        <v>0</v>
      </c>
      <c r="I56" s="16">
        <v>0</v>
      </c>
      <c r="J56" s="16">
        <v>0</v>
      </c>
      <c r="K56" s="16">
        <v>0</v>
      </c>
      <c r="L56" s="471"/>
      <c r="M56" s="21"/>
      <c r="N56" s="16"/>
      <c r="O56" s="16">
        <v>0</v>
      </c>
      <c r="P56" s="16"/>
      <c r="Q56" s="471"/>
      <c r="R56" s="478"/>
    </row>
    <row r="57" spans="1:18" ht="14.25" thickBot="1" x14ac:dyDescent="0.35">
      <c r="B57" s="22">
        <v>29</v>
      </c>
      <c r="C57" s="584"/>
      <c r="D57" s="154" t="s">
        <v>1176</v>
      </c>
      <c r="E57" s="154" t="s">
        <v>724</v>
      </c>
      <c r="F57" s="324" t="s">
        <v>1215</v>
      </c>
      <c r="G57" s="22"/>
      <c r="H57" s="19">
        <v>50991</v>
      </c>
      <c r="I57" s="19">
        <v>50758</v>
      </c>
      <c r="J57" s="19">
        <v>50965</v>
      </c>
      <c r="K57" s="19">
        <v>50921</v>
      </c>
      <c r="L57" s="469"/>
      <c r="M57" s="22"/>
      <c r="N57" s="19"/>
      <c r="O57" s="19">
        <v>58508</v>
      </c>
      <c r="P57" s="19"/>
      <c r="Q57" s="469"/>
      <c r="R57" s="476"/>
    </row>
    <row r="58" spans="1:18" x14ac:dyDescent="0.3">
      <c r="B58" s="20">
        <v>30</v>
      </c>
      <c r="C58" s="635" t="s">
        <v>718</v>
      </c>
      <c r="D58" s="140" t="s">
        <v>782</v>
      </c>
      <c r="E58" s="140" t="s">
        <v>725</v>
      </c>
      <c r="F58" s="444" t="s">
        <v>734</v>
      </c>
      <c r="G58" s="429"/>
      <c r="H58" s="425">
        <v>756</v>
      </c>
      <c r="I58" s="425">
        <v>763</v>
      </c>
      <c r="J58" s="425">
        <v>739</v>
      </c>
      <c r="K58" s="380">
        <v>757</v>
      </c>
      <c r="L58" s="473"/>
      <c r="M58" s="20"/>
      <c r="N58" s="448"/>
      <c r="O58" s="448">
        <v>742</v>
      </c>
      <c r="P58" s="448"/>
      <c r="Q58" s="473"/>
      <c r="R58" s="480"/>
    </row>
    <row r="59" spans="1:18" x14ac:dyDescent="0.3">
      <c r="B59" s="21">
        <v>31</v>
      </c>
      <c r="C59" s="516"/>
      <c r="D59" s="139" t="s">
        <v>783</v>
      </c>
      <c r="E59" s="139" t="s">
        <v>726</v>
      </c>
      <c r="F59" s="322" t="s">
        <v>735</v>
      </c>
      <c r="G59" s="309"/>
      <c r="H59" s="316">
        <v>3740</v>
      </c>
      <c r="I59" s="316">
        <v>3730</v>
      </c>
      <c r="J59" s="316">
        <v>3711</v>
      </c>
      <c r="K59" s="316">
        <v>3747</v>
      </c>
      <c r="L59" s="471"/>
      <c r="M59" s="21"/>
      <c r="N59" s="451"/>
      <c r="O59" s="451">
        <v>3706</v>
      </c>
      <c r="P59" s="451"/>
      <c r="Q59" s="471"/>
      <c r="R59" s="478"/>
    </row>
    <row r="60" spans="1:18" x14ac:dyDescent="0.3">
      <c r="B60" s="21">
        <v>32</v>
      </c>
      <c r="C60" s="648" t="s">
        <v>720</v>
      </c>
      <c r="D60" s="139" t="s">
        <v>784</v>
      </c>
      <c r="E60" s="139" t="s">
        <v>263</v>
      </c>
      <c r="F60" s="444" t="s">
        <v>734</v>
      </c>
      <c r="G60" s="309"/>
      <c r="H60" s="316">
        <v>731</v>
      </c>
      <c r="I60" s="316">
        <v>741</v>
      </c>
      <c r="J60" s="316">
        <v>746</v>
      </c>
      <c r="K60" s="316">
        <v>757</v>
      </c>
      <c r="L60" s="471"/>
      <c r="M60" s="21"/>
      <c r="N60" s="451"/>
      <c r="O60" s="451">
        <v>754</v>
      </c>
      <c r="P60" s="451"/>
      <c r="Q60" s="471"/>
      <c r="R60" s="478"/>
    </row>
    <row r="61" spans="1:18" x14ac:dyDescent="0.3">
      <c r="B61" s="21">
        <v>33</v>
      </c>
      <c r="C61" s="516"/>
      <c r="D61" s="139" t="s">
        <v>785</v>
      </c>
      <c r="E61" s="139" t="s">
        <v>264</v>
      </c>
      <c r="F61" s="322" t="s">
        <v>735</v>
      </c>
      <c r="G61" s="309"/>
      <c r="H61" s="316">
        <v>3721</v>
      </c>
      <c r="I61" s="316">
        <v>3711</v>
      </c>
      <c r="J61" s="316">
        <v>3717</v>
      </c>
      <c r="K61" s="316">
        <v>3753</v>
      </c>
      <c r="L61" s="471"/>
      <c r="M61" s="21"/>
      <c r="N61" s="451"/>
      <c r="O61" s="451">
        <v>3725</v>
      </c>
      <c r="P61" s="451"/>
      <c r="Q61" s="471"/>
      <c r="R61" s="478"/>
    </row>
    <row r="62" spans="1:18" x14ac:dyDescent="0.3">
      <c r="B62" s="21">
        <v>34</v>
      </c>
      <c r="C62" s="648" t="s">
        <v>721</v>
      </c>
      <c r="D62" s="139" t="s">
        <v>786</v>
      </c>
      <c r="E62" s="139" t="s">
        <v>265</v>
      </c>
      <c r="F62" s="322" t="s">
        <v>1179</v>
      </c>
      <c r="G62" s="309"/>
      <c r="H62" s="316">
        <v>12057</v>
      </c>
      <c r="I62" s="316">
        <v>11989</v>
      </c>
      <c r="J62" s="316">
        <v>11950</v>
      </c>
      <c r="K62" s="316">
        <v>12001</v>
      </c>
      <c r="L62" s="471"/>
      <c r="M62" s="21"/>
      <c r="N62" s="451"/>
      <c r="O62" s="451">
        <v>11929</v>
      </c>
      <c r="P62" s="451"/>
      <c r="Q62" s="471"/>
      <c r="R62" s="478"/>
    </row>
    <row r="63" spans="1:18" x14ac:dyDescent="0.3">
      <c r="B63" s="21">
        <v>35</v>
      </c>
      <c r="C63" s="516"/>
      <c r="D63" s="139" t="s">
        <v>787</v>
      </c>
      <c r="E63" s="139" t="s">
        <v>266</v>
      </c>
      <c r="F63" s="322" t="s">
        <v>1180</v>
      </c>
      <c r="G63" s="309"/>
      <c r="H63" s="316">
        <v>59910</v>
      </c>
      <c r="I63" s="316">
        <v>59680</v>
      </c>
      <c r="J63" s="316">
        <v>59580</v>
      </c>
      <c r="K63" s="316">
        <v>59845</v>
      </c>
      <c r="L63" s="471"/>
      <c r="M63" s="21"/>
      <c r="N63" s="451"/>
      <c r="O63" s="451">
        <v>59545</v>
      </c>
      <c r="P63" s="451"/>
      <c r="Q63" s="471"/>
      <c r="R63" s="478"/>
    </row>
    <row r="64" spans="1:18" x14ac:dyDescent="0.3">
      <c r="B64" s="21">
        <v>36</v>
      </c>
      <c r="C64" s="648" t="s">
        <v>722</v>
      </c>
      <c r="D64" s="139" t="s">
        <v>1177</v>
      </c>
      <c r="E64" s="139" t="s">
        <v>267</v>
      </c>
      <c r="F64" s="322" t="s">
        <v>1179</v>
      </c>
      <c r="G64" s="309"/>
      <c r="H64" s="446">
        <v>4720</v>
      </c>
      <c r="I64" s="316">
        <v>4620</v>
      </c>
      <c r="J64" s="316">
        <v>4560</v>
      </c>
      <c r="K64" s="316">
        <v>4725</v>
      </c>
      <c r="L64" s="471"/>
      <c r="M64" s="21"/>
      <c r="N64" s="446"/>
      <c r="O64" s="451">
        <v>4570</v>
      </c>
      <c r="P64" s="451"/>
      <c r="Q64" s="471"/>
      <c r="R64" s="478"/>
    </row>
    <row r="65" spans="2:18" x14ac:dyDescent="0.3">
      <c r="B65" s="21">
        <v>37</v>
      </c>
      <c r="C65" s="516"/>
      <c r="D65" s="139" t="s">
        <v>1178</v>
      </c>
      <c r="E65" s="139" t="s">
        <v>268</v>
      </c>
      <c r="F65" s="322" t="s">
        <v>1180</v>
      </c>
      <c r="G65" s="309"/>
      <c r="H65" s="446">
        <v>59550</v>
      </c>
      <c r="I65" s="316">
        <v>59400</v>
      </c>
      <c r="J65" s="316">
        <v>59400</v>
      </c>
      <c r="K65" s="316">
        <v>59900</v>
      </c>
      <c r="L65" s="471"/>
      <c r="M65" s="21"/>
      <c r="N65" s="446"/>
      <c r="O65" s="451">
        <v>59403</v>
      </c>
      <c r="P65" s="451"/>
      <c r="Q65" s="471"/>
      <c r="R65" s="478"/>
    </row>
    <row r="66" spans="2:18" x14ac:dyDescent="0.3">
      <c r="B66" s="21">
        <v>38</v>
      </c>
      <c r="C66" s="316"/>
      <c r="D66" s="139"/>
      <c r="E66" s="139"/>
      <c r="F66" s="322"/>
      <c r="G66" s="309"/>
      <c r="H66" s="316"/>
      <c r="I66" s="316"/>
      <c r="J66" s="316"/>
      <c r="K66" s="316"/>
      <c r="L66" s="471"/>
      <c r="M66" s="21"/>
      <c r="N66" s="451"/>
      <c r="O66" s="451"/>
      <c r="P66" s="451"/>
      <c r="Q66" s="471"/>
      <c r="R66" s="478"/>
    </row>
    <row r="67" spans="2:18" ht="14.25" thickBot="1" x14ac:dyDescent="0.35">
      <c r="B67" s="22">
        <v>39</v>
      </c>
      <c r="C67" s="313"/>
      <c r="D67" s="154"/>
      <c r="E67" s="154"/>
      <c r="F67" s="324"/>
      <c r="G67" s="310"/>
      <c r="H67" s="313"/>
      <c r="I67" s="313"/>
      <c r="J67" s="313"/>
      <c r="K67" s="313"/>
      <c r="L67" s="469"/>
      <c r="M67" s="22"/>
      <c r="N67" s="449"/>
      <c r="O67" s="449"/>
      <c r="P67" s="449"/>
      <c r="Q67" s="469"/>
      <c r="R67" s="476"/>
    </row>
    <row r="68" spans="2:18" ht="15.6" hidden="1" customHeight="1" x14ac:dyDescent="0.3">
      <c r="B68" s="20">
        <v>40</v>
      </c>
      <c r="C68" s="649" t="s">
        <v>453</v>
      </c>
      <c r="D68" s="140" t="s">
        <v>926</v>
      </c>
      <c r="E68" s="140" t="s">
        <v>657</v>
      </c>
      <c r="F68" s="165" t="s">
        <v>942</v>
      </c>
      <c r="G68" s="317"/>
      <c r="H68" s="312"/>
      <c r="I68" s="312"/>
      <c r="J68" s="312"/>
      <c r="K68" s="312"/>
      <c r="L68" s="473"/>
      <c r="M68" s="20"/>
      <c r="N68" s="448"/>
      <c r="O68" s="448"/>
      <c r="P68" s="448"/>
      <c r="Q68" s="473"/>
      <c r="R68" s="480"/>
    </row>
    <row r="69" spans="2:18" ht="17.45" hidden="1" customHeight="1" x14ac:dyDescent="0.3">
      <c r="B69" s="21">
        <v>41</v>
      </c>
      <c r="C69" s="647"/>
      <c r="D69" s="140" t="s">
        <v>930</v>
      </c>
      <c r="E69" s="139" t="s">
        <v>658</v>
      </c>
      <c r="F69" s="322" t="s">
        <v>943</v>
      </c>
      <c r="G69" s="309"/>
      <c r="H69" s="316"/>
      <c r="I69" s="316"/>
      <c r="J69" s="316"/>
      <c r="K69" s="316"/>
      <c r="L69" s="471"/>
      <c r="M69" s="21"/>
      <c r="N69" s="451"/>
      <c r="O69" s="451"/>
      <c r="P69" s="451"/>
      <c r="Q69" s="471"/>
      <c r="R69" s="478"/>
    </row>
    <row r="70" spans="2:18" ht="17.45" hidden="1" customHeight="1" x14ac:dyDescent="0.3">
      <c r="B70" s="21">
        <v>42</v>
      </c>
      <c r="C70" s="647"/>
      <c r="D70" s="140" t="s">
        <v>931</v>
      </c>
      <c r="E70" s="139" t="s">
        <v>659</v>
      </c>
      <c r="F70" s="322" t="s">
        <v>945</v>
      </c>
      <c r="G70" s="309"/>
      <c r="H70" s="316"/>
      <c r="I70" s="316"/>
      <c r="J70" s="316"/>
      <c r="K70" s="316"/>
      <c r="L70" s="471"/>
      <c r="M70" s="21"/>
      <c r="N70" s="451"/>
      <c r="O70" s="451"/>
      <c r="P70" s="451"/>
      <c r="Q70" s="471"/>
      <c r="R70" s="478"/>
    </row>
    <row r="71" spans="2:18" ht="17.45" hidden="1" customHeight="1" x14ac:dyDescent="0.3">
      <c r="B71" s="21">
        <v>43</v>
      </c>
      <c r="C71" s="647"/>
      <c r="D71" s="140" t="s">
        <v>932</v>
      </c>
      <c r="E71" s="139" t="s">
        <v>660</v>
      </c>
      <c r="F71" s="141" t="s">
        <v>944</v>
      </c>
      <c r="G71" s="309"/>
      <c r="H71" s="316"/>
      <c r="I71" s="316"/>
      <c r="J71" s="316"/>
      <c r="K71" s="316"/>
      <c r="L71" s="471"/>
      <c r="M71" s="21"/>
      <c r="N71" s="451"/>
      <c r="O71" s="451"/>
      <c r="P71" s="451"/>
      <c r="Q71" s="471"/>
      <c r="R71" s="478"/>
    </row>
    <row r="72" spans="2:18" ht="17.45" hidden="1" customHeight="1" x14ac:dyDescent="0.3">
      <c r="B72" s="21">
        <v>44</v>
      </c>
      <c r="C72" s="647"/>
      <c r="D72" s="219" t="s">
        <v>933</v>
      </c>
      <c r="E72" s="225" t="s">
        <v>445</v>
      </c>
      <c r="F72" s="382" t="s">
        <v>942</v>
      </c>
      <c r="G72" s="309"/>
      <c r="H72" s="316"/>
      <c r="I72" s="316"/>
      <c r="J72" s="316"/>
      <c r="K72" s="316"/>
      <c r="L72" s="471"/>
      <c r="M72" s="21"/>
      <c r="N72" s="451"/>
      <c r="O72" s="451"/>
      <c r="P72" s="451"/>
      <c r="Q72" s="471"/>
      <c r="R72" s="478"/>
    </row>
    <row r="73" spans="2:18" ht="17.45" hidden="1" customHeight="1" x14ac:dyDescent="0.3">
      <c r="B73" s="21">
        <v>45</v>
      </c>
      <c r="C73" s="647"/>
      <c r="D73" s="219" t="s">
        <v>927</v>
      </c>
      <c r="E73" s="225" t="s">
        <v>446</v>
      </c>
      <c r="F73" s="323" t="s">
        <v>943</v>
      </c>
      <c r="G73" s="309"/>
      <c r="H73" s="316"/>
      <c r="I73" s="316"/>
      <c r="J73" s="316"/>
      <c r="K73" s="316"/>
      <c r="L73" s="471"/>
      <c r="M73" s="21"/>
      <c r="N73" s="451"/>
      <c r="O73" s="451"/>
      <c r="P73" s="451"/>
      <c r="Q73" s="471"/>
      <c r="R73" s="478"/>
    </row>
    <row r="74" spans="2:18" ht="17.45" hidden="1" customHeight="1" x14ac:dyDescent="0.3">
      <c r="B74" s="21">
        <v>46</v>
      </c>
      <c r="C74" s="647"/>
      <c r="D74" s="219" t="s">
        <v>934</v>
      </c>
      <c r="E74" s="225" t="s">
        <v>447</v>
      </c>
      <c r="F74" s="323" t="s">
        <v>945</v>
      </c>
      <c r="G74" s="309"/>
      <c r="H74" s="316"/>
      <c r="I74" s="316"/>
      <c r="J74" s="316"/>
      <c r="K74" s="316"/>
      <c r="L74" s="471"/>
      <c r="M74" s="21"/>
      <c r="N74" s="451"/>
      <c r="O74" s="451"/>
      <c r="P74" s="451"/>
      <c r="Q74" s="471"/>
      <c r="R74" s="478"/>
    </row>
    <row r="75" spans="2:18" ht="18" hidden="1" customHeight="1" x14ac:dyDescent="0.3">
      <c r="B75" s="21">
        <v>47</v>
      </c>
      <c r="C75" s="647"/>
      <c r="D75" s="219" t="s">
        <v>935</v>
      </c>
      <c r="E75" s="225" t="s">
        <v>448</v>
      </c>
      <c r="F75" s="237" t="s">
        <v>944</v>
      </c>
      <c r="G75" s="309"/>
      <c r="H75" s="316"/>
      <c r="I75" s="316"/>
      <c r="J75" s="316"/>
      <c r="K75" s="316"/>
      <c r="L75" s="471"/>
      <c r="M75" s="21"/>
      <c r="N75" s="451"/>
      <c r="O75" s="451"/>
      <c r="P75" s="451"/>
      <c r="Q75" s="471"/>
      <c r="R75" s="478"/>
    </row>
    <row r="76" spans="2:18" ht="15.6" hidden="1" customHeight="1" x14ac:dyDescent="0.3">
      <c r="B76" s="21">
        <v>48</v>
      </c>
      <c r="C76" s="647"/>
      <c r="D76" s="140" t="s">
        <v>936</v>
      </c>
      <c r="E76" s="139" t="s">
        <v>449</v>
      </c>
      <c r="F76" s="143" t="s">
        <v>942</v>
      </c>
      <c r="G76" s="309"/>
      <c r="H76" s="316"/>
      <c r="I76" s="316"/>
      <c r="J76" s="316"/>
      <c r="K76" s="316"/>
      <c r="L76" s="471"/>
      <c r="M76" s="21"/>
      <c r="N76" s="451"/>
      <c r="O76" s="451"/>
      <c r="P76" s="451"/>
      <c r="Q76" s="471"/>
      <c r="R76" s="478"/>
    </row>
    <row r="77" spans="2:18" ht="17.45" hidden="1" customHeight="1" x14ac:dyDescent="0.3">
      <c r="B77" s="21">
        <v>49</v>
      </c>
      <c r="C77" s="647"/>
      <c r="D77" s="140" t="s">
        <v>937</v>
      </c>
      <c r="E77" s="139" t="s">
        <v>450</v>
      </c>
      <c r="F77" s="322" t="s">
        <v>943</v>
      </c>
      <c r="G77" s="309"/>
      <c r="H77" s="316"/>
      <c r="I77" s="316"/>
      <c r="J77" s="316"/>
      <c r="K77" s="316"/>
      <c r="L77" s="471"/>
      <c r="M77" s="21"/>
      <c r="N77" s="451"/>
      <c r="O77" s="451"/>
      <c r="P77" s="451"/>
      <c r="Q77" s="471"/>
      <c r="R77" s="478"/>
    </row>
    <row r="78" spans="2:18" ht="17.45" hidden="1" customHeight="1" x14ac:dyDescent="0.3">
      <c r="B78" s="21">
        <v>50</v>
      </c>
      <c r="C78" s="647"/>
      <c r="D78" s="140" t="s">
        <v>928</v>
      </c>
      <c r="E78" s="139" t="s">
        <v>451</v>
      </c>
      <c r="F78" s="322" t="s">
        <v>945</v>
      </c>
      <c r="G78" s="309"/>
      <c r="H78" s="316"/>
      <c r="I78" s="316"/>
      <c r="J78" s="316"/>
      <c r="K78" s="316"/>
      <c r="L78" s="471"/>
      <c r="M78" s="21"/>
      <c r="N78" s="451"/>
      <c r="O78" s="451"/>
      <c r="P78" s="451"/>
      <c r="Q78" s="471"/>
      <c r="R78" s="478"/>
    </row>
    <row r="79" spans="2:18" ht="17.45" hidden="1" customHeight="1" x14ac:dyDescent="0.3">
      <c r="B79" s="21">
        <v>51</v>
      </c>
      <c r="C79" s="647"/>
      <c r="D79" s="140" t="s">
        <v>938</v>
      </c>
      <c r="E79" s="139" t="s">
        <v>452</v>
      </c>
      <c r="F79" s="141" t="s">
        <v>944</v>
      </c>
      <c r="G79" s="309"/>
      <c r="H79" s="316"/>
      <c r="I79" s="316"/>
      <c r="J79" s="316"/>
      <c r="K79" s="316"/>
      <c r="L79" s="471"/>
      <c r="M79" s="21"/>
      <c r="N79" s="451"/>
      <c r="O79" s="451"/>
      <c r="P79" s="451"/>
      <c r="Q79" s="471"/>
      <c r="R79" s="478"/>
    </row>
    <row r="80" spans="2:18" ht="17.45" hidden="1" customHeight="1" x14ac:dyDescent="0.3">
      <c r="B80" s="21">
        <v>52</v>
      </c>
      <c r="C80" s="647"/>
      <c r="D80" s="219" t="s">
        <v>939</v>
      </c>
      <c r="E80" s="225" t="s">
        <v>661</v>
      </c>
      <c r="F80" s="382" t="s">
        <v>942</v>
      </c>
      <c r="G80" s="309"/>
      <c r="H80" s="316"/>
      <c r="I80" s="316"/>
      <c r="J80" s="316"/>
      <c r="K80" s="316"/>
      <c r="L80" s="471"/>
      <c r="M80" s="21"/>
      <c r="N80" s="451"/>
      <c r="O80" s="451"/>
      <c r="P80" s="451"/>
      <c r="Q80" s="471"/>
      <c r="R80" s="478"/>
    </row>
    <row r="81" spans="2:18" ht="17.45" hidden="1" customHeight="1" x14ac:dyDescent="0.3">
      <c r="B81" s="21">
        <v>53</v>
      </c>
      <c r="C81" s="647"/>
      <c r="D81" s="219" t="s">
        <v>940</v>
      </c>
      <c r="E81" s="225" t="s">
        <v>662</v>
      </c>
      <c r="F81" s="323" t="s">
        <v>943</v>
      </c>
      <c r="G81" s="309"/>
      <c r="H81" s="316"/>
      <c r="I81" s="316"/>
      <c r="J81" s="316"/>
      <c r="K81" s="316"/>
      <c r="L81" s="471"/>
      <c r="M81" s="21"/>
      <c r="N81" s="451"/>
      <c r="O81" s="451"/>
      <c r="P81" s="451"/>
      <c r="Q81" s="471"/>
      <c r="R81" s="478"/>
    </row>
    <row r="82" spans="2:18" ht="17.45" hidden="1" customHeight="1" x14ac:dyDescent="0.3">
      <c r="B82" s="21">
        <v>54</v>
      </c>
      <c r="C82" s="647"/>
      <c r="D82" s="219" t="s">
        <v>941</v>
      </c>
      <c r="E82" s="225" t="s">
        <v>663</v>
      </c>
      <c r="F82" s="323" t="s">
        <v>945</v>
      </c>
      <c r="G82" s="309"/>
      <c r="H82" s="316"/>
      <c r="I82" s="316"/>
      <c r="J82" s="316"/>
      <c r="K82" s="316"/>
      <c r="L82" s="471"/>
      <c r="M82" s="21"/>
      <c r="N82" s="451"/>
      <c r="O82" s="451"/>
      <c r="P82" s="451"/>
      <c r="Q82" s="471"/>
      <c r="R82" s="478"/>
    </row>
    <row r="83" spans="2:18" ht="18" hidden="1" customHeight="1" x14ac:dyDescent="0.3">
      <c r="B83" s="21">
        <v>55</v>
      </c>
      <c r="C83" s="647"/>
      <c r="D83" s="219" t="s">
        <v>929</v>
      </c>
      <c r="E83" s="225" t="s">
        <v>664</v>
      </c>
      <c r="F83" s="323" t="s">
        <v>944</v>
      </c>
      <c r="G83" s="309"/>
      <c r="H83" s="316"/>
      <c r="I83" s="316"/>
      <c r="J83" s="316"/>
      <c r="K83" s="316"/>
      <c r="L83" s="471"/>
      <c r="M83" s="21"/>
      <c r="N83" s="451"/>
      <c r="O83" s="451"/>
      <c r="P83" s="451"/>
      <c r="Q83" s="471"/>
      <c r="R83" s="478"/>
    </row>
    <row r="84" spans="2:18" hidden="1" x14ac:dyDescent="0.3">
      <c r="B84" s="21">
        <v>56</v>
      </c>
      <c r="C84" s="316" t="s">
        <v>960</v>
      </c>
      <c r="D84" s="139" t="s">
        <v>961</v>
      </c>
      <c r="E84" s="139" t="s">
        <v>962</v>
      </c>
      <c r="F84" s="322" t="s">
        <v>963</v>
      </c>
      <c r="G84" s="309"/>
      <c r="H84" s="316"/>
      <c r="I84" s="316"/>
      <c r="J84" s="316"/>
      <c r="K84" s="316"/>
      <c r="L84" s="471"/>
      <c r="M84" s="21"/>
      <c r="N84" s="451"/>
      <c r="O84" s="451"/>
      <c r="P84" s="451"/>
      <c r="Q84" s="471"/>
      <c r="R84" s="478"/>
    </row>
    <row r="85" spans="2:18" hidden="1" x14ac:dyDescent="0.3">
      <c r="B85" s="21">
        <v>57</v>
      </c>
      <c r="C85" s="316"/>
      <c r="D85" s="139"/>
      <c r="E85" s="139"/>
      <c r="F85" s="322"/>
      <c r="G85" s="309"/>
      <c r="H85" s="316"/>
      <c r="I85" s="316"/>
      <c r="J85" s="316"/>
      <c r="K85" s="316"/>
      <c r="L85" s="471"/>
      <c r="M85" s="21"/>
      <c r="N85" s="451"/>
      <c r="O85" s="451"/>
      <c r="P85" s="451"/>
      <c r="Q85" s="471"/>
      <c r="R85" s="478"/>
    </row>
    <row r="86" spans="2:18" hidden="1" x14ac:dyDescent="0.3">
      <c r="B86" s="21">
        <v>58</v>
      </c>
      <c r="C86" s="316"/>
      <c r="D86" s="139"/>
      <c r="E86" s="139"/>
      <c r="F86" s="322"/>
      <c r="G86" s="309"/>
      <c r="H86" s="316"/>
      <c r="I86" s="316"/>
      <c r="J86" s="316"/>
      <c r="K86" s="316"/>
      <c r="L86" s="471"/>
      <c r="M86" s="21"/>
      <c r="N86" s="451"/>
      <c r="O86" s="451"/>
      <c r="P86" s="451"/>
      <c r="Q86" s="471"/>
      <c r="R86" s="478"/>
    </row>
    <row r="87" spans="2:18" ht="14.25" hidden="1" thickBot="1" x14ac:dyDescent="0.35">
      <c r="B87" s="215">
        <v>59</v>
      </c>
      <c r="C87" s="311"/>
      <c r="D87" s="145"/>
      <c r="E87" s="145"/>
      <c r="F87" s="326"/>
      <c r="G87" s="309"/>
      <c r="H87" s="316"/>
      <c r="I87" s="316"/>
      <c r="J87" s="316"/>
      <c r="K87" s="316"/>
      <c r="L87" s="471"/>
      <c r="M87" s="21"/>
      <c r="N87" s="451"/>
      <c r="O87" s="451"/>
      <c r="P87" s="451"/>
      <c r="Q87" s="471"/>
      <c r="R87" s="478"/>
    </row>
    <row r="88" spans="2:18" ht="27" hidden="1" x14ac:dyDescent="0.3">
      <c r="B88" s="101">
        <v>60</v>
      </c>
      <c r="C88" s="513" t="s">
        <v>323</v>
      </c>
      <c r="D88" s="164" t="s">
        <v>665</v>
      </c>
      <c r="E88" s="164" t="s">
        <v>666</v>
      </c>
      <c r="F88" s="327" t="s">
        <v>717</v>
      </c>
      <c r="G88" s="309"/>
      <c r="H88" s="316"/>
      <c r="I88" s="316"/>
      <c r="J88" s="316"/>
      <c r="K88" s="316"/>
      <c r="L88" s="471"/>
      <c r="M88" s="21"/>
      <c r="N88" s="451"/>
      <c r="O88" s="451"/>
      <c r="P88" s="451"/>
      <c r="Q88" s="471"/>
      <c r="R88" s="478"/>
    </row>
    <row r="89" spans="2:18" ht="34.9" hidden="1" customHeight="1" x14ac:dyDescent="0.3">
      <c r="B89" s="21">
        <v>61</v>
      </c>
      <c r="C89" s="514"/>
      <c r="D89" s="139" t="s">
        <v>667</v>
      </c>
      <c r="E89" s="139" t="s">
        <v>794</v>
      </c>
      <c r="F89" s="329" t="s">
        <v>924</v>
      </c>
      <c r="G89" s="309"/>
      <c r="H89" s="316"/>
      <c r="I89" s="316"/>
      <c r="J89" s="316"/>
      <c r="K89" s="316"/>
      <c r="L89" s="471"/>
      <c r="M89" s="21"/>
      <c r="N89" s="451"/>
      <c r="O89" s="451"/>
      <c r="P89" s="451"/>
      <c r="Q89" s="471"/>
      <c r="R89" s="478"/>
    </row>
    <row r="90" spans="2:18" ht="18" hidden="1" customHeight="1" x14ac:dyDescent="0.3">
      <c r="B90" s="21">
        <v>62</v>
      </c>
      <c r="C90" s="516"/>
      <c r="D90" s="139" t="s">
        <v>668</v>
      </c>
      <c r="E90" s="139" t="s">
        <v>669</v>
      </c>
      <c r="F90" s="141" t="s">
        <v>733</v>
      </c>
      <c r="G90" s="309"/>
      <c r="H90" s="316"/>
      <c r="I90" s="316"/>
      <c r="J90" s="316"/>
      <c r="K90" s="316"/>
      <c r="L90" s="471"/>
      <c r="M90" s="21"/>
      <c r="N90" s="451"/>
      <c r="O90" s="451"/>
      <c r="P90" s="451"/>
      <c r="Q90" s="471"/>
      <c r="R90" s="478"/>
    </row>
    <row r="91" spans="2:18" hidden="1" x14ac:dyDescent="0.3">
      <c r="B91" s="21">
        <v>63</v>
      </c>
      <c r="C91" s="316"/>
      <c r="D91" s="139"/>
      <c r="E91" s="139"/>
      <c r="F91" s="141"/>
      <c r="G91" s="309"/>
      <c r="H91" s="316"/>
      <c r="I91" s="316"/>
      <c r="J91" s="316"/>
      <c r="K91" s="316"/>
      <c r="L91" s="471"/>
      <c r="M91" s="21"/>
      <c r="N91" s="451"/>
      <c r="O91" s="451"/>
      <c r="P91" s="451"/>
      <c r="Q91" s="471"/>
      <c r="R91" s="478"/>
    </row>
    <row r="92" spans="2:18" hidden="1" x14ac:dyDescent="0.3">
      <c r="B92" s="21">
        <v>64</v>
      </c>
      <c r="C92" s="316"/>
      <c r="D92" s="139"/>
      <c r="E92" s="139"/>
      <c r="F92" s="141"/>
      <c r="G92" s="309"/>
      <c r="H92" s="316"/>
      <c r="I92" s="316"/>
      <c r="J92" s="316"/>
      <c r="K92" s="316"/>
      <c r="L92" s="471"/>
      <c r="M92" s="21"/>
      <c r="N92" s="451"/>
      <c r="O92" s="451"/>
      <c r="P92" s="451"/>
      <c r="Q92" s="471"/>
      <c r="R92" s="478"/>
    </row>
    <row r="93" spans="2:18" ht="27" hidden="1" x14ac:dyDescent="0.3">
      <c r="B93" s="21">
        <v>65</v>
      </c>
      <c r="C93" s="645" t="s">
        <v>324</v>
      </c>
      <c r="D93" s="225" t="s">
        <v>670</v>
      </c>
      <c r="E93" s="225" t="s">
        <v>673</v>
      </c>
      <c r="F93" s="328" t="s">
        <v>717</v>
      </c>
      <c r="G93" s="309"/>
      <c r="H93" s="316"/>
      <c r="I93" s="316"/>
      <c r="J93" s="316"/>
      <c r="K93" s="316"/>
      <c r="L93" s="471"/>
      <c r="M93" s="21"/>
      <c r="N93" s="451"/>
      <c r="O93" s="451"/>
      <c r="P93" s="451"/>
      <c r="Q93" s="471"/>
      <c r="R93" s="478"/>
    </row>
    <row r="94" spans="2:18" ht="34.9" hidden="1" customHeight="1" x14ac:dyDescent="0.3">
      <c r="B94" s="21">
        <v>66</v>
      </c>
      <c r="C94" s="646"/>
      <c r="D94" s="225" t="s">
        <v>671</v>
      </c>
      <c r="E94" s="225" t="s">
        <v>795</v>
      </c>
      <c r="F94" s="328" t="s">
        <v>925</v>
      </c>
      <c r="G94" s="309"/>
      <c r="H94" s="316"/>
      <c r="I94" s="316"/>
      <c r="J94" s="316"/>
      <c r="K94" s="316"/>
      <c r="L94" s="471"/>
      <c r="M94" s="21"/>
      <c r="N94" s="451"/>
      <c r="O94" s="451"/>
      <c r="P94" s="451"/>
      <c r="Q94" s="471"/>
      <c r="R94" s="478"/>
    </row>
    <row r="95" spans="2:18" ht="17.45" hidden="1" customHeight="1" x14ac:dyDescent="0.3">
      <c r="B95" s="21">
        <v>67</v>
      </c>
      <c r="C95" s="582"/>
      <c r="D95" s="225" t="s">
        <v>672</v>
      </c>
      <c r="E95" s="225" t="s">
        <v>674</v>
      </c>
      <c r="F95" s="237" t="s">
        <v>733</v>
      </c>
      <c r="G95" s="309"/>
      <c r="H95" s="316"/>
      <c r="I95" s="316"/>
      <c r="J95" s="316"/>
      <c r="K95" s="316"/>
      <c r="L95" s="471"/>
      <c r="M95" s="21"/>
      <c r="N95" s="451"/>
      <c r="O95" s="451"/>
      <c r="P95" s="451"/>
      <c r="Q95" s="471"/>
      <c r="R95" s="478"/>
    </row>
    <row r="96" spans="2:18" hidden="1" x14ac:dyDescent="0.3">
      <c r="B96" s="21">
        <v>68</v>
      </c>
      <c r="C96" s="316"/>
      <c r="D96" s="139"/>
      <c r="E96" s="139"/>
      <c r="F96" s="141"/>
      <c r="G96" s="309"/>
      <c r="H96" s="316"/>
      <c r="I96" s="316"/>
      <c r="J96" s="316"/>
      <c r="K96" s="316"/>
      <c r="L96" s="471"/>
      <c r="M96" s="21"/>
      <c r="N96" s="451"/>
      <c r="O96" s="451"/>
      <c r="P96" s="451"/>
      <c r="Q96" s="471"/>
      <c r="R96" s="478"/>
    </row>
    <row r="97" spans="2:18" ht="14.25" hidden="1" thickBot="1" x14ac:dyDescent="0.35">
      <c r="B97" s="22">
        <v>69</v>
      </c>
      <c r="C97" s="313"/>
      <c r="D97" s="154"/>
      <c r="E97" s="154"/>
      <c r="F97" s="155"/>
      <c r="G97" s="309"/>
      <c r="H97" s="316"/>
      <c r="I97" s="316"/>
      <c r="J97" s="316"/>
      <c r="K97" s="316"/>
      <c r="L97" s="471"/>
      <c r="M97" s="21"/>
      <c r="N97" s="451"/>
      <c r="O97" s="451"/>
      <c r="P97" s="451"/>
      <c r="Q97" s="471"/>
      <c r="R97" s="478"/>
    </row>
    <row r="98" spans="2:18" hidden="1" x14ac:dyDescent="0.3">
      <c r="B98" s="101">
        <v>70</v>
      </c>
      <c r="C98" s="513" t="s">
        <v>329</v>
      </c>
      <c r="D98" s="164" t="s">
        <v>728</v>
      </c>
      <c r="E98" s="164" t="s">
        <v>730</v>
      </c>
      <c r="F98" s="165" t="s">
        <v>731</v>
      </c>
      <c r="G98" s="309"/>
      <c r="H98" s="316"/>
      <c r="I98" s="316"/>
      <c r="J98" s="316"/>
      <c r="K98" s="316"/>
      <c r="L98" s="471"/>
      <c r="M98" s="21"/>
      <c r="N98" s="451"/>
      <c r="O98" s="451"/>
      <c r="P98" s="451"/>
      <c r="Q98" s="471"/>
      <c r="R98" s="478"/>
    </row>
    <row r="99" spans="2:18" hidden="1" x14ac:dyDescent="0.3">
      <c r="B99" s="21">
        <v>71</v>
      </c>
      <c r="C99" s="514"/>
      <c r="D99" s="139" t="s">
        <v>684</v>
      </c>
      <c r="E99" s="139" t="s">
        <v>675</v>
      </c>
      <c r="F99" s="632" t="s">
        <v>677</v>
      </c>
      <c r="G99" s="309"/>
      <c r="H99" s="316"/>
      <c r="I99" s="316"/>
      <c r="J99" s="316"/>
      <c r="K99" s="316"/>
      <c r="L99" s="471"/>
      <c r="M99" s="21"/>
      <c r="N99" s="451"/>
      <c r="O99" s="451"/>
      <c r="P99" s="451"/>
      <c r="Q99" s="471"/>
      <c r="R99" s="478"/>
    </row>
    <row r="100" spans="2:18" hidden="1" x14ac:dyDescent="0.3">
      <c r="B100" s="21">
        <v>72</v>
      </c>
      <c r="C100" s="514"/>
      <c r="D100" s="139" t="s">
        <v>683</v>
      </c>
      <c r="E100" s="139" t="s">
        <v>676</v>
      </c>
      <c r="F100" s="632"/>
      <c r="G100" s="309"/>
      <c r="H100" s="316"/>
      <c r="I100" s="316"/>
      <c r="J100" s="316"/>
      <c r="K100" s="316"/>
      <c r="L100" s="471"/>
      <c r="M100" s="21"/>
      <c r="N100" s="451"/>
      <c r="O100" s="451"/>
      <c r="P100" s="451"/>
      <c r="Q100" s="471"/>
      <c r="R100" s="478"/>
    </row>
    <row r="101" spans="2:18" hidden="1" x14ac:dyDescent="0.3">
      <c r="B101" s="21">
        <v>73</v>
      </c>
      <c r="C101" s="514"/>
      <c r="D101" s="139" t="s">
        <v>685</v>
      </c>
      <c r="E101" s="139" t="s">
        <v>244</v>
      </c>
      <c r="F101" s="632" t="s">
        <v>678</v>
      </c>
      <c r="G101" s="309"/>
      <c r="H101" s="316"/>
      <c r="I101" s="316"/>
      <c r="J101" s="316"/>
      <c r="K101" s="316"/>
      <c r="L101" s="471"/>
      <c r="M101" s="21"/>
      <c r="N101" s="451"/>
      <c r="O101" s="451"/>
      <c r="P101" s="451"/>
      <c r="Q101" s="471"/>
      <c r="R101" s="478"/>
    </row>
    <row r="102" spans="2:18" hidden="1" x14ac:dyDescent="0.3">
      <c r="B102" s="21">
        <v>74</v>
      </c>
      <c r="C102" s="516"/>
      <c r="D102" s="139" t="s">
        <v>686</v>
      </c>
      <c r="E102" s="139" t="s">
        <v>245</v>
      </c>
      <c r="F102" s="632"/>
      <c r="G102" s="309"/>
      <c r="H102" s="316"/>
      <c r="I102" s="316"/>
      <c r="J102" s="316"/>
      <c r="K102" s="316"/>
      <c r="L102" s="471"/>
      <c r="M102" s="21"/>
      <c r="N102" s="451"/>
      <c r="O102" s="451"/>
      <c r="P102" s="451"/>
      <c r="Q102" s="471"/>
      <c r="R102" s="478"/>
    </row>
    <row r="103" spans="2:18" hidden="1" x14ac:dyDescent="0.3">
      <c r="B103" s="21">
        <v>75</v>
      </c>
      <c r="C103" s="515" t="s">
        <v>331</v>
      </c>
      <c r="D103" s="139" t="s">
        <v>729</v>
      </c>
      <c r="E103" s="139" t="s">
        <v>732</v>
      </c>
      <c r="F103" s="141" t="s">
        <v>731</v>
      </c>
      <c r="G103" s="309"/>
      <c r="H103" s="316"/>
      <c r="I103" s="316"/>
      <c r="J103" s="316"/>
      <c r="K103" s="316"/>
      <c r="L103" s="471"/>
      <c r="M103" s="21"/>
      <c r="N103" s="451"/>
      <c r="O103" s="451"/>
      <c r="P103" s="451"/>
      <c r="Q103" s="471"/>
      <c r="R103" s="478"/>
    </row>
    <row r="104" spans="2:18" hidden="1" x14ac:dyDescent="0.3">
      <c r="B104" s="21">
        <v>76</v>
      </c>
      <c r="C104" s="514"/>
      <c r="D104" s="139" t="s">
        <v>687</v>
      </c>
      <c r="E104" s="139" t="s">
        <v>681</v>
      </c>
      <c r="F104" s="632" t="s">
        <v>677</v>
      </c>
      <c r="G104" s="309"/>
      <c r="H104" s="316"/>
      <c r="I104" s="316"/>
      <c r="J104" s="316"/>
      <c r="K104" s="316"/>
      <c r="L104" s="471"/>
      <c r="M104" s="21"/>
      <c r="N104" s="451"/>
      <c r="O104" s="451"/>
      <c r="P104" s="451"/>
      <c r="Q104" s="471"/>
      <c r="R104" s="478"/>
    </row>
    <row r="105" spans="2:18" hidden="1" x14ac:dyDescent="0.3">
      <c r="B105" s="21">
        <v>77</v>
      </c>
      <c r="C105" s="514"/>
      <c r="D105" s="139" t="s">
        <v>689</v>
      </c>
      <c r="E105" s="139" t="s">
        <v>682</v>
      </c>
      <c r="F105" s="632"/>
      <c r="G105" s="309"/>
      <c r="H105" s="316"/>
      <c r="I105" s="316"/>
      <c r="J105" s="316"/>
      <c r="K105" s="316"/>
      <c r="L105" s="471"/>
      <c r="M105" s="21"/>
      <c r="N105" s="451"/>
      <c r="O105" s="451"/>
      <c r="P105" s="451"/>
      <c r="Q105" s="471"/>
      <c r="R105" s="478"/>
    </row>
    <row r="106" spans="2:18" hidden="1" x14ac:dyDescent="0.3">
      <c r="B106" s="21">
        <v>78</v>
      </c>
      <c r="C106" s="514"/>
      <c r="D106" s="139" t="s">
        <v>688</v>
      </c>
      <c r="E106" s="139" t="s">
        <v>679</v>
      </c>
      <c r="F106" s="632" t="s">
        <v>678</v>
      </c>
      <c r="G106" s="309"/>
      <c r="H106" s="316"/>
      <c r="I106" s="316"/>
      <c r="J106" s="316"/>
      <c r="K106" s="316"/>
      <c r="L106" s="471"/>
      <c r="M106" s="21"/>
      <c r="N106" s="451"/>
      <c r="O106" s="451"/>
      <c r="P106" s="451"/>
      <c r="Q106" s="471"/>
      <c r="R106" s="478"/>
    </row>
    <row r="107" spans="2:18" ht="14.25" hidden="1" thickBot="1" x14ac:dyDescent="0.35">
      <c r="B107" s="215">
        <v>79</v>
      </c>
      <c r="C107" s="514"/>
      <c r="D107" s="145" t="s">
        <v>690</v>
      </c>
      <c r="E107" s="145" t="s">
        <v>680</v>
      </c>
      <c r="F107" s="637"/>
      <c r="G107" s="309"/>
      <c r="H107" s="316"/>
      <c r="I107" s="316"/>
      <c r="J107" s="316"/>
      <c r="K107" s="316"/>
      <c r="L107" s="471"/>
      <c r="M107" s="21"/>
      <c r="N107" s="451"/>
      <c r="O107" s="451"/>
      <c r="P107" s="451"/>
      <c r="Q107" s="471"/>
      <c r="R107" s="478"/>
    </row>
    <row r="108" spans="2:18" ht="15.6" hidden="1" customHeight="1" x14ac:dyDescent="0.3">
      <c r="B108" s="101">
        <v>80</v>
      </c>
      <c r="C108" s="633" t="s">
        <v>986</v>
      </c>
      <c r="D108" s="164" t="s">
        <v>972</v>
      </c>
      <c r="E108" s="164" t="s">
        <v>974</v>
      </c>
      <c r="F108" s="165" t="s">
        <v>976</v>
      </c>
      <c r="G108" s="386"/>
      <c r="H108" s="316"/>
      <c r="I108" s="316"/>
      <c r="J108" s="316"/>
      <c r="K108" s="316"/>
      <c r="L108" s="471"/>
      <c r="M108" s="74"/>
      <c r="N108" s="451"/>
      <c r="O108" s="451"/>
      <c r="P108" s="451"/>
      <c r="Q108" s="471"/>
      <c r="R108" s="478"/>
    </row>
    <row r="109" spans="2:18" hidden="1" x14ac:dyDescent="0.3">
      <c r="B109" s="21">
        <v>81</v>
      </c>
      <c r="C109" s="634"/>
      <c r="D109" s="139" t="s">
        <v>973</v>
      </c>
      <c r="E109" s="139" t="s">
        <v>975</v>
      </c>
      <c r="F109" s="141" t="s">
        <v>985</v>
      </c>
      <c r="G109" s="386"/>
      <c r="H109" s="316"/>
      <c r="I109" s="316"/>
      <c r="J109" s="316"/>
      <c r="K109" s="316"/>
      <c r="L109" s="471"/>
      <c r="M109" s="74"/>
      <c r="N109" s="451"/>
      <c r="O109" s="451"/>
      <c r="P109" s="451"/>
      <c r="Q109" s="471"/>
      <c r="R109" s="478"/>
    </row>
    <row r="110" spans="2:18" hidden="1" x14ac:dyDescent="0.3">
      <c r="B110" s="21">
        <v>82</v>
      </c>
      <c r="C110" s="634"/>
      <c r="D110" s="139" t="s">
        <v>968</v>
      </c>
      <c r="E110" s="139" t="s">
        <v>977</v>
      </c>
      <c r="F110" s="141" t="s">
        <v>981</v>
      </c>
      <c r="G110" s="386"/>
      <c r="H110" s="316"/>
      <c r="I110" s="316"/>
      <c r="J110" s="316"/>
      <c r="K110" s="316"/>
      <c r="L110" s="471"/>
      <c r="M110" s="74"/>
      <c r="N110" s="451"/>
      <c r="O110" s="451"/>
      <c r="P110" s="451"/>
      <c r="Q110" s="471"/>
      <c r="R110" s="478"/>
    </row>
    <row r="111" spans="2:18" hidden="1" x14ac:dyDescent="0.3">
      <c r="B111" s="21">
        <v>83</v>
      </c>
      <c r="C111" s="634"/>
      <c r="D111" s="139" t="s">
        <v>969</v>
      </c>
      <c r="E111" s="139" t="s">
        <v>978</v>
      </c>
      <c r="F111" s="141" t="s">
        <v>982</v>
      </c>
      <c r="G111" s="386"/>
      <c r="H111" s="316"/>
      <c r="I111" s="316"/>
      <c r="J111" s="316"/>
      <c r="K111" s="316"/>
      <c r="L111" s="471"/>
      <c r="M111" s="74"/>
      <c r="N111" s="451"/>
      <c r="O111" s="451"/>
      <c r="P111" s="451"/>
      <c r="Q111" s="471"/>
      <c r="R111" s="478"/>
    </row>
    <row r="112" spans="2:18" hidden="1" x14ac:dyDescent="0.3">
      <c r="B112" s="21">
        <v>84</v>
      </c>
      <c r="C112" s="634"/>
      <c r="D112" s="139" t="s">
        <v>970</v>
      </c>
      <c r="E112" s="139" t="s">
        <v>979</v>
      </c>
      <c r="F112" s="141" t="s">
        <v>983</v>
      </c>
      <c r="G112" s="386"/>
      <c r="H112" s="316"/>
      <c r="I112" s="316"/>
      <c r="J112" s="316"/>
      <c r="K112" s="316"/>
      <c r="L112" s="471"/>
      <c r="M112" s="74"/>
      <c r="N112" s="451"/>
      <c r="O112" s="451"/>
      <c r="P112" s="451"/>
      <c r="Q112" s="471"/>
      <c r="R112" s="478"/>
    </row>
    <row r="113" spans="2:18" ht="15.6" hidden="1" customHeight="1" x14ac:dyDescent="0.3">
      <c r="B113" s="21">
        <v>85</v>
      </c>
      <c r="C113" s="634"/>
      <c r="D113" s="139" t="s">
        <v>971</v>
      </c>
      <c r="E113" s="139" t="s">
        <v>980</v>
      </c>
      <c r="F113" s="141" t="s">
        <v>984</v>
      </c>
      <c r="G113" s="386"/>
      <c r="H113" s="316"/>
      <c r="I113" s="316"/>
      <c r="J113" s="316"/>
      <c r="K113" s="316"/>
      <c r="L113" s="471"/>
      <c r="M113" s="74"/>
      <c r="N113" s="451"/>
      <c r="O113" s="451"/>
      <c r="P113" s="451"/>
      <c r="Q113" s="471"/>
      <c r="R113" s="478"/>
    </row>
    <row r="114" spans="2:18" ht="17.45" hidden="1" customHeight="1" thickBot="1" x14ac:dyDescent="0.35">
      <c r="B114" s="215">
        <v>86</v>
      </c>
      <c r="C114" s="515"/>
      <c r="D114" s="145" t="s">
        <v>1000</v>
      </c>
      <c r="E114" s="145"/>
      <c r="F114" s="360"/>
      <c r="G114" s="386"/>
      <c r="H114" s="316"/>
      <c r="I114" s="316"/>
      <c r="J114" s="316"/>
      <c r="K114" s="316"/>
      <c r="L114" s="471"/>
      <c r="M114" s="74"/>
      <c r="N114" s="451"/>
      <c r="O114" s="451"/>
      <c r="P114" s="451"/>
      <c r="Q114" s="471"/>
      <c r="R114" s="478"/>
    </row>
    <row r="115" spans="2:18" ht="17.45" hidden="1" customHeight="1" x14ac:dyDescent="0.3">
      <c r="B115" s="101">
        <v>87</v>
      </c>
      <c r="C115" s="633" t="s">
        <v>987</v>
      </c>
      <c r="D115" s="164" t="s">
        <v>992</v>
      </c>
      <c r="E115" s="164" t="s">
        <v>998</v>
      </c>
      <c r="F115" s="165" t="s">
        <v>976</v>
      </c>
      <c r="G115" s="386"/>
      <c r="H115" s="316"/>
      <c r="I115" s="316"/>
      <c r="J115" s="316"/>
      <c r="K115" s="316"/>
      <c r="L115" s="471"/>
      <c r="M115" s="74"/>
      <c r="N115" s="451"/>
      <c r="O115" s="451"/>
      <c r="P115" s="451"/>
      <c r="Q115" s="471"/>
      <c r="R115" s="478"/>
    </row>
    <row r="116" spans="2:18" ht="17.45" hidden="1" customHeight="1" x14ac:dyDescent="0.3">
      <c r="B116" s="21">
        <v>88</v>
      </c>
      <c r="C116" s="634"/>
      <c r="D116" s="139" t="s">
        <v>993</v>
      </c>
      <c r="E116" s="139" t="s">
        <v>999</v>
      </c>
      <c r="F116" s="141" t="s">
        <v>985</v>
      </c>
      <c r="G116" s="386"/>
      <c r="H116" s="316"/>
      <c r="I116" s="316"/>
      <c r="J116" s="316"/>
      <c r="K116" s="316"/>
      <c r="L116" s="471"/>
      <c r="M116" s="74"/>
      <c r="N116" s="451"/>
      <c r="O116" s="451"/>
      <c r="P116" s="451"/>
      <c r="Q116" s="471"/>
      <c r="R116" s="478"/>
    </row>
    <row r="117" spans="2:18" ht="18" hidden="1" customHeight="1" x14ac:dyDescent="0.3">
      <c r="B117" s="21">
        <v>89</v>
      </c>
      <c r="C117" s="634"/>
      <c r="D117" s="139" t="s">
        <v>988</v>
      </c>
      <c r="E117" s="139" t="s">
        <v>994</v>
      </c>
      <c r="F117" s="141" t="s">
        <v>981</v>
      </c>
      <c r="G117" s="386"/>
      <c r="H117" s="316"/>
      <c r="I117" s="316"/>
      <c r="J117" s="316"/>
      <c r="K117" s="316"/>
      <c r="L117" s="471"/>
      <c r="M117" s="74"/>
      <c r="N117" s="451"/>
      <c r="O117" s="451"/>
      <c r="P117" s="451"/>
      <c r="Q117" s="471"/>
      <c r="R117" s="478"/>
    </row>
    <row r="118" spans="2:18" ht="15.6" hidden="1" customHeight="1" x14ac:dyDescent="0.3">
      <c r="B118" s="21">
        <v>90</v>
      </c>
      <c r="C118" s="634"/>
      <c r="D118" s="139" t="s">
        <v>989</v>
      </c>
      <c r="E118" s="139" t="s">
        <v>995</v>
      </c>
      <c r="F118" s="141" t="s">
        <v>982</v>
      </c>
      <c r="G118" s="386"/>
      <c r="H118" s="316"/>
      <c r="I118" s="316"/>
      <c r="J118" s="316"/>
      <c r="K118" s="316"/>
      <c r="L118" s="471"/>
      <c r="M118" s="74"/>
      <c r="N118" s="451"/>
      <c r="O118" s="451"/>
      <c r="P118" s="451"/>
      <c r="Q118" s="471"/>
      <c r="R118" s="478"/>
    </row>
    <row r="119" spans="2:18" hidden="1" x14ac:dyDescent="0.3">
      <c r="B119" s="21">
        <v>91</v>
      </c>
      <c r="C119" s="634"/>
      <c r="D119" s="139" t="s">
        <v>990</v>
      </c>
      <c r="E119" s="139" t="s">
        <v>996</v>
      </c>
      <c r="F119" s="141" t="s">
        <v>983</v>
      </c>
      <c r="G119" s="386"/>
      <c r="H119" s="316"/>
      <c r="I119" s="316"/>
      <c r="J119" s="316"/>
      <c r="K119" s="316"/>
      <c r="L119" s="471"/>
      <c r="M119" s="74"/>
      <c r="N119" s="451"/>
      <c r="O119" s="451"/>
      <c r="P119" s="451"/>
      <c r="Q119" s="471"/>
      <c r="R119" s="478"/>
    </row>
    <row r="120" spans="2:18" hidden="1" x14ac:dyDescent="0.3">
      <c r="B120" s="21">
        <v>92</v>
      </c>
      <c r="C120" s="634"/>
      <c r="D120" s="139" t="s">
        <v>991</v>
      </c>
      <c r="E120" s="139" t="s">
        <v>997</v>
      </c>
      <c r="F120" s="141" t="s">
        <v>984</v>
      </c>
      <c r="G120" s="386"/>
      <c r="H120" s="316"/>
      <c r="I120" s="316"/>
      <c r="J120" s="316"/>
      <c r="K120" s="316"/>
      <c r="L120" s="471"/>
      <c r="M120" s="74"/>
      <c r="N120" s="451"/>
      <c r="O120" s="451"/>
      <c r="P120" s="451"/>
      <c r="Q120" s="471"/>
      <c r="R120" s="478"/>
    </row>
    <row r="121" spans="2:18" ht="14.25" hidden="1" thickBot="1" x14ac:dyDescent="0.35">
      <c r="B121" s="22">
        <v>93</v>
      </c>
      <c r="C121" s="584"/>
      <c r="D121" s="154" t="s">
        <v>1001</v>
      </c>
      <c r="E121" s="154"/>
      <c r="F121" s="155"/>
      <c r="G121" s="386"/>
      <c r="H121" s="316"/>
      <c r="I121" s="316"/>
      <c r="J121" s="316"/>
      <c r="K121" s="316"/>
      <c r="L121" s="471"/>
      <c r="M121" s="74"/>
      <c r="N121" s="451"/>
      <c r="O121" s="451"/>
      <c r="P121" s="451"/>
      <c r="Q121" s="471"/>
      <c r="R121" s="478"/>
    </row>
    <row r="122" spans="2:18" ht="17.45" hidden="1" customHeight="1" x14ac:dyDescent="0.3">
      <c r="B122" s="20">
        <v>94</v>
      </c>
      <c r="C122" s="635" t="s">
        <v>966</v>
      </c>
      <c r="D122" s="140" t="s">
        <v>779</v>
      </c>
      <c r="E122" s="140" t="s">
        <v>291</v>
      </c>
      <c r="F122" s="143" t="s">
        <v>967</v>
      </c>
      <c r="G122" s="386"/>
      <c r="H122" s="316"/>
      <c r="I122" s="316"/>
      <c r="J122" s="316"/>
      <c r="K122" s="316"/>
      <c r="L122" s="471"/>
      <c r="M122" s="74"/>
      <c r="N122" s="451"/>
      <c r="O122" s="451"/>
      <c r="P122" s="451"/>
      <c r="Q122" s="471"/>
      <c r="R122" s="478"/>
    </row>
    <row r="123" spans="2:18" ht="15.6" hidden="1" customHeight="1" x14ac:dyDescent="0.3">
      <c r="B123" s="21">
        <v>95</v>
      </c>
      <c r="C123" s="635"/>
      <c r="D123" s="139" t="s">
        <v>775</v>
      </c>
      <c r="E123" s="139" t="s">
        <v>247</v>
      </c>
      <c r="F123" s="141" t="s">
        <v>1003</v>
      </c>
      <c r="G123" s="386"/>
      <c r="H123" s="316"/>
      <c r="I123" s="316"/>
      <c r="J123" s="316"/>
      <c r="K123" s="316"/>
      <c r="L123" s="471"/>
      <c r="M123" s="74"/>
      <c r="N123" s="451"/>
      <c r="O123" s="451"/>
      <c r="P123" s="451"/>
      <c r="Q123" s="471"/>
      <c r="R123" s="478"/>
    </row>
    <row r="124" spans="2:18" hidden="1" x14ac:dyDescent="0.3">
      <c r="B124" s="21">
        <v>96</v>
      </c>
      <c r="C124" s="635"/>
      <c r="D124" s="139" t="s">
        <v>776</v>
      </c>
      <c r="E124" s="139" t="s">
        <v>248</v>
      </c>
      <c r="F124" s="141" t="s">
        <v>1004</v>
      </c>
      <c r="G124" s="386"/>
      <c r="H124" s="316"/>
      <c r="I124" s="316"/>
      <c r="J124" s="316"/>
      <c r="K124" s="316"/>
      <c r="L124" s="471"/>
      <c r="M124" s="74"/>
      <c r="N124" s="451"/>
      <c r="O124" s="451"/>
      <c r="P124" s="451"/>
      <c r="Q124" s="471"/>
      <c r="R124" s="478"/>
    </row>
    <row r="125" spans="2:18" hidden="1" x14ac:dyDescent="0.3">
      <c r="B125" s="21">
        <v>97</v>
      </c>
      <c r="C125" s="635"/>
      <c r="D125" s="139" t="s">
        <v>777</v>
      </c>
      <c r="E125" s="139" t="s">
        <v>249</v>
      </c>
      <c r="F125" s="141" t="s">
        <v>774</v>
      </c>
      <c r="G125" s="386"/>
      <c r="H125" s="316"/>
      <c r="I125" s="316"/>
      <c r="J125" s="316"/>
      <c r="K125" s="316"/>
      <c r="L125" s="471"/>
      <c r="M125" s="74"/>
      <c r="N125" s="451"/>
      <c r="O125" s="451"/>
      <c r="P125" s="451"/>
      <c r="Q125" s="471"/>
      <c r="R125" s="478"/>
    </row>
    <row r="126" spans="2:18" hidden="1" x14ac:dyDescent="0.3">
      <c r="B126" s="21">
        <v>98</v>
      </c>
      <c r="C126" s="635"/>
      <c r="D126" s="139" t="s">
        <v>778</v>
      </c>
      <c r="E126" s="139" t="s">
        <v>250</v>
      </c>
      <c r="F126" s="141" t="s">
        <v>1005</v>
      </c>
      <c r="G126" s="386"/>
      <c r="H126" s="316"/>
      <c r="I126" s="316"/>
      <c r="J126" s="316"/>
      <c r="K126" s="316"/>
      <c r="L126" s="471"/>
      <c r="M126" s="74"/>
      <c r="N126" s="451"/>
      <c r="O126" s="451"/>
      <c r="P126" s="451"/>
      <c r="Q126" s="471"/>
      <c r="R126" s="478"/>
    </row>
    <row r="127" spans="2:18" ht="14.25" hidden="1" thickBot="1" x14ac:dyDescent="0.35">
      <c r="B127" s="22">
        <v>99</v>
      </c>
      <c r="C127" s="636"/>
      <c r="D127" s="154" t="s">
        <v>1002</v>
      </c>
      <c r="E127" s="154"/>
      <c r="F127" s="155"/>
      <c r="G127" s="386"/>
      <c r="H127" s="316"/>
      <c r="I127" s="316"/>
      <c r="J127" s="316"/>
      <c r="K127" s="316"/>
      <c r="L127" s="471"/>
      <c r="M127" s="74"/>
      <c r="N127" s="451"/>
      <c r="O127" s="451"/>
      <c r="P127" s="451"/>
      <c r="Q127" s="471"/>
      <c r="R127" s="478"/>
    </row>
    <row r="128" spans="2:18" x14ac:dyDescent="0.3">
      <c r="B128" s="20">
        <v>100</v>
      </c>
      <c r="C128" s="513" t="s">
        <v>1008</v>
      </c>
      <c r="D128" s="164" t="s">
        <v>1006</v>
      </c>
      <c r="E128" s="164" t="s">
        <v>998</v>
      </c>
      <c r="F128" s="165" t="s">
        <v>1182</v>
      </c>
      <c r="G128" s="309"/>
      <c r="H128" s="316"/>
      <c r="I128" s="316"/>
      <c r="J128" s="316"/>
      <c r="K128" s="316"/>
      <c r="L128" s="471"/>
      <c r="M128" s="21"/>
      <c r="N128" s="451"/>
      <c r="O128" s="451"/>
      <c r="P128" s="451"/>
      <c r="Q128" s="471"/>
      <c r="R128" s="478"/>
    </row>
    <row r="129" spans="2:18" x14ac:dyDescent="0.3">
      <c r="B129" s="21">
        <v>101</v>
      </c>
      <c r="C129" s="516"/>
      <c r="D129" s="139" t="s">
        <v>1007</v>
      </c>
      <c r="E129" s="139" t="s">
        <v>999</v>
      </c>
      <c r="F129" s="141" t="s">
        <v>1183</v>
      </c>
      <c r="G129" s="309"/>
      <c r="H129" s="316"/>
      <c r="I129" s="316"/>
      <c r="J129" s="316"/>
      <c r="K129" s="316"/>
      <c r="L129" s="471"/>
      <c r="M129" s="21"/>
      <c r="N129" s="451"/>
      <c r="O129" s="451"/>
      <c r="P129" s="451"/>
      <c r="Q129" s="471"/>
      <c r="R129" s="478"/>
    </row>
    <row r="130" spans="2:18" x14ac:dyDescent="0.3">
      <c r="B130" s="21">
        <v>102</v>
      </c>
      <c r="C130" s="316"/>
      <c r="D130" s="139"/>
      <c r="E130" s="139"/>
      <c r="F130" s="141"/>
      <c r="G130" s="309"/>
      <c r="H130" s="316"/>
      <c r="I130" s="316"/>
      <c r="J130" s="316"/>
      <c r="K130" s="316"/>
      <c r="L130" s="471"/>
      <c r="M130" s="21"/>
      <c r="N130" s="451"/>
      <c r="O130" s="451"/>
      <c r="P130" s="451"/>
      <c r="Q130" s="471"/>
      <c r="R130" s="478"/>
    </row>
    <row r="131" spans="2:18" x14ac:dyDescent="0.3">
      <c r="B131" s="21">
        <v>103</v>
      </c>
      <c r="C131" s="316"/>
      <c r="D131" s="139"/>
      <c r="E131" s="139"/>
      <c r="F131" s="141"/>
      <c r="G131" s="309"/>
      <c r="H131" s="316"/>
      <c r="I131" s="316"/>
      <c r="J131" s="316"/>
      <c r="K131" s="316"/>
      <c r="L131" s="471"/>
      <c r="M131" s="21"/>
      <c r="N131" s="451"/>
      <c r="O131" s="451"/>
      <c r="P131" s="451"/>
      <c r="Q131" s="471"/>
      <c r="R131" s="478"/>
    </row>
    <row r="132" spans="2:18" x14ac:dyDescent="0.3">
      <c r="B132" s="21">
        <v>104</v>
      </c>
      <c r="C132" s="316"/>
      <c r="D132" s="139"/>
      <c r="E132" s="139"/>
      <c r="F132" s="141"/>
      <c r="G132" s="309"/>
      <c r="H132" s="316"/>
      <c r="I132" s="316"/>
      <c r="J132" s="316"/>
      <c r="K132" s="316"/>
      <c r="L132" s="471"/>
      <c r="M132" s="21"/>
      <c r="N132" s="451"/>
      <c r="O132" s="451"/>
      <c r="P132" s="451"/>
      <c r="Q132" s="471"/>
      <c r="R132" s="478"/>
    </row>
    <row r="133" spans="2:18" x14ac:dyDescent="0.3">
      <c r="B133" s="21">
        <v>105</v>
      </c>
      <c r="C133" s="316"/>
      <c r="D133" s="139"/>
      <c r="E133" s="139"/>
      <c r="F133" s="141"/>
      <c r="G133" s="309"/>
      <c r="H133" s="316"/>
      <c r="I133" s="316"/>
      <c r="J133" s="316"/>
      <c r="K133" s="316"/>
      <c r="L133" s="471"/>
      <c r="M133" s="21"/>
      <c r="N133" s="451"/>
      <c r="O133" s="451"/>
      <c r="P133" s="451"/>
      <c r="Q133" s="471"/>
      <c r="R133" s="478"/>
    </row>
    <row r="134" spans="2:18" x14ac:dyDescent="0.3">
      <c r="B134" s="21">
        <v>106</v>
      </c>
      <c r="C134" s="316"/>
      <c r="D134" s="139"/>
      <c r="E134" s="139"/>
      <c r="F134" s="141"/>
      <c r="G134" s="309"/>
      <c r="H134" s="316"/>
      <c r="I134" s="316"/>
      <c r="J134" s="316"/>
      <c r="K134" s="316"/>
      <c r="L134" s="471"/>
      <c r="M134" s="21"/>
      <c r="N134" s="451"/>
      <c r="O134" s="451"/>
      <c r="P134" s="451"/>
      <c r="Q134" s="471"/>
      <c r="R134" s="478"/>
    </row>
    <row r="135" spans="2:18" x14ac:dyDescent="0.3">
      <c r="B135" s="21">
        <v>107</v>
      </c>
      <c r="C135" s="316"/>
      <c r="D135" s="139"/>
      <c r="E135" s="139"/>
      <c r="F135" s="141"/>
      <c r="G135" s="309"/>
      <c r="H135" s="316"/>
      <c r="I135" s="316"/>
      <c r="J135" s="316"/>
      <c r="K135" s="316"/>
      <c r="L135" s="471"/>
      <c r="M135" s="21"/>
      <c r="N135" s="451"/>
      <c r="O135" s="451"/>
      <c r="P135" s="451"/>
      <c r="Q135" s="471"/>
      <c r="R135" s="478"/>
    </row>
    <row r="136" spans="2:18" x14ac:dyDescent="0.3">
      <c r="B136" s="21">
        <v>108</v>
      </c>
      <c r="C136" s="316"/>
      <c r="D136" s="139"/>
      <c r="E136" s="139"/>
      <c r="F136" s="141"/>
      <c r="G136" s="309"/>
      <c r="H136" s="316"/>
      <c r="I136" s="316"/>
      <c r="J136" s="316"/>
      <c r="K136" s="316"/>
      <c r="L136" s="471"/>
      <c r="M136" s="21"/>
      <c r="N136" s="451"/>
      <c r="O136" s="451"/>
      <c r="P136" s="451"/>
      <c r="Q136" s="471"/>
      <c r="R136" s="478"/>
    </row>
    <row r="137" spans="2:18" ht="14.25" thickBot="1" x14ac:dyDescent="0.35">
      <c r="B137" s="22">
        <v>109</v>
      </c>
      <c r="C137" s="313"/>
      <c r="D137" s="139"/>
      <c r="E137" s="154"/>
      <c r="F137" s="155"/>
      <c r="G137" s="309"/>
      <c r="H137" s="316"/>
      <c r="I137" s="316"/>
      <c r="J137" s="316"/>
      <c r="K137" s="316"/>
      <c r="L137" s="471"/>
      <c r="M137" s="21"/>
      <c r="N137" s="451"/>
      <c r="O137" s="451"/>
      <c r="P137" s="451"/>
      <c r="Q137" s="471"/>
      <c r="R137" s="478"/>
    </row>
    <row r="138" spans="2:18" ht="27" x14ac:dyDescent="0.3">
      <c r="B138" s="101">
        <v>110</v>
      </c>
      <c r="C138" s="315"/>
      <c r="D138" s="164" t="s">
        <v>919</v>
      </c>
      <c r="E138" s="381" t="s">
        <v>920</v>
      </c>
      <c r="F138" s="165" t="s">
        <v>921</v>
      </c>
      <c r="G138" s="309"/>
      <c r="H138" s="316"/>
      <c r="I138" s="316"/>
      <c r="J138" s="316"/>
      <c r="K138" s="316"/>
      <c r="L138" s="471"/>
      <c r="M138" s="21"/>
      <c r="N138" s="451"/>
      <c r="O138" s="451"/>
      <c r="P138" s="451"/>
      <c r="Q138" s="471"/>
      <c r="R138" s="478"/>
    </row>
    <row r="139" spans="2:18" x14ac:dyDescent="0.3">
      <c r="B139" s="21">
        <v>111</v>
      </c>
      <c r="C139" s="316"/>
      <c r="D139" s="139" t="s">
        <v>922</v>
      </c>
      <c r="E139" s="139" t="s">
        <v>923</v>
      </c>
      <c r="F139" s="141" t="s">
        <v>297</v>
      </c>
      <c r="G139" s="309"/>
      <c r="H139" s="316"/>
      <c r="I139" s="316"/>
      <c r="J139" s="316"/>
      <c r="K139" s="316"/>
      <c r="L139" s="471"/>
      <c r="M139" s="21"/>
      <c r="N139" s="451"/>
      <c r="O139" s="451"/>
      <c r="P139" s="451"/>
      <c r="Q139" s="471"/>
      <c r="R139" s="478"/>
    </row>
    <row r="140" spans="2:18" x14ac:dyDescent="0.3">
      <c r="B140" s="21">
        <v>112</v>
      </c>
      <c r="C140" s="316"/>
      <c r="D140" s="139" t="s">
        <v>292</v>
      </c>
      <c r="E140" s="139" t="s">
        <v>293</v>
      </c>
      <c r="F140" s="141"/>
      <c r="G140" s="309"/>
      <c r="H140" s="316"/>
      <c r="I140" s="316"/>
      <c r="J140" s="316"/>
      <c r="K140" s="316"/>
      <c r="L140" s="471"/>
      <c r="M140" s="21"/>
      <c r="N140" s="451"/>
      <c r="O140" s="451"/>
      <c r="P140" s="451"/>
      <c r="Q140" s="471"/>
      <c r="R140" s="478"/>
    </row>
    <row r="141" spans="2:18" x14ac:dyDescent="0.3">
      <c r="B141" s="21">
        <v>113</v>
      </c>
      <c r="C141" s="316"/>
      <c r="D141" s="139" t="s">
        <v>294</v>
      </c>
      <c r="E141" s="139" t="s">
        <v>295</v>
      </c>
      <c r="F141" s="141" t="s">
        <v>296</v>
      </c>
      <c r="G141" s="309"/>
      <c r="H141" s="316"/>
      <c r="I141" s="316"/>
      <c r="J141" s="316"/>
      <c r="K141" s="316"/>
      <c r="L141" s="471"/>
      <c r="M141" s="21"/>
      <c r="N141" s="451"/>
      <c r="O141" s="451"/>
      <c r="P141" s="451"/>
      <c r="Q141" s="471"/>
      <c r="R141" s="478"/>
    </row>
    <row r="142" spans="2:18" x14ac:dyDescent="0.3">
      <c r="B142" s="21">
        <v>114</v>
      </c>
      <c r="C142" s="316"/>
      <c r="D142" s="139" t="s">
        <v>946</v>
      </c>
      <c r="E142" s="139" t="s">
        <v>949</v>
      </c>
      <c r="F142" s="141" t="s">
        <v>958</v>
      </c>
      <c r="G142" s="309"/>
      <c r="H142" s="316"/>
      <c r="I142" s="316"/>
      <c r="J142" s="316"/>
      <c r="K142" s="316"/>
      <c r="L142" s="471"/>
      <c r="M142" s="21"/>
      <c r="N142" s="451"/>
      <c r="O142" s="451"/>
      <c r="P142" s="451"/>
      <c r="Q142" s="471"/>
      <c r="R142" s="478"/>
    </row>
    <row r="143" spans="2:18" x14ac:dyDescent="0.3">
      <c r="B143" s="21">
        <v>115</v>
      </c>
      <c r="C143" s="316"/>
      <c r="D143" s="139" t="s">
        <v>947</v>
      </c>
      <c r="E143" s="139" t="s">
        <v>950</v>
      </c>
      <c r="F143" s="141" t="s">
        <v>958</v>
      </c>
      <c r="G143" s="309"/>
      <c r="H143" s="316"/>
      <c r="I143" s="316"/>
      <c r="J143" s="316"/>
      <c r="K143" s="316"/>
      <c r="L143" s="471"/>
      <c r="M143" s="21"/>
      <c r="N143" s="451"/>
      <c r="O143" s="451"/>
      <c r="P143" s="451"/>
      <c r="Q143" s="471"/>
      <c r="R143" s="478"/>
    </row>
    <row r="144" spans="2:18" x14ac:dyDescent="0.3">
      <c r="B144" s="21">
        <v>116</v>
      </c>
      <c r="C144" s="316"/>
      <c r="D144" s="139" t="s">
        <v>948</v>
      </c>
      <c r="E144" s="139" t="s">
        <v>951</v>
      </c>
      <c r="F144" s="141" t="s">
        <v>958</v>
      </c>
      <c r="G144" s="309"/>
      <c r="H144" s="316"/>
      <c r="I144" s="316"/>
      <c r="J144" s="316"/>
      <c r="K144" s="316"/>
      <c r="L144" s="471"/>
      <c r="M144" s="21"/>
      <c r="N144" s="451"/>
      <c r="O144" s="451"/>
      <c r="P144" s="451"/>
      <c r="Q144" s="471"/>
      <c r="R144" s="478"/>
    </row>
    <row r="145" spans="2:18" x14ac:dyDescent="0.3">
      <c r="B145" s="21">
        <v>117</v>
      </c>
      <c r="C145" s="316"/>
      <c r="D145" s="139" t="s">
        <v>952</v>
      </c>
      <c r="E145" s="139" t="s">
        <v>955</v>
      </c>
      <c r="F145" s="141" t="s">
        <v>958</v>
      </c>
      <c r="G145" s="309"/>
      <c r="H145" s="316"/>
      <c r="I145" s="316"/>
      <c r="J145" s="316"/>
      <c r="K145" s="316"/>
      <c r="L145" s="471"/>
      <c r="M145" s="21"/>
      <c r="N145" s="451"/>
      <c r="O145" s="451"/>
      <c r="P145" s="451"/>
      <c r="Q145" s="471"/>
      <c r="R145" s="478"/>
    </row>
    <row r="146" spans="2:18" x14ac:dyDescent="0.3">
      <c r="B146" s="21">
        <v>118</v>
      </c>
      <c r="C146" s="316"/>
      <c r="D146" s="139" t="s">
        <v>953</v>
      </c>
      <c r="E146" s="139" t="s">
        <v>956</v>
      </c>
      <c r="F146" s="141" t="s">
        <v>958</v>
      </c>
      <c r="G146" s="309"/>
      <c r="H146" s="316"/>
      <c r="I146" s="316"/>
      <c r="J146" s="316"/>
      <c r="K146" s="316"/>
      <c r="L146" s="471"/>
      <c r="M146" s="21"/>
      <c r="N146" s="451"/>
      <c r="O146" s="451"/>
      <c r="P146" s="451"/>
      <c r="Q146" s="471"/>
      <c r="R146" s="478"/>
    </row>
    <row r="147" spans="2:18" ht="14.25" thickBot="1" x14ac:dyDescent="0.35">
      <c r="B147" s="22">
        <v>119</v>
      </c>
      <c r="C147" s="313"/>
      <c r="D147" s="139" t="s">
        <v>954</v>
      </c>
      <c r="E147" s="139" t="s">
        <v>957</v>
      </c>
      <c r="F147" s="141" t="s">
        <v>958</v>
      </c>
      <c r="G147" s="309"/>
      <c r="H147" s="316"/>
      <c r="I147" s="316"/>
      <c r="J147" s="316"/>
      <c r="K147" s="316"/>
      <c r="L147" s="471"/>
      <c r="M147" s="21"/>
      <c r="N147" s="451"/>
      <c r="O147" s="451"/>
      <c r="P147" s="451"/>
      <c r="Q147" s="471"/>
      <c r="R147" s="478"/>
    </row>
    <row r="148" spans="2:18" x14ac:dyDescent="0.3">
      <c r="B148" s="101">
        <v>120</v>
      </c>
      <c r="C148" s="315"/>
      <c r="D148" s="164" t="s">
        <v>740</v>
      </c>
      <c r="E148" s="164" t="s">
        <v>744</v>
      </c>
      <c r="F148" s="165" t="s">
        <v>1185</v>
      </c>
      <c r="G148" s="309"/>
      <c r="H148" s="316"/>
      <c r="I148" s="316"/>
      <c r="J148" s="316"/>
      <c r="K148" s="316"/>
      <c r="L148" s="471"/>
      <c r="M148" s="21"/>
      <c r="N148" s="451"/>
      <c r="O148" s="451"/>
      <c r="P148" s="451"/>
      <c r="Q148" s="471"/>
      <c r="R148" s="478"/>
    </row>
    <row r="149" spans="2:18" x14ac:dyDescent="0.3">
      <c r="B149" s="21">
        <v>121</v>
      </c>
      <c r="C149" s="316"/>
      <c r="D149" s="139" t="s">
        <v>741</v>
      </c>
      <c r="E149" s="139" t="s">
        <v>745</v>
      </c>
      <c r="F149" s="141" t="s">
        <v>1185</v>
      </c>
      <c r="G149" s="309"/>
      <c r="H149" s="316"/>
      <c r="I149" s="316"/>
      <c r="J149" s="316"/>
      <c r="K149" s="316"/>
      <c r="L149" s="471"/>
      <c r="M149" s="21"/>
      <c r="N149" s="451"/>
      <c r="O149" s="451"/>
      <c r="P149" s="451"/>
      <c r="Q149" s="471"/>
      <c r="R149" s="478"/>
    </row>
    <row r="150" spans="2:18" x14ac:dyDescent="0.3">
      <c r="B150" s="21">
        <v>122</v>
      </c>
      <c r="C150" s="316"/>
      <c r="D150" s="139" t="s">
        <v>742</v>
      </c>
      <c r="E150" s="139" t="s">
        <v>746</v>
      </c>
      <c r="F150" s="141" t="s">
        <v>1185</v>
      </c>
      <c r="G150" s="309"/>
      <c r="H150" s="316"/>
      <c r="I150" s="316"/>
      <c r="J150" s="316"/>
      <c r="K150" s="316"/>
      <c r="L150" s="471"/>
      <c r="M150" s="21"/>
      <c r="N150" s="451"/>
      <c r="O150" s="451"/>
      <c r="P150" s="451"/>
      <c r="Q150" s="471"/>
      <c r="R150" s="478"/>
    </row>
    <row r="151" spans="2:18" x14ac:dyDescent="0.3">
      <c r="B151" s="21">
        <v>123</v>
      </c>
      <c r="C151" s="316"/>
      <c r="D151" s="139" t="s">
        <v>743</v>
      </c>
      <c r="E151" s="139" t="s">
        <v>747</v>
      </c>
      <c r="F151" s="141" t="s">
        <v>1185</v>
      </c>
      <c r="G151" s="309"/>
      <c r="H151" s="316"/>
      <c r="I151" s="316"/>
      <c r="J151" s="316"/>
      <c r="K151" s="316"/>
      <c r="L151" s="471"/>
      <c r="M151" s="21"/>
      <c r="N151" s="451"/>
      <c r="O151" s="451"/>
      <c r="P151" s="451"/>
      <c r="Q151" s="471"/>
      <c r="R151" s="478"/>
    </row>
    <row r="152" spans="2:18" x14ac:dyDescent="0.3">
      <c r="B152" s="21">
        <v>124</v>
      </c>
      <c r="C152" s="316"/>
      <c r="D152" s="139"/>
      <c r="E152" s="139"/>
      <c r="F152" s="141"/>
      <c r="G152" s="309"/>
      <c r="H152" s="316"/>
      <c r="I152" s="316"/>
      <c r="J152" s="316"/>
      <c r="K152" s="316"/>
      <c r="L152" s="471"/>
      <c r="M152" s="21"/>
      <c r="N152" s="451"/>
      <c r="O152" s="451"/>
      <c r="P152" s="451"/>
      <c r="Q152" s="471"/>
      <c r="R152" s="478"/>
    </row>
    <row r="153" spans="2:18" x14ac:dyDescent="0.3">
      <c r="B153" s="21">
        <v>125</v>
      </c>
      <c r="C153" s="316"/>
      <c r="D153" s="139"/>
      <c r="E153" s="139"/>
      <c r="F153" s="141"/>
      <c r="G153" s="309"/>
      <c r="H153" s="316"/>
      <c r="I153" s="316"/>
      <c r="J153" s="316"/>
      <c r="K153" s="316"/>
      <c r="L153" s="471"/>
      <c r="M153" s="21"/>
      <c r="N153" s="451"/>
      <c r="O153" s="451"/>
      <c r="P153" s="451"/>
      <c r="Q153" s="471"/>
      <c r="R153" s="478"/>
    </row>
    <row r="154" spans="2:18" x14ac:dyDescent="0.3">
      <c r="B154" s="21">
        <v>126</v>
      </c>
      <c r="C154" s="316"/>
      <c r="D154" s="139"/>
      <c r="E154" s="139"/>
      <c r="F154" s="141"/>
      <c r="G154" s="309"/>
      <c r="H154" s="316"/>
      <c r="I154" s="316"/>
      <c r="J154" s="316"/>
      <c r="K154" s="316"/>
      <c r="L154" s="471"/>
      <c r="M154" s="21"/>
      <c r="N154" s="451"/>
      <c r="O154" s="451"/>
      <c r="P154" s="451"/>
      <c r="Q154" s="471"/>
      <c r="R154" s="478"/>
    </row>
    <row r="155" spans="2:18" ht="14.25" thickBot="1" x14ac:dyDescent="0.35">
      <c r="B155" s="22">
        <v>127</v>
      </c>
      <c r="C155" s="313"/>
      <c r="D155" s="154"/>
      <c r="E155" s="154"/>
      <c r="F155" s="155"/>
      <c r="G155" s="309"/>
      <c r="H155" s="316"/>
      <c r="I155" s="316"/>
      <c r="J155" s="316"/>
      <c r="K155" s="316"/>
      <c r="L155" s="471"/>
      <c r="M155" s="21"/>
      <c r="N155" s="451"/>
      <c r="O155" s="451"/>
      <c r="P155" s="451"/>
      <c r="Q155" s="471"/>
      <c r="R155" s="478"/>
    </row>
  </sheetData>
  <mergeCells count="29">
    <mergeCell ref="M26:R26"/>
    <mergeCell ref="G26:L26"/>
    <mergeCell ref="C88:C90"/>
    <mergeCell ref="C93:C95"/>
    <mergeCell ref="C52:C53"/>
    <mergeCell ref="C54:C55"/>
    <mergeCell ref="C56:C57"/>
    <mergeCell ref="C58:C59"/>
    <mergeCell ref="C60:C61"/>
    <mergeCell ref="C62:C63"/>
    <mergeCell ref="C64:C65"/>
    <mergeCell ref="C38:C49"/>
    <mergeCell ref="C68:C83"/>
    <mergeCell ref="C50:C51"/>
    <mergeCell ref="B26:B27"/>
    <mergeCell ref="C26:C27"/>
    <mergeCell ref="D26:D27"/>
    <mergeCell ref="E26:E27"/>
    <mergeCell ref="F26:F27"/>
    <mergeCell ref="C128:C129"/>
    <mergeCell ref="F99:F100"/>
    <mergeCell ref="F101:F102"/>
    <mergeCell ref="C98:C102"/>
    <mergeCell ref="C103:C107"/>
    <mergeCell ref="F104:F105"/>
    <mergeCell ref="C108:C114"/>
    <mergeCell ref="C115:C121"/>
    <mergeCell ref="C122:C127"/>
    <mergeCell ref="F106:F10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E22"/>
  <sheetViews>
    <sheetView workbookViewId="0">
      <selection activeCell="D27" sqref="D27"/>
    </sheetView>
  </sheetViews>
  <sheetFormatPr defaultColWidth="8.75" defaultRowHeight="13.5" x14ac:dyDescent="0.3"/>
  <cols>
    <col min="1" max="1" width="8.75" style="34"/>
    <col min="2" max="2" width="5.75" style="34" customWidth="1"/>
    <col min="3" max="3" width="20.75" style="34" customWidth="1"/>
    <col min="4" max="4" width="60.75" style="34" customWidth="1"/>
    <col min="5" max="5" width="50.75" style="34" customWidth="1"/>
    <col min="6" max="16384" width="8.75" style="34"/>
  </cols>
  <sheetData>
    <row r="2" spans="2:5" x14ac:dyDescent="0.3">
      <c r="B2" s="54" t="s">
        <v>251</v>
      </c>
      <c r="C2" s="54"/>
    </row>
    <row r="4" spans="2:5" x14ac:dyDescent="0.3">
      <c r="B4" s="305" t="s">
        <v>237</v>
      </c>
      <c r="C4" s="305" t="s">
        <v>252</v>
      </c>
      <c r="D4" s="305" t="s">
        <v>238</v>
      </c>
      <c r="E4" s="467" t="s">
        <v>31</v>
      </c>
    </row>
    <row r="5" spans="2:5" x14ac:dyDescent="0.3">
      <c r="B5" s="634">
        <v>1</v>
      </c>
      <c r="C5" s="634" t="s">
        <v>258</v>
      </c>
      <c r="D5" s="139" t="s">
        <v>259</v>
      </c>
      <c r="E5" s="634"/>
    </row>
    <row r="6" spans="2:5" x14ac:dyDescent="0.3">
      <c r="B6" s="634"/>
      <c r="C6" s="634"/>
      <c r="D6" s="139" t="s">
        <v>260</v>
      </c>
      <c r="E6" s="634"/>
    </row>
    <row r="7" spans="2:5" x14ac:dyDescent="0.3">
      <c r="B7" s="634"/>
      <c r="C7" s="634"/>
      <c r="D7" s="139" t="s">
        <v>261</v>
      </c>
      <c r="E7" s="634"/>
    </row>
    <row r="8" spans="2:5" x14ac:dyDescent="0.3">
      <c r="B8" s="634"/>
      <c r="C8" s="634"/>
      <c r="D8" s="139" t="s">
        <v>262</v>
      </c>
      <c r="E8" s="634"/>
    </row>
    <row r="9" spans="2:5" x14ac:dyDescent="0.3">
      <c r="B9" s="634"/>
      <c r="C9" s="634"/>
      <c r="D9" s="139"/>
      <c r="E9" s="634"/>
    </row>
    <row r="10" spans="2:5" x14ac:dyDescent="0.3">
      <c r="B10" s="634"/>
      <c r="C10" s="634"/>
      <c r="D10" s="139" t="s">
        <v>1284</v>
      </c>
      <c r="E10" s="634"/>
    </row>
    <row r="11" spans="2:5" x14ac:dyDescent="0.3">
      <c r="B11" s="634"/>
      <c r="C11" s="634"/>
      <c r="D11" s="139" t="s">
        <v>1285</v>
      </c>
      <c r="E11" s="634"/>
    </row>
    <row r="12" spans="2:5" x14ac:dyDescent="0.3">
      <c r="B12" s="634"/>
      <c r="C12" s="634"/>
      <c r="D12" s="139" t="s">
        <v>1286</v>
      </c>
      <c r="E12" s="634"/>
    </row>
    <row r="13" spans="2:5" x14ac:dyDescent="0.3">
      <c r="B13" s="634"/>
      <c r="C13" s="634"/>
      <c r="D13" s="139" t="s">
        <v>1287</v>
      </c>
      <c r="E13" s="634"/>
    </row>
    <row r="14" spans="2:5" x14ac:dyDescent="0.3">
      <c r="B14" s="634">
        <v>2</v>
      </c>
      <c r="C14" s="634" t="s">
        <v>253</v>
      </c>
      <c r="D14" s="139" t="s">
        <v>254</v>
      </c>
      <c r="E14" s="634"/>
    </row>
    <row r="15" spans="2:5" x14ac:dyDescent="0.3">
      <c r="B15" s="634"/>
      <c r="C15" s="634"/>
      <c r="D15" s="139" t="s">
        <v>255</v>
      </c>
      <c r="E15" s="634"/>
    </row>
    <row r="16" spans="2:5" x14ac:dyDescent="0.3">
      <c r="B16" s="634"/>
      <c r="C16" s="634"/>
      <c r="D16" s="139" t="s">
        <v>256</v>
      </c>
      <c r="E16" s="634"/>
    </row>
    <row r="17" spans="2:5" x14ac:dyDescent="0.3">
      <c r="B17" s="634"/>
      <c r="C17" s="634"/>
      <c r="D17" s="139" t="s">
        <v>257</v>
      </c>
      <c r="E17" s="634"/>
    </row>
    <row r="18" spans="2:5" x14ac:dyDescent="0.3">
      <c r="B18" s="634"/>
      <c r="C18" s="634"/>
      <c r="D18" s="139"/>
      <c r="E18" s="634"/>
    </row>
    <row r="19" spans="2:5" x14ac:dyDescent="0.3">
      <c r="B19" s="634"/>
      <c r="C19" s="634"/>
      <c r="D19" s="139" t="s">
        <v>1290</v>
      </c>
      <c r="E19" s="634"/>
    </row>
    <row r="20" spans="2:5" x14ac:dyDescent="0.3">
      <c r="B20" s="634"/>
      <c r="C20" s="634"/>
      <c r="D20" s="139" t="s">
        <v>1291</v>
      </c>
      <c r="E20" s="634"/>
    </row>
    <row r="21" spans="2:5" x14ac:dyDescent="0.3">
      <c r="B21" s="634"/>
      <c r="C21" s="634"/>
      <c r="D21" s="139" t="s">
        <v>1288</v>
      </c>
      <c r="E21" s="634"/>
    </row>
    <row r="22" spans="2:5" x14ac:dyDescent="0.3">
      <c r="B22" s="634"/>
      <c r="C22" s="634"/>
      <c r="D22" s="139" t="s">
        <v>1289</v>
      </c>
      <c r="E22" s="634"/>
    </row>
  </sheetData>
  <mergeCells count="6">
    <mergeCell ref="B5:B13"/>
    <mergeCell ref="C5:C13"/>
    <mergeCell ref="E5:E13"/>
    <mergeCell ref="B14:B22"/>
    <mergeCell ref="C14:C22"/>
    <mergeCell ref="E14:E2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13"/>
  <sheetViews>
    <sheetView topLeftCell="A43" zoomScale="80" zoomScaleNormal="80" workbookViewId="0">
      <selection activeCell="AG16" sqref="AG16"/>
    </sheetView>
  </sheetViews>
  <sheetFormatPr defaultColWidth="8.75" defaultRowHeight="13.5" x14ac:dyDescent="0.3"/>
  <cols>
    <col min="1" max="1" width="2.25" style="34" customWidth="1"/>
    <col min="2" max="3" width="8.75" style="34"/>
    <col min="4" max="98" width="2.75" style="34" customWidth="1"/>
    <col min="99" max="16384" width="8.75" style="34"/>
  </cols>
  <sheetData>
    <row r="2" spans="3:18" x14ac:dyDescent="0.3">
      <c r="C2" s="54" t="s">
        <v>505</v>
      </c>
    </row>
    <row r="4" spans="3:18" x14ac:dyDescent="0.3">
      <c r="C4" s="35" t="s">
        <v>506</v>
      </c>
    </row>
    <row r="5" spans="3:18" x14ac:dyDescent="0.3">
      <c r="C5" s="34" t="s">
        <v>1292</v>
      </c>
    </row>
    <row r="6" spans="3:18" x14ac:dyDescent="0.3">
      <c r="C6" s="34" t="s">
        <v>1293</v>
      </c>
    </row>
    <row r="7" spans="3:18" x14ac:dyDescent="0.3">
      <c r="C7" s="34" t="s">
        <v>1293</v>
      </c>
    </row>
    <row r="8" spans="3:18" x14ac:dyDescent="0.3">
      <c r="C8" s="34" t="s">
        <v>1293</v>
      </c>
    </row>
    <row r="9" spans="3:18" x14ac:dyDescent="0.3">
      <c r="C9" s="34" t="s">
        <v>1293</v>
      </c>
    </row>
    <row r="11" spans="3:18" x14ac:dyDescent="0.3">
      <c r="C11" s="35" t="s">
        <v>609</v>
      </c>
    </row>
    <row r="12" spans="3:18" x14ac:dyDescent="0.3">
      <c r="C12" s="47"/>
    </row>
    <row r="13" spans="3:18" x14ac:dyDescent="0.3">
      <c r="C13" s="35" t="s">
        <v>511</v>
      </c>
    </row>
    <row r="14" spans="3:18" x14ac:dyDescent="0.3">
      <c r="C14" s="34" t="s">
        <v>512</v>
      </c>
    </row>
    <row r="15" spans="3:18" x14ac:dyDescent="0.3">
      <c r="C15" s="34" t="s">
        <v>520</v>
      </c>
    </row>
    <row r="16" spans="3:18" x14ac:dyDescent="0.3">
      <c r="C16" s="113" t="s">
        <v>1294</v>
      </c>
      <c r="R16" s="50" t="s">
        <v>513</v>
      </c>
    </row>
    <row r="17" spans="3:34" x14ac:dyDescent="0.3">
      <c r="C17" s="463"/>
      <c r="R17" s="50" t="s">
        <v>514</v>
      </c>
    </row>
    <row r="18" spans="3:34" x14ac:dyDescent="0.3">
      <c r="C18" s="463" t="s">
        <v>521</v>
      </c>
      <c r="R18" s="50"/>
    </row>
    <row r="19" spans="3:34" x14ac:dyDescent="0.3">
      <c r="C19" s="35" t="s">
        <v>522</v>
      </c>
    </row>
    <row r="20" spans="3:34" ht="14.25" thickBot="1" x14ac:dyDescent="0.35"/>
    <row r="21" spans="3:34" ht="14.25" thickBot="1" x14ac:dyDescent="0.35">
      <c r="C21" s="47" t="s">
        <v>523</v>
      </c>
      <c r="G21" s="650">
        <v>13</v>
      </c>
      <c r="H21" s="651"/>
      <c r="I21" s="651">
        <v>12</v>
      </c>
      <c r="J21" s="658"/>
      <c r="K21" s="650">
        <v>11</v>
      </c>
      <c r="L21" s="651"/>
      <c r="M21" s="651">
        <v>10</v>
      </c>
      <c r="N21" s="651"/>
      <c r="O21" s="651">
        <v>9</v>
      </c>
      <c r="P21" s="651"/>
      <c r="Q21" s="651">
        <v>8</v>
      </c>
      <c r="R21" s="652"/>
      <c r="S21" s="650">
        <v>7</v>
      </c>
      <c r="T21" s="651"/>
      <c r="U21" s="651">
        <v>6</v>
      </c>
      <c r="V21" s="651"/>
      <c r="W21" s="651">
        <v>5</v>
      </c>
      <c r="X21" s="651"/>
      <c r="Y21" s="651">
        <v>4</v>
      </c>
      <c r="Z21" s="652"/>
      <c r="AA21" s="650">
        <v>3</v>
      </c>
      <c r="AB21" s="651"/>
      <c r="AC21" s="651">
        <v>2</v>
      </c>
      <c r="AD21" s="651"/>
      <c r="AE21" s="651">
        <v>1</v>
      </c>
      <c r="AF21" s="651"/>
      <c r="AG21" s="651">
        <v>0</v>
      </c>
      <c r="AH21" s="652"/>
    </row>
    <row r="22" spans="3:34" x14ac:dyDescent="0.3">
      <c r="G22" s="656" t="s">
        <v>524</v>
      </c>
      <c r="H22" s="516"/>
      <c r="I22" s="516" t="s">
        <v>525</v>
      </c>
      <c r="J22" s="657"/>
      <c r="K22" s="656" t="s">
        <v>525</v>
      </c>
      <c r="L22" s="516"/>
      <c r="M22" s="516" t="s">
        <v>525</v>
      </c>
      <c r="N22" s="516"/>
      <c r="O22" s="516" t="s">
        <v>526</v>
      </c>
      <c r="P22" s="516"/>
      <c r="Q22" s="516" t="s">
        <v>526</v>
      </c>
      <c r="R22" s="655"/>
      <c r="S22" s="656" t="s">
        <v>526</v>
      </c>
      <c r="T22" s="516"/>
      <c r="U22" s="516" t="s">
        <v>527</v>
      </c>
      <c r="V22" s="516"/>
      <c r="W22" s="516" t="s">
        <v>528</v>
      </c>
      <c r="X22" s="516"/>
      <c r="Y22" s="516" t="s">
        <v>528</v>
      </c>
      <c r="Z22" s="655"/>
      <c r="AA22" s="656" t="s">
        <v>528</v>
      </c>
      <c r="AB22" s="516"/>
      <c r="AC22" s="516" t="s">
        <v>529</v>
      </c>
      <c r="AD22" s="516"/>
      <c r="AE22" s="516" t="s">
        <v>529</v>
      </c>
      <c r="AF22" s="516"/>
      <c r="AG22" s="516" t="s">
        <v>530</v>
      </c>
      <c r="AH22" s="655"/>
    </row>
    <row r="23" spans="3:34" ht="14.25" thickBot="1" x14ac:dyDescent="0.35">
      <c r="G23" s="664">
        <v>1</v>
      </c>
      <c r="H23" s="659"/>
      <c r="I23" s="659">
        <v>1</v>
      </c>
      <c r="J23" s="665"/>
      <c r="K23" s="663">
        <v>1</v>
      </c>
      <c r="L23" s="659"/>
      <c r="M23" s="659">
        <v>1</v>
      </c>
      <c r="N23" s="659"/>
      <c r="O23" s="659">
        <v>0</v>
      </c>
      <c r="P23" s="659"/>
      <c r="Q23" s="659"/>
      <c r="R23" s="660"/>
      <c r="S23" s="663"/>
      <c r="T23" s="659"/>
      <c r="U23" s="659">
        <v>1</v>
      </c>
      <c r="V23" s="659"/>
      <c r="W23" s="659">
        <v>0</v>
      </c>
      <c r="X23" s="659"/>
      <c r="Y23" s="659">
        <v>0</v>
      </c>
      <c r="Z23" s="660"/>
      <c r="AA23" s="663">
        <v>1</v>
      </c>
      <c r="AB23" s="659"/>
      <c r="AC23" s="659">
        <v>0</v>
      </c>
      <c r="AD23" s="659"/>
      <c r="AE23" s="659">
        <v>0</v>
      </c>
      <c r="AF23" s="659"/>
      <c r="AG23" s="659">
        <v>1</v>
      </c>
      <c r="AH23" s="660"/>
    </row>
    <row r="24" spans="3:34" ht="81" customHeight="1" x14ac:dyDescent="0.3">
      <c r="G24" s="661" t="s">
        <v>531</v>
      </c>
      <c r="H24" s="662"/>
      <c r="I24" s="536" t="s">
        <v>532</v>
      </c>
      <c r="J24" s="534"/>
      <c r="K24" s="534"/>
      <c r="L24" s="534"/>
      <c r="M24" s="534"/>
      <c r="N24" s="534"/>
      <c r="O24" s="666" t="s">
        <v>533</v>
      </c>
      <c r="P24" s="548"/>
      <c r="Q24" s="548"/>
      <c r="R24" s="548"/>
      <c r="S24" s="548"/>
      <c r="T24" s="548"/>
      <c r="U24" s="536" t="s">
        <v>534</v>
      </c>
      <c r="V24" s="534"/>
      <c r="W24" s="666" t="s">
        <v>1295</v>
      </c>
      <c r="X24" s="548"/>
      <c r="Y24" s="548"/>
      <c r="Z24" s="548"/>
      <c r="AA24" s="548"/>
      <c r="AB24" s="548"/>
      <c r="AC24" s="666" t="s">
        <v>535</v>
      </c>
      <c r="AD24" s="548"/>
      <c r="AE24" s="548"/>
      <c r="AF24" s="548"/>
      <c r="AG24" s="536" t="s">
        <v>536</v>
      </c>
      <c r="AH24" s="534"/>
    </row>
    <row r="25" spans="3:34" x14ac:dyDescent="0.3">
      <c r="C25" s="464" t="s">
        <v>579</v>
      </c>
      <c r="R25" s="50"/>
    </row>
    <row r="26" spans="3:34" x14ac:dyDescent="0.3">
      <c r="C26" s="464" t="s">
        <v>580</v>
      </c>
      <c r="R26" s="50"/>
    </row>
    <row r="27" spans="3:34" x14ac:dyDescent="0.3">
      <c r="C27" s="464"/>
      <c r="R27" s="50"/>
    </row>
    <row r="28" spans="3:34" x14ac:dyDescent="0.3">
      <c r="C28" s="35" t="s">
        <v>537</v>
      </c>
    </row>
    <row r="29" spans="3:34" x14ac:dyDescent="0.3">
      <c r="C29" s="34" t="s">
        <v>538</v>
      </c>
    </row>
    <row r="30" spans="3:34" x14ac:dyDescent="0.3">
      <c r="C30" s="34" t="s">
        <v>540</v>
      </c>
    </row>
    <row r="33" spans="3:58" x14ac:dyDescent="0.3">
      <c r="C33" s="35" t="s">
        <v>539</v>
      </c>
      <c r="R33" s="50"/>
    </row>
    <row r="34" spans="3:58" x14ac:dyDescent="0.3">
      <c r="C34" s="50" t="s">
        <v>601</v>
      </c>
    </row>
    <row r="35" spans="3:58" x14ac:dyDescent="0.3">
      <c r="C35" s="50" t="s">
        <v>606</v>
      </c>
    </row>
    <row r="36" spans="3:58" x14ac:dyDescent="0.3">
      <c r="C36" s="50" t="s">
        <v>607</v>
      </c>
    </row>
    <row r="38" spans="3:58" x14ac:dyDescent="0.3">
      <c r="M38" s="34" t="s">
        <v>610</v>
      </c>
    </row>
    <row r="39" spans="3:58" ht="14.25" thickBot="1" x14ac:dyDescent="0.35"/>
    <row r="40" spans="3:58" ht="14.25" thickBot="1" x14ac:dyDescent="0.35">
      <c r="C40" s="89" t="s">
        <v>510</v>
      </c>
      <c r="F40" s="42"/>
      <c r="G40" s="44"/>
      <c r="H40" s="304"/>
      <c r="I40" s="304"/>
      <c r="J40" s="304"/>
      <c r="K40" s="304"/>
      <c r="L40" s="304"/>
      <c r="M40" s="304"/>
      <c r="N40" s="45"/>
      <c r="O40" s="296"/>
      <c r="P40" s="44"/>
      <c r="Q40" s="304"/>
      <c r="R40" s="304"/>
      <c r="S40" s="304"/>
      <c r="T40" s="304"/>
      <c r="U40" s="304"/>
      <c r="V40" s="304"/>
      <c r="W40" s="45"/>
      <c r="X40" s="296"/>
      <c r="Y40" s="44"/>
      <c r="Z40" s="304"/>
      <c r="AA40" s="304"/>
      <c r="AB40" s="304"/>
      <c r="AC40" s="304"/>
      <c r="AD40" s="304"/>
      <c r="AE40" s="304"/>
      <c r="AF40" s="45"/>
      <c r="AG40" s="296"/>
      <c r="AH40" s="44"/>
      <c r="AI40" s="304"/>
      <c r="AJ40" s="304"/>
      <c r="AK40" s="304"/>
      <c r="AL40" s="304"/>
      <c r="AM40" s="304"/>
      <c r="AN40" s="304"/>
      <c r="AO40" s="45"/>
      <c r="AP40" s="296"/>
      <c r="AQ40" s="44"/>
      <c r="AR40" s="304"/>
      <c r="AS40" s="304"/>
      <c r="AT40" s="304"/>
      <c r="AU40" s="304"/>
      <c r="AV40" s="304"/>
      <c r="AW40" s="304"/>
      <c r="AX40" s="45"/>
      <c r="AY40" s="40"/>
    </row>
    <row r="41" spans="3:58" ht="7.9" customHeight="1" thickBot="1" x14ac:dyDescent="0.35"/>
    <row r="42" spans="3:58" ht="18" customHeight="1" x14ac:dyDescent="0.3">
      <c r="C42" s="89" t="s">
        <v>24</v>
      </c>
      <c r="H42" s="673" t="s">
        <v>602</v>
      </c>
      <c r="I42" s="682"/>
      <c r="J42" s="682"/>
      <c r="K42" s="682"/>
      <c r="L42" s="682"/>
      <c r="M42" s="683"/>
      <c r="Q42" s="667" t="s">
        <v>603</v>
      </c>
      <c r="R42" s="687"/>
      <c r="S42" s="687"/>
      <c r="T42" s="687"/>
      <c r="U42" s="687"/>
      <c r="V42" s="688"/>
      <c r="Y42" s="34" t="s">
        <v>902</v>
      </c>
      <c r="Z42" s="667" t="s">
        <v>604</v>
      </c>
      <c r="AA42" s="687"/>
      <c r="AB42" s="687"/>
      <c r="AC42" s="687"/>
      <c r="AD42" s="687"/>
      <c r="AE42" s="688"/>
      <c r="AI42" s="667" t="s">
        <v>605</v>
      </c>
      <c r="AJ42" s="687"/>
      <c r="AK42" s="687"/>
      <c r="AL42" s="687"/>
      <c r="AM42" s="687"/>
      <c r="AN42" s="688"/>
      <c r="AR42" s="673" t="s">
        <v>602</v>
      </c>
      <c r="AS42" s="682"/>
      <c r="AT42" s="682"/>
      <c r="AU42" s="682"/>
      <c r="AV42" s="682"/>
      <c r="AW42" s="683"/>
    </row>
    <row r="43" spans="3:58" ht="17.45" customHeight="1" thickBot="1" x14ac:dyDescent="0.35">
      <c r="H43" s="684"/>
      <c r="I43" s="685"/>
      <c r="J43" s="685"/>
      <c r="K43" s="685"/>
      <c r="L43" s="685"/>
      <c r="M43" s="686"/>
      <c r="Q43" s="689"/>
      <c r="R43" s="690"/>
      <c r="S43" s="690"/>
      <c r="T43" s="690"/>
      <c r="U43" s="690"/>
      <c r="V43" s="691"/>
      <c r="Z43" s="689"/>
      <c r="AA43" s="690"/>
      <c r="AB43" s="690"/>
      <c r="AC43" s="690"/>
      <c r="AD43" s="690"/>
      <c r="AE43" s="691"/>
      <c r="AI43" s="689"/>
      <c r="AJ43" s="690"/>
      <c r="AK43" s="690"/>
      <c r="AL43" s="690"/>
      <c r="AM43" s="690"/>
      <c r="AN43" s="691"/>
      <c r="AR43" s="684"/>
      <c r="AS43" s="685"/>
      <c r="AT43" s="685"/>
      <c r="AU43" s="685"/>
      <c r="AV43" s="685"/>
      <c r="AW43" s="686"/>
    </row>
    <row r="45" spans="3:58" x14ac:dyDescent="0.3">
      <c r="L45" s="36" t="s">
        <v>608</v>
      </c>
    </row>
    <row r="46" spans="3:58" ht="14.25" thickBot="1" x14ac:dyDescent="0.35">
      <c r="S46" s="36" t="s">
        <v>594</v>
      </c>
      <c r="AX46" s="36" t="s">
        <v>595</v>
      </c>
    </row>
    <row r="47" spans="3:58" ht="7.9" customHeight="1" x14ac:dyDescent="0.3"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302"/>
      <c r="AT47" s="303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</row>
    <row r="48" spans="3:58" ht="7.9" customHeight="1" thickBot="1" x14ac:dyDescent="0.35"/>
    <row r="49" spans="2:58" ht="14.25" thickBot="1" x14ac:dyDescent="0.35">
      <c r="C49" s="89" t="s">
        <v>510</v>
      </c>
      <c r="F49" s="42"/>
      <c r="G49" s="44"/>
      <c r="H49" s="45"/>
      <c r="I49" s="45"/>
      <c r="J49" s="45"/>
      <c r="K49" s="45"/>
      <c r="L49" s="296"/>
      <c r="M49" s="44"/>
      <c r="N49" s="45"/>
      <c r="O49" s="45"/>
      <c r="P49" s="45"/>
      <c r="Q49" s="45"/>
      <c r="R49" s="296"/>
      <c r="S49" s="44"/>
      <c r="T49" s="45"/>
      <c r="U49" s="45"/>
      <c r="V49" s="45"/>
      <c r="W49" s="45"/>
      <c r="X49" s="296"/>
      <c r="Y49" s="44"/>
      <c r="Z49" s="45"/>
      <c r="AA49" s="45"/>
      <c r="AB49" s="45"/>
      <c r="AC49" s="45"/>
      <c r="AD49" s="296"/>
      <c r="AE49" s="44"/>
      <c r="AF49" s="45"/>
      <c r="AG49" s="45"/>
      <c r="AH49" s="45"/>
      <c r="AI49" s="45"/>
      <c r="AJ49" s="296"/>
      <c r="AK49" s="44"/>
      <c r="AL49" s="45"/>
      <c r="AM49" s="296"/>
      <c r="AN49" s="44"/>
      <c r="AO49" s="45"/>
      <c r="AP49" s="45"/>
      <c r="AQ49" s="45"/>
      <c r="AR49" s="45"/>
      <c r="AS49" s="40"/>
      <c r="AT49" s="42"/>
      <c r="AU49" s="44"/>
      <c r="AV49" s="45"/>
      <c r="AW49" s="45"/>
      <c r="AX49" s="45"/>
      <c r="AY49" s="45"/>
      <c r="AZ49" s="296"/>
      <c r="BA49" s="44"/>
      <c r="BB49" s="45"/>
      <c r="BC49" s="45"/>
      <c r="BD49" s="45"/>
      <c r="BE49" s="45"/>
      <c r="BF49" s="296"/>
    </row>
    <row r="50" spans="2:58" ht="7.9" customHeight="1" thickBot="1" x14ac:dyDescent="0.35"/>
    <row r="51" spans="2:58" ht="18" customHeight="1" x14ac:dyDescent="0.3">
      <c r="C51" s="89" t="s">
        <v>24</v>
      </c>
      <c r="H51" s="667" t="s">
        <v>586</v>
      </c>
      <c r="I51" s="668"/>
      <c r="J51" s="669"/>
      <c r="N51" s="667" t="s">
        <v>581</v>
      </c>
      <c r="O51" s="668"/>
      <c r="P51" s="669"/>
      <c r="T51" s="673" t="s">
        <v>582</v>
      </c>
      <c r="U51" s="674"/>
      <c r="V51" s="675"/>
      <c r="Z51" s="673" t="s">
        <v>587</v>
      </c>
      <c r="AA51" s="674"/>
      <c r="AB51" s="675"/>
      <c r="AF51" s="673" t="s">
        <v>588</v>
      </c>
      <c r="AG51" s="674"/>
      <c r="AH51" s="675"/>
      <c r="AO51" s="673" t="s">
        <v>589</v>
      </c>
      <c r="AP51" s="674"/>
      <c r="AQ51" s="675"/>
      <c r="AV51" s="667" t="s">
        <v>596</v>
      </c>
      <c r="AW51" s="668"/>
      <c r="AX51" s="669"/>
      <c r="BB51" s="667" t="s">
        <v>597</v>
      </c>
      <c r="BC51" s="668"/>
      <c r="BD51" s="669"/>
    </row>
    <row r="52" spans="2:58" ht="14.25" thickBot="1" x14ac:dyDescent="0.35">
      <c r="H52" s="670"/>
      <c r="I52" s="671"/>
      <c r="J52" s="672"/>
      <c r="N52" s="670"/>
      <c r="O52" s="671"/>
      <c r="P52" s="672"/>
      <c r="T52" s="676"/>
      <c r="U52" s="677"/>
      <c r="V52" s="678"/>
      <c r="Z52" s="676"/>
      <c r="AA52" s="677"/>
      <c r="AB52" s="678"/>
      <c r="AF52" s="676"/>
      <c r="AG52" s="677"/>
      <c r="AH52" s="678"/>
      <c r="AO52" s="676"/>
      <c r="AP52" s="677"/>
      <c r="AQ52" s="678"/>
      <c r="AV52" s="670"/>
      <c r="AW52" s="671"/>
      <c r="AX52" s="672"/>
      <c r="BB52" s="670"/>
      <c r="BC52" s="671"/>
      <c r="BD52" s="672"/>
    </row>
    <row r="54" spans="2:58" x14ac:dyDescent="0.3">
      <c r="H54" s="34" t="s">
        <v>583</v>
      </c>
      <c r="N54" s="34" t="s">
        <v>583</v>
      </c>
      <c r="T54" s="34" t="s">
        <v>583</v>
      </c>
      <c r="Z54" s="34" t="s">
        <v>583</v>
      </c>
      <c r="AF54" s="34" t="s">
        <v>583</v>
      </c>
      <c r="AO54" s="34" t="s">
        <v>583</v>
      </c>
      <c r="AV54" s="34" t="s">
        <v>598</v>
      </c>
      <c r="BB54" s="34" t="s">
        <v>598</v>
      </c>
    </row>
    <row r="55" spans="2:58" x14ac:dyDescent="0.3">
      <c r="C55" s="35"/>
      <c r="H55" s="34" t="s">
        <v>585</v>
      </c>
      <c r="N55" s="34" t="s">
        <v>584</v>
      </c>
      <c r="R55" s="50"/>
      <c r="T55" s="34" t="s">
        <v>590</v>
      </c>
      <c r="Z55" s="34" t="s">
        <v>591</v>
      </c>
      <c r="AF55" s="34" t="s">
        <v>592</v>
      </c>
      <c r="AO55" s="34" t="s">
        <v>593</v>
      </c>
      <c r="AV55" s="34" t="s">
        <v>599</v>
      </c>
      <c r="BB55" s="34" t="s">
        <v>600</v>
      </c>
      <c r="BF55" s="50"/>
    </row>
    <row r="57" spans="2:58" ht="14.25" thickBot="1" x14ac:dyDescent="0.35">
      <c r="B57" s="297" t="s">
        <v>516</v>
      </c>
      <c r="C57" s="297" t="s">
        <v>515</v>
      </c>
    </row>
    <row r="58" spans="2:58" ht="14.25" thickBot="1" x14ac:dyDescent="0.35">
      <c r="B58" s="89" t="s">
        <v>21</v>
      </c>
      <c r="C58" s="89" t="s">
        <v>510</v>
      </c>
      <c r="F58" s="42"/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0"/>
      <c r="AP58" s="41"/>
    </row>
    <row r="59" spans="2:58" ht="7.9" customHeight="1" thickBot="1" x14ac:dyDescent="0.35">
      <c r="B59" s="89"/>
      <c r="C59" s="89"/>
    </row>
    <row r="60" spans="2:58" ht="14.25" thickBot="1" x14ac:dyDescent="0.35">
      <c r="B60" s="89" t="s">
        <v>519</v>
      </c>
      <c r="C60" s="89" t="s">
        <v>147</v>
      </c>
      <c r="E60" s="45"/>
      <c r="F60" s="45"/>
      <c r="G60" s="45"/>
      <c r="H60" s="46"/>
      <c r="I60" s="296"/>
      <c r="J60" s="46"/>
      <c r="K60" s="296"/>
      <c r="L60" s="46"/>
      <c r="M60" s="296"/>
      <c r="N60" s="46"/>
      <c r="O60" s="296"/>
      <c r="P60" s="46"/>
      <c r="Q60" s="296"/>
      <c r="R60" s="46"/>
      <c r="S60" s="296"/>
      <c r="T60" s="46"/>
      <c r="U60" s="296"/>
      <c r="V60" s="46"/>
      <c r="W60" s="296"/>
      <c r="X60" s="46"/>
      <c r="Y60" s="296"/>
      <c r="Z60" s="46"/>
      <c r="AA60" s="296"/>
      <c r="AB60" s="46"/>
      <c r="AC60" s="296"/>
      <c r="AD60" s="46"/>
      <c r="AE60" s="296"/>
      <c r="AF60" s="46"/>
      <c r="AG60" s="296"/>
      <c r="AH60" s="46"/>
      <c r="AI60" s="296"/>
      <c r="AJ60" s="46"/>
      <c r="AK60" s="296"/>
      <c r="AL60" s="46"/>
      <c r="AM60" s="296"/>
      <c r="AN60" s="45"/>
      <c r="AO60" s="45"/>
      <c r="AP60" s="45"/>
    </row>
    <row r="61" spans="2:58" ht="7.9" customHeight="1" thickBot="1" x14ac:dyDescent="0.35">
      <c r="B61" s="89"/>
      <c r="C61" s="89"/>
    </row>
    <row r="62" spans="2:58" ht="14.25" thickBot="1" x14ac:dyDescent="0.35">
      <c r="B62" s="89" t="s">
        <v>154</v>
      </c>
      <c r="C62" s="89" t="s">
        <v>517</v>
      </c>
      <c r="H62" s="679" t="s">
        <v>541</v>
      </c>
      <c r="I62" s="574"/>
      <c r="J62" s="679" t="s">
        <v>542</v>
      </c>
      <c r="K62" s="574"/>
      <c r="L62" s="679" t="s">
        <v>543</v>
      </c>
      <c r="M62" s="574"/>
      <c r="N62" s="679" t="s">
        <v>544</v>
      </c>
      <c r="O62" s="574"/>
      <c r="P62" s="679" t="s">
        <v>545</v>
      </c>
      <c r="Q62" s="574"/>
      <c r="R62" s="679" t="s">
        <v>546</v>
      </c>
      <c r="S62" s="574"/>
      <c r="T62" s="679" t="s">
        <v>547</v>
      </c>
      <c r="U62" s="574"/>
      <c r="V62" s="679" t="s">
        <v>548</v>
      </c>
      <c r="W62" s="574"/>
      <c r="X62" s="679" t="s">
        <v>549</v>
      </c>
      <c r="Y62" s="574"/>
      <c r="Z62" s="679" t="s">
        <v>550</v>
      </c>
      <c r="AA62" s="574"/>
      <c r="AB62" s="679" t="s">
        <v>551</v>
      </c>
      <c r="AC62" s="574"/>
      <c r="AD62" s="679" t="s">
        <v>552</v>
      </c>
      <c r="AE62" s="574"/>
      <c r="AF62" s="679" t="s">
        <v>553</v>
      </c>
      <c r="AG62" s="574"/>
      <c r="AH62" s="679" t="s">
        <v>554</v>
      </c>
      <c r="AI62" s="574"/>
      <c r="AJ62" s="680" t="s">
        <v>33</v>
      </c>
      <c r="AK62" s="681"/>
      <c r="AL62" s="680" t="s">
        <v>33</v>
      </c>
      <c r="AM62" s="681"/>
    </row>
    <row r="63" spans="2:58" ht="7.9" customHeight="1" thickBot="1" x14ac:dyDescent="0.35">
      <c r="B63" s="89"/>
      <c r="C63" s="89"/>
    </row>
    <row r="64" spans="2:58" ht="14.25" thickBot="1" x14ac:dyDescent="0.35">
      <c r="B64" s="89" t="s">
        <v>153</v>
      </c>
      <c r="C64" s="89" t="s">
        <v>518</v>
      </c>
      <c r="H64" s="653" t="s">
        <v>563</v>
      </c>
      <c r="I64" s="654"/>
      <c r="J64" s="653" t="s">
        <v>564</v>
      </c>
      <c r="K64" s="654"/>
      <c r="L64" s="653" t="s">
        <v>565</v>
      </c>
      <c r="M64" s="654"/>
      <c r="N64" s="653" t="s">
        <v>566</v>
      </c>
      <c r="O64" s="654"/>
      <c r="P64" s="653" t="s">
        <v>567</v>
      </c>
      <c r="Q64" s="654"/>
      <c r="R64" s="653" t="s">
        <v>568</v>
      </c>
      <c r="S64" s="654"/>
      <c r="T64" s="653" t="s">
        <v>569</v>
      </c>
      <c r="U64" s="654"/>
      <c r="V64" s="653" t="s">
        <v>570</v>
      </c>
      <c r="W64" s="654"/>
      <c r="X64" s="653" t="s">
        <v>571</v>
      </c>
      <c r="Y64" s="654"/>
      <c r="Z64" s="653" t="s">
        <v>572</v>
      </c>
      <c r="AA64" s="654"/>
      <c r="AB64" s="653" t="s">
        <v>573</v>
      </c>
      <c r="AC64" s="654"/>
      <c r="AD64" s="653" t="s">
        <v>574</v>
      </c>
      <c r="AE64" s="654"/>
      <c r="AF64" s="653" t="s">
        <v>575</v>
      </c>
      <c r="AG64" s="654"/>
      <c r="AH64" s="653" t="s">
        <v>576</v>
      </c>
      <c r="AI64" s="654"/>
      <c r="AJ64" s="653" t="s">
        <v>577</v>
      </c>
      <c r="AK64" s="654"/>
      <c r="AL64" s="653" t="s">
        <v>578</v>
      </c>
      <c r="AM64" s="654"/>
    </row>
    <row r="65" spans="3:33" ht="7.9" customHeight="1" x14ac:dyDescent="0.3">
      <c r="C65" s="47"/>
    </row>
    <row r="68" spans="3:33" x14ac:dyDescent="0.3">
      <c r="C68" s="35" t="s">
        <v>1296</v>
      </c>
    </row>
    <row r="69" spans="3:33" x14ac:dyDescent="0.3">
      <c r="C69" s="463" t="s">
        <v>1297</v>
      </c>
    </row>
    <row r="70" spans="3:33" x14ac:dyDescent="0.3">
      <c r="C70" s="34" t="s">
        <v>626</v>
      </c>
      <c r="I70" s="34" t="s">
        <v>627</v>
      </c>
      <c r="W70" s="34" t="s">
        <v>1298</v>
      </c>
    </row>
    <row r="71" spans="3:33" x14ac:dyDescent="0.3">
      <c r="I71" s="34" t="s">
        <v>628</v>
      </c>
      <c r="W71" s="34" t="s">
        <v>1299</v>
      </c>
    </row>
    <row r="72" spans="3:33" x14ac:dyDescent="0.3">
      <c r="I72" s="50" t="s">
        <v>629</v>
      </c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 t="s">
        <v>1300</v>
      </c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4" spans="3:33" x14ac:dyDescent="0.3">
      <c r="C74" s="35" t="s">
        <v>1301</v>
      </c>
    </row>
    <row r="75" spans="3:33" x14ac:dyDescent="0.3">
      <c r="C75" s="34" t="s">
        <v>631</v>
      </c>
      <c r="H75" s="34" t="s">
        <v>1302</v>
      </c>
    </row>
    <row r="77" spans="3:33" x14ac:dyDescent="0.3">
      <c r="C77" s="34" t="s">
        <v>632</v>
      </c>
      <c r="H77" s="34" t="s">
        <v>1303</v>
      </c>
    </row>
    <row r="79" spans="3:33" x14ac:dyDescent="0.3">
      <c r="C79" s="35" t="s">
        <v>633</v>
      </c>
    </row>
    <row r="81" spans="3:36" x14ac:dyDescent="0.3">
      <c r="M81" s="34" t="s">
        <v>639</v>
      </c>
    </row>
    <row r="82" spans="3:36" ht="14.25" thickBot="1" x14ac:dyDescent="0.35"/>
    <row r="83" spans="3:36" ht="14.25" thickBot="1" x14ac:dyDescent="0.35">
      <c r="C83" s="89" t="s">
        <v>611</v>
      </c>
      <c r="F83" s="42"/>
      <c r="G83" s="44"/>
      <c r="H83" s="304"/>
      <c r="I83" s="304"/>
      <c r="J83" s="304"/>
      <c r="K83" s="304"/>
      <c r="L83" s="40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2"/>
      <c r="AE83" s="44"/>
      <c r="AF83" s="304"/>
      <c r="AG83" s="304"/>
      <c r="AH83" s="304"/>
      <c r="AI83" s="304"/>
      <c r="AJ83" s="41"/>
    </row>
    <row r="84" spans="3:36" ht="7.9" customHeight="1" thickBot="1" x14ac:dyDescent="0.35"/>
    <row r="85" spans="3:36" ht="18" customHeight="1" x14ac:dyDescent="0.3">
      <c r="C85" s="89" t="s">
        <v>25</v>
      </c>
      <c r="H85" s="673" t="s">
        <v>638</v>
      </c>
      <c r="I85" s="682"/>
      <c r="J85" s="683"/>
      <c r="AF85" s="673" t="s">
        <v>638</v>
      </c>
      <c r="AG85" s="682"/>
      <c r="AH85" s="683"/>
    </row>
    <row r="86" spans="3:36" ht="17.45" customHeight="1" thickBot="1" x14ac:dyDescent="0.35">
      <c r="H86" s="684"/>
      <c r="I86" s="685"/>
      <c r="J86" s="686"/>
      <c r="AF86" s="684"/>
      <c r="AG86" s="685"/>
      <c r="AH86" s="686"/>
    </row>
    <row r="87" spans="3:36" ht="17.45" customHeight="1" x14ac:dyDescent="0.3"/>
    <row r="88" spans="3:36" x14ac:dyDescent="0.3">
      <c r="L88" s="36"/>
    </row>
    <row r="89" spans="3:36" ht="7.9" customHeight="1" thickBot="1" x14ac:dyDescent="0.35"/>
    <row r="90" spans="3:36" ht="14.25" thickBot="1" x14ac:dyDescent="0.35">
      <c r="C90" s="89" t="s">
        <v>611</v>
      </c>
      <c r="F90" s="42"/>
      <c r="G90" s="44"/>
      <c r="H90" s="45"/>
      <c r="I90" s="45"/>
      <c r="J90" s="45"/>
      <c r="K90" s="45"/>
      <c r="L90" s="296"/>
      <c r="M90" s="44"/>
      <c r="N90" s="45"/>
      <c r="O90" s="45"/>
      <c r="P90" s="45"/>
      <c r="Q90" s="45"/>
      <c r="R90" s="296"/>
      <c r="S90" s="44"/>
      <c r="T90" s="45"/>
      <c r="U90" s="45"/>
      <c r="V90" s="45"/>
      <c r="W90" s="45"/>
      <c r="X90" s="296"/>
      <c r="Y90" s="44"/>
      <c r="Z90" s="45"/>
      <c r="AA90" s="45"/>
      <c r="AB90" s="45"/>
      <c r="AC90" s="45"/>
      <c r="AD90" s="40"/>
      <c r="AE90" s="41"/>
      <c r="AF90" s="41"/>
      <c r="AG90" s="41"/>
      <c r="AH90" s="41"/>
      <c r="AI90" s="41"/>
      <c r="AJ90" s="41"/>
    </row>
    <row r="91" spans="3:36" ht="7.9" customHeight="1" thickBot="1" x14ac:dyDescent="0.35"/>
    <row r="92" spans="3:36" ht="18" customHeight="1" x14ac:dyDescent="0.3">
      <c r="C92" s="89" t="s">
        <v>25</v>
      </c>
      <c r="H92" s="667" t="s">
        <v>634</v>
      </c>
      <c r="I92" s="668"/>
      <c r="J92" s="669"/>
      <c r="N92" s="667" t="s">
        <v>635</v>
      </c>
      <c r="O92" s="668"/>
      <c r="P92" s="669"/>
      <c r="T92" s="667" t="s">
        <v>636</v>
      </c>
      <c r="U92" s="668"/>
      <c r="V92" s="669"/>
      <c r="Z92" s="667" t="s">
        <v>637</v>
      </c>
      <c r="AA92" s="668"/>
      <c r="AB92" s="669"/>
    </row>
    <row r="93" spans="3:36" ht="14.25" thickBot="1" x14ac:dyDescent="0.35">
      <c r="H93" s="670"/>
      <c r="I93" s="671"/>
      <c r="J93" s="672"/>
      <c r="N93" s="670"/>
      <c r="O93" s="671"/>
      <c r="P93" s="672"/>
      <c r="T93" s="670"/>
      <c r="U93" s="671"/>
      <c r="V93" s="672"/>
      <c r="Z93" s="670"/>
      <c r="AA93" s="671"/>
      <c r="AB93" s="672"/>
    </row>
    <row r="97" spans="2:58" ht="14.25" thickBot="1" x14ac:dyDescent="0.35">
      <c r="B97" s="297" t="s">
        <v>516</v>
      </c>
      <c r="C97" s="297" t="s">
        <v>1304</v>
      </c>
    </row>
    <row r="98" spans="2:58" ht="14.25" thickBot="1" x14ac:dyDescent="0.35">
      <c r="B98" s="89" t="s">
        <v>21</v>
      </c>
      <c r="C98" s="89" t="s">
        <v>611</v>
      </c>
      <c r="F98" s="42"/>
      <c r="G98" s="44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0"/>
      <c r="BF98" s="41"/>
    </row>
    <row r="99" spans="2:58" ht="7.9" customHeight="1" thickBot="1" x14ac:dyDescent="0.35">
      <c r="B99" s="89"/>
      <c r="C99" s="89"/>
    </row>
    <row r="100" spans="2:58" ht="14.25" thickBot="1" x14ac:dyDescent="0.35">
      <c r="B100" s="89" t="s">
        <v>519</v>
      </c>
      <c r="C100" s="89" t="s">
        <v>612</v>
      </c>
      <c r="E100" s="45"/>
      <c r="F100" s="45"/>
      <c r="G100" s="45"/>
      <c r="H100" s="46"/>
      <c r="I100" s="306">
        <v>1</v>
      </c>
      <c r="J100" s="46"/>
      <c r="K100" s="306">
        <v>2</v>
      </c>
      <c r="L100" s="46"/>
      <c r="M100" s="306">
        <v>3</v>
      </c>
      <c r="N100" s="46"/>
      <c r="O100" s="306">
        <v>4</v>
      </c>
      <c r="P100" s="46"/>
      <c r="Q100" s="306">
        <v>5</v>
      </c>
      <c r="R100" s="46"/>
      <c r="S100" s="306">
        <v>6</v>
      </c>
      <c r="T100" s="46"/>
      <c r="U100" s="306">
        <v>7</v>
      </c>
      <c r="V100" s="46"/>
      <c r="W100" s="306">
        <v>8</v>
      </c>
      <c r="X100" s="46"/>
      <c r="Y100" s="306">
        <v>9</v>
      </c>
      <c r="Z100" s="46"/>
      <c r="AA100" s="306">
        <v>10</v>
      </c>
      <c r="AB100" s="46"/>
      <c r="AC100" s="306">
        <v>11</v>
      </c>
      <c r="AD100" s="46"/>
      <c r="AE100" s="306">
        <v>12</v>
      </c>
      <c r="AF100" s="46"/>
      <c r="AG100" s="306">
        <v>13</v>
      </c>
      <c r="AH100" s="46"/>
      <c r="AI100" s="306">
        <v>14</v>
      </c>
      <c r="AJ100" s="46"/>
      <c r="AK100" s="306">
        <v>15</v>
      </c>
      <c r="AL100" s="46"/>
      <c r="AM100" s="306">
        <v>16</v>
      </c>
      <c r="AN100" s="46"/>
      <c r="AO100" s="306">
        <v>17</v>
      </c>
      <c r="AP100" s="46"/>
      <c r="AQ100" s="306">
        <v>18</v>
      </c>
      <c r="AR100" s="46"/>
      <c r="AS100" s="306">
        <v>19</v>
      </c>
      <c r="AT100" s="46"/>
      <c r="AU100" s="306">
        <v>20</v>
      </c>
      <c r="AV100" s="46"/>
      <c r="AW100" s="306">
        <v>21</v>
      </c>
      <c r="AX100" s="46"/>
      <c r="AY100" s="306">
        <v>22</v>
      </c>
      <c r="AZ100" s="46"/>
      <c r="BA100" s="306">
        <v>23</v>
      </c>
      <c r="BB100" s="46"/>
      <c r="BC100" s="306">
        <v>24</v>
      </c>
      <c r="BD100" s="44"/>
    </row>
    <row r="101" spans="2:58" ht="7.9" customHeight="1" thickBot="1" x14ac:dyDescent="0.35">
      <c r="B101" s="89"/>
      <c r="C101" s="89"/>
    </row>
    <row r="102" spans="2:58" ht="14.25" thickBot="1" x14ac:dyDescent="0.35">
      <c r="B102" s="89" t="s">
        <v>154</v>
      </c>
      <c r="C102" s="89" t="s">
        <v>613</v>
      </c>
      <c r="H102" s="653" t="s">
        <v>614</v>
      </c>
      <c r="I102" s="654"/>
      <c r="J102" s="653" t="s">
        <v>615</v>
      </c>
      <c r="K102" s="654"/>
      <c r="L102" s="653" t="s">
        <v>616</v>
      </c>
      <c r="M102" s="654"/>
      <c r="N102" s="653" t="s">
        <v>617</v>
      </c>
      <c r="O102" s="654"/>
      <c r="P102" s="680">
        <v>0</v>
      </c>
      <c r="Q102" s="681"/>
      <c r="R102" s="680">
        <v>0</v>
      </c>
      <c r="S102" s="681"/>
      <c r="T102" s="680">
        <v>0</v>
      </c>
      <c r="U102" s="681"/>
      <c r="V102" s="680">
        <v>0</v>
      </c>
      <c r="W102" s="681"/>
      <c r="X102" s="679" t="s">
        <v>1305</v>
      </c>
      <c r="Y102" s="574"/>
      <c r="Z102" s="679" t="s">
        <v>1306</v>
      </c>
      <c r="AA102" s="574"/>
      <c r="AB102" s="679" t="s">
        <v>1307</v>
      </c>
      <c r="AC102" s="574"/>
      <c r="AD102" s="679" t="s">
        <v>1308</v>
      </c>
      <c r="AE102" s="574"/>
      <c r="AF102" s="679" t="s">
        <v>1309</v>
      </c>
      <c r="AG102" s="574"/>
      <c r="AH102" s="679" t="s">
        <v>1310</v>
      </c>
      <c r="AI102" s="574"/>
      <c r="AJ102" s="679" t="s">
        <v>618</v>
      </c>
      <c r="AK102" s="574"/>
      <c r="AL102" s="679" t="s">
        <v>114</v>
      </c>
      <c r="AM102" s="574"/>
      <c r="AN102" s="679" t="s">
        <v>115</v>
      </c>
      <c r="AO102" s="574"/>
      <c r="AP102" s="679" t="s">
        <v>116</v>
      </c>
      <c r="AQ102" s="574"/>
      <c r="AR102" s="679" t="s">
        <v>117</v>
      </c>
      <c r="AS102" s="574"/>
      <c r="AT102" s="679" t="s">
        <v>118</v>
      </c>
      <c r="AU102" s="574"/>
      <c r="AV102" s="679" t="s">
        <v>119</v>
      </c>
      <c r="AW102" s="574"/>
      <c r="AX102" s="679" t="s">
        <v>120</v>
      </c>
      <c r="AY102" s="574"/>
      <c r="AZ102" s="679" t="s">
        <v>619</v>
      </c>
      <c r="BA102" s="574"/>
      <c r="BB102" s="679" t="s">
        <v>620</v>
      </c>
      <c r="BC102" s="574"/>
    </row>
    <row r="103" spans="2:58" ht="7.9" customHeight="1" x14ac:dyDescent="0.3">
      <c r="B103" s="89"/>
      <c r="C103" s="89"/>
    </row>
    <row r="104" spans="2:58" ht="14.25" thickBot="1" x14ac:dyDescent="0.35">
      <c r="B104" s="89" t="s">
        <v>153</v>
      </c>
      <c r="C104" s="89" t="s">
        <v>34</v>
      </c>
      <c r="H104" s="44"/>
      <c r="I104" s="45"/>
      <c r="J104" s="45" t="s">
        <v>150</v>
      </c>
      <c r="K104" s="45"/>
      <c r="L104" s="45"/>
      <c r="M104" s="45"/>
      <c r="N104" s="45"/>
      <c r="O104" s="46"/>
      <c r="P104" s="44"/>
      <c r="Q104" s="45"/>
      <c r="R104" s="45" t="s">
        <v>156</v>
      </c>
      <c r="S104" s="45"/>
      <c r="T104" s="45"/>
      <c r="U104" s="45"/>
      <c r="V104" s="45"/>
      <c r="W104" s="46"/>
      <c r="X104" s="44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 t="s">
        <v>621</v>
      </c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6"/>
    </row>
    <row r="105" spans="2:58" ht="7.9" customHeight="1" x14ac:dyDescent="0.3">
      <c r="C105" s="47"/>
    </row>
    <row r="106" spans="2:58" x14ac:dyDescent="0.3">
      <c r="H106" s="34" t="s">
        <v>150</v>
      </c>
    </row>
    <row r="107" spans="2:58" x14ac:dyDescent="0.3">
      <c r="H107" s="89">
        <v>0</v>
      </c>
      <c r="I107" s="89">
        <v>0</v>
      </c>
      <c r="J107" s="89">
        <v>0</v>
      </c>
      <c r="K107" s="89">
        <v>0</v>
      </c>
      <c r="M107" s="34" t="s">
        <v>622</v>
      </c>
    </row>
    <row r="108" spans="2:58" x14ac:dyDescent="0.3">
      <c r="H108" s="89">
        <v>0</v>
      </c>
      <c r="I108" s="89">
        <v>0</v>
      </c>
      <c r="J108" s="89">
        <v>0</v>
      </c>
      <c r="K108" s="89">
        <v>1</v>
      </c>
      <c r="M108" s="34" t="s">
        <v>623</v>
      </c>
    </row>
    <row r="109" spans="2:58" x14ac:dyDescent="0.3">
      <c r="H109" s="84">
        <v>0</v>
      </c>
      <c r="I109" s="84">
        <v>0</v>
      </c>
      <c r="J109" s="84">
        <v>1</v>
      </c>
      <c r="K109" s="84">
        <v>1</v>
      </c>
      <c r="L109" s="36"/>
      <c r="M109" s="36" t="s">
        <v>624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07" t="s">
        <v>630</v>
      </c>
    </row>
    <row r="110" spans="2:58" x14ac:dyDescent="0.3">
      <c r="H110" s="89">
        <v>0</v>
      </c>
      <c r="I110" s="89">
        <v>1</v>
      </c>
      <c r="J110" s="89">
        <v>0</v>
      </c>
      <c r="K110" s="89">
        <v>0</v>
      </c>
      <c r="M110" s="34" t="s">
        <v>625</v>
      </c>
    </row>
    <row r="111" spans="2:58" x14ac:dyDescent="0.3">
      <c r="H111" s="89">
        <v>1</v>
      </c>
      <c r="I111" s="89">
        <v>1</v>
      </c>
      <c r="J111" s="89">
        <v>1</v>
      </c>
      <c r="K111" s="89">
        <v>1</v>
      </c>
      <c r="M111" s="34" t="s">
        <v>1311</v>
      </c>
    </row>
    <row r="112" spans="2:58" x14ac:dyDescent="0.3">
      <c r="H112" s="89"/>
      <c r="I112" s="89"/>
      <c r="J112" s="89"/>
      <c r="K112" s="89"/>
    </row>
    <row r="113" spans="3:3" ht="17.25" x14ac:dyDescent="0.3">
      <c r="C113" s="468" t="s">
        <v>1312</v>
      </c>
    </row>
  </sheetData>
  <mergeCells count="124">
    <mergeCell ref="BB102:BC102"/>
    <mergeCell ref="AJ102:AK102"/>
    <mergeCell ref="AL102:AM102"/>
    <mergeCell ref="AN102:AO102"/>
    <mergeCell ref="AP102:AQ102"/>
    <mergeCell ref="AR102:AS102"/>
    <mergeCell ref="AT102:AU102"/>
    <mergeCell ref="AV102:AW102"/>
    <mergeCell ref="AX102:AY102"/>
    <mergeCell ref="AZ102:BA102"/>
    <mergeCell ref="AF85:AH86"/>
    <mergeCell ref="H92:J93"/>
    <mergeCell ref="N92:P93"/>
    <mergeCell ref="T92:V93"/>
    <mergeCell ref="Z92:AB93"/>
    <mergeCell ref="H102:I102"/>
    <mergeCell ref="J102:K102"/>
    <mergeCell ref="L102:M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H85:J86"/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0"/>
  <sheetViews>
    <sheetView workbookViewId="0">
      <selection activeCell="E14" sqref="E14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6" width="40.75" style="34" customWidth="1"/>
    <col min="7" max="16384" width="8.75" style="34"/>
  </cols>
  <sheetData>
    <row r="2" spans="2:6" x14ac:dyDescent="0.3">
      <c r="B2" s="54" t="s">
        <v>1161</v>
      </c>
      <c r="C2" s="54"/>
    </row>
    <row r="4" spans="2:6" x14ac:dyDescent="0.3">
      <c r="B4" s="34" t="s">
        <v>913</v>
      </c>
    </row>
    <row r="5" spans="2:6" ht="14.25" thickBot="1" x14ac:dyDescent="0.35"/>
    <row r="6" spans="2:6" s="89" customFormat="1" ht="14.25" thickBot="1" x14ac:dyDescent="0.35">
      <c r="B6" s="82" t="s">
        <v>490</v>
      </c>
      <c r="C6" s="195" t="s">
        <v>903</v>
      </c>
      <c r="D6" s="56" t="s">
        <v>1</v>
      </c>
      <c r="E6" s="287" t="s">
        <v>500</v>
      </c>
      <c r="F6" s="57" t="s">
        <v>31</v>
      </c>
    </row>
    <row r="7" spans="2:6" ht="40.5" x14ac:dyDescent="0.3">
      <c r="B7" s="240" t="s">
        <v>495</v>
      </c>
      <c r="C7" s="370" t="s">
        <v>904</v>
      </c>
      <c r="D7" s="194" t="s">
        <v>492</v>
      </c>
      <c r="E7" s="288" t="s">
        <v>501</v>
      </c>
      <c r="F7" s="143" t="s">
        <v>491</v>
      </c>
    </row>
    <row r="8" spans="2:6" ht="40.5" x14ac:dyDescent="0.3">
      <c r="B8" s="238" t="s">
        <v>496</v>
      </c>
      <c r="C8" s="370" t="s">
        <v>1162</v>
      </c>
      <c r="D8" s="194" t="s">
        <v>1163</v>
      </c>
      <c r="E8" s="288" t="s">
        <v>501</v>
      </c>
      <c r="F8" s="143" t="s">
        <v>491</v>
      </c>
    </row>
    <row r="9" spans="2:6" ht="40.5" x14ac:dyDescent="0.3">
      <c r="B9" s="238" t="s">
        <v>497</v>
      </c>
      <c r="C9" s="370" t="s">
        <v>905</v>
      </c>
      <c r="D9" s="194" t="s">
        <v>1164</v>
      </c>
      <c r="E9" s="288" t="s">
        <v>501</v>
      </c>
      <c r="F9" s="143" t="s">
        <v>493</v>
      </c>
    </row>
    <row r="10" spans="2:6" ht="41.25" thickBot="1" x14ac:dyDescent="0.35">
      <c r="B10" s="239" t="s">
        <v>498</v>
      </c>
      <c r="C10" s="368" t="s">
        <v>906</v>
      </c>
      <c r="D10" s="286" t="s">
        <v>499</v>
      </c>
      <c r="E10" s="286" t="s">
        <v>501</v>
      </c>
      <c r="F10" s="155" t="s">
        <v>494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44DA-6CAB-4618-8C67-DFA762B21486}">
  <dimension ref="B2:AP231"/>
  <sheetViews>
    <sheetView showGridLines="0" topLeftCell="A4" zoomScale="85" zoomScaleNormal="85" workbookViewId="0">
      <selection activeCell="G18" sqref="G18:W31"/>
    </sheetView>
  </sheetViews>
  <sheetFormatPr defaultColWidth="8.75" defaultRowHeight="13.5" x14ac:dyDescent="0.3"/>
  <cols>
    <col min="1" max="1" width="8.75" style="34"/>
    <col min="2" max="2" width="10.75" style="34" customWidth="1"/>
    <col min="3" max="3" width="13.25" style="34" customWidth="1"/>
    <col min="4" max="4" width="40.75" style="34" customWidth="1"/>
    <col min="5" max="5" width="16.125" style="34" customWidth="1"/>
    <col min="6" max="46" width="2.875" style="34" customWidth="1"/>
    <col min="47" max="16384" width="8.75" style="34"/>
  </cols>
  <sheetData>
    <row r="2" spans="2:35" ht="30" customHeight="1" x14ac:dyDescent="0.3">
      <c r="B2" s="494" t="s">
        <v>1438</v>
      </c>
      <c r="C2" s="494"/>
      <c r="G2" s="634" t="s">
        <v>1478</v>
      </c>
      <c r="H2" s="634"/>
      <c r="I2" s="634"/>
      <c r="J2" s="634"/>
      <c r="K2" s="634"/>
      <c r="L2" s="634"/>
      <c r="M2" s="634"/>
      <c r="N2" s="634"/>
      <c r="O2" s="634"/>
      <c r="P2" s="634"/>
      <c r="Q2" s="647" t="s">
        <v>1493</v>
      </c>
      <c r="R2" s="634"/>
      <c r="S2" s="634"/>
      <c r="T2" s="634"/>
      <c r="U2" s="634"/>
      <c r="V2" s="634"/>
      <c r="W2" s="634"/>
      <c r="X2" s="647" t="s">
        <v>1494</v>
      </c>
      <c r="Y2" s="634"/>
      <c r="Z2" s="634"/>
      <c r="AA2" s="634"/>
      <c r="AB2" s="634"/>
      <c r="AC2" s="634"/>
      <c r="AD2" s="634"/>
      <c r="AE2" s="634" t="s">
        <v>1481</v>
      </c>
      <c r="AF2" s="634"/>
      <c r="AG2" s="634"/>
      <c r="AH2" s="634" t="s">
        <v>1482</v>
      </c>
      <c r="AI2" s="634"/>
    </row>
    <row r="3" spans="2:35" x14ac:dyDescent="0.3">
      <c r="G3" s="496">
        <v>1</v>
      </c>
      <c r="H3" s="496">
        <v>1</v>
      </c>
      <c r="I3" s="496">
        <v>0</v>
      </c>
      <c r="J3" s="496">
        <v>0</v>
      </c>
      <c r="K3" s="496">
        <v>0</v>
      </c>
      <c r="L3" s="496">
        <v>0</v>
      </c>
      <c r="M3" s="496">
        <v>0</v>
      </c>
      <c r="N3" s="496">
        <v>0</v>
      </c>
      <c r="O3" s="496">
        <v>0</v>
      </c>
      <c r="P3" s="496">
        <v>0</v>
      </c>
      <c r="Q3" s="496">
        <v>0</v>
      </c>
      <c r="R3" s="496">
        <v>0</v>
      </c>
      <c r="S3" s="496">
        <v>0</v>
      </c>
      <c r="T3" s="496">
        <v>0</v>
      </c>
      <c r="U3" s="496">
        <v>1</v>
      </c>
      <c r="V3" s="496">
        <v>0</v>
      </c>
      <c r="W3" s="496">
        <v>0</v>
      </c>
      <c r="X3" s="496">
        <v>0</v>
      </c>
      <c r="Y3" s="496">
        <v>0</v>
      </c>
      <c r="Z3" s="496">
        <v>0</v>
      </c>
      <c r="AA3" s="496">
        <v>0</v>
      </c>
      <c r="AB3" s="496">
        <v>3</v>
      </c>
      <c r="AC3" s="496">
        <v>0</v>
      </c>
      <c r="AD3" s="496">
        <v>0</v>
      </c>
      <c r="AE3" s="496">
        <v>0</v>
      </c>
      <c r="AF3" s="496">
        <v>5</v>
      </c>
      <c r="AG3" s="496">
        <v>0</v>
      </c>
      <c r="AH3" s="496" t="s">
        <v>1474</v>
      </c>
      <c r="AI3" s="496" t="s">
        <v>1475</v>
      </c>
    </row>
    <row r="4" spans="2:35" ht="16.5" x14ac:dyDescent="0.3">
      <c r="B4" s="493" t="s">
        <v>1439</v>
      </c>
      <c r="C4" s="491"/>
      <c r="G4" s="496" t="s">
        <v>1476</v>
      </c>
      <c r="H4" s="498" t="s">
        <v>34</v>
      </c>
      <c r="I4" s="498" t="s">
        <v>34</v>
      </c>
      <c r="J4" s="498" t="s">
        <v>34</v>
      </c>
      <c r="K4" s="498" t="s">
        <v>34</v>
      </c>
      <c r="L4" s="498" t="s">
        <v>34</v>
      </c>
      <c r="M4" s="498" t="s">
        <v>34</v>
      </c>
      <c r="N4" s="498" t="s">
        <v>34</v>
      </c>
      <c r="O4" s="498" t="s">
        <v>34</v>
      </c>
      <c r="P4" s="498" t="s">
        <v>1477</v>
      </c>
      <c r="Q4" s="496" t="s">
        <v>1476</v>
      </c>
      <c r="R4" s="498" t="s">
        <v>34</v>
      </c>
      <c r="S4" s="498" t="s">
        <v>34</v>
      </c>
      <c r="T4" s="498" t="s">
        <v>34</v>
      </c>
      <c r="U4" s="498" t="s">
        <v>34</v>
      </c>
      <c r="V4" s="498" t="s">
        <v>34</v>
      </c>
      <c r="W4" s="498" t="s">
        <v>1477</v>
      </c>
      <c r="X4" s="496" t="s">
        <v>1476</v>
      </c>
      <c r="Y4" s="498" t="s">
        <v>34</v>
      </c>
      <c r="Z4" s="498" t="s">
        <v>34</v>
      </c>
      <c r="AA4" s="498" t="s">
        <v>34</v>
      </c>
      <c r="AB4" s="498" t="s">
        <v>34</v>
      </c>
      <c r="AC4" s="498" t="s">
        <v>34</v>
      </c>
      <c r="AD4" s="498" t="s">
        <v>1477</v>
      </c>
      <c r="AE4" s="496" t="s">
        <v>1476</v>
      </c>
      <c r="AF4" s="498" t="s">
        <v>34</v>
      </c>
      <c r="AG4" s="498" t="s">
        <v>1477</v>
      </c>
      <c r="AH4" s="496" t="s">
        <v>1476</v>
      </c>
      <c r="AI4" s="498" t="s">
        <v>1477</v>
      </c>
    </row>
    <row r="7" spans="2:35" ht="16.5" customHeight="1" x14ac:dyDescent="0.3">
      <c r="F7" s="515" t="s">
        <v>1486</v>
      </c>
      <c r="G7" s="634" t="s">
        <v>1483</v>
      </c>
      <c r="H7" s="634"/>
      <c r="I7" s="634"/>
      <c r="J7" s="634"/>
      <c r="K7" s="634"/>
      <c r="L7" s="634"/>
      <c r="M7" s="634"/>
      <c r="N7" s="634"/>
      <c r="O7" s="705" t="s">
        <v>1484</v>
      </c>
      <c r="P7" s="706"/>
      <c r="Q7" s="706"/>
      <c r="R7" s="706"/>
      <c r="S7" s="706"/>
      <c r="T7" s="706"/>
      <c r="U7" s="706"/>
      <c r="V7" s="707"/>
      <c r="W7" s="705" t="s">
        <v>1485</v>
      </c>
      <c r="X7" s="706"/>
      <c r="Y7" s="706"/>
      <c r="Z7" s="706"/>
      <c r="AA7" s="706"/>
      <c r="AB7" s="706"/>
      <c r="AC7" s="706"/>
      <c r="AD7" s="707"/>
      <c r="AE7" s="699" t="s">
        <v>1481</v>
      </c>
      <c r="AF7" s="700"/>
      <c r="AG7" s="701"/>
      <c r="AH7" s="699" t="s">
        <v>1482</v>
      </c>
      <c r="AI7" s="701"/>
    </row>
    <row r="8" spans="2:35" s="493" customFormat="1" x14ac:dyDescent="0.3">
      <c r="F8" s="516"/>
      <c r="G8" s="634" t="s">
        <v>1479</v>
      </c>
      <c r="H8" s="634"/>
      <c r="I8" s="634"/>
      <c r="J8" s="634"/>
      <c r="K8" s="634" t="s">
        <v>1480</v>
      </c>
      <c r="L8" s="634"/>
      <c r="M8" s="634"/>
      <c r="N8" s="634"/>
      <c r="O8" s="634" t="s">
        <v>1479</v>
      </c>
      <c r="P8" s="634"/>
      <c r="Q8" s="634"/>
      <c r="R8" s="634"/>
      <c r="S8" s="634" t="s">
        <v>1480</v>
      </c>
      <c r="T8" s="634"/>
      <c r="U8" s="634"/>
      <c r="V8" s="634"/>
      <c r="W8" s="634" t="s">
        <v>1479</v>
      </c>
      <c r="X8" s="634"/>
      <c r="Y8" s="634"/>
      <c r="Z8" s="634"/>
      <c r="AA8" s="634" t="s">
        <v>1480</v>
      </c>
      <c r="AB8" s="634"/>
      <c r="AC8" s="634"/>
      <c r="AD8" s="634"/>
      <c r="AE8" s="657"/>
      <c r="AF8" s="702"/>
      <c r="AG8" s="703"/>
      <c r="AH8" s="657"/>
      <c r="AI8" s="703"/>
    </row>
    <row r="9" spans="2:35" x14ac:dyDescent="0.3">
      <c r="F9" s="496">
        <v>1</v>
      </c>
      <c r="G9" s="496">
        <v>0</v>
      </c>
      <c r="H9" s="496">
        <v>1</v>
      </c>
      <c r="I9" s="496">
        <v>0</v>
      </c>
      <c r="J9" s="496">
        <v>0</v>
      </c>
      <c r="K9" s="496">
        <v>0</v>
      </c>
      <c r="L9" s="496">
        <v>2</v>
      </c>
      <c r="M9" s="496">
        <v>0</v>
      </c>
      <c r="N9" s="496">
        <v>0</v>
      </c>
      <c r="O9" s="496">
        <v>0</v>
      </c>
      <c r="P9" s="496">
        <v>2</v>
      </c>
      <c r="Q9" s="496">
        <v>0</v>
      </c>
      <c r="R9" s="496">
        <v>0</v>
      </c>
      <c r="S9" s="496">
        <v>0</v>
      </c>
      <c r="T9" s="496">
        <v>1</v>
      </c>
      <c r="U9" s="496">
        <v>0</v>
      </c>
      <c r="V9" s="496">
        <v>0</v>
      </c>
      <c r="W9" s="496">
        <v>0</v>
      </c>
      <c r="X9" s="496">
        <v>1</v>
      </c>
      <c r="Y9" s="496">
        <v>0</v>
      </c>
      <c r="Z9" s="496">
        <v>0</v>
      </c>
      <c r="AA9" s="496">
        <v>0</v>
      </c>
      <c r="AB9" s="496">
        <v>3</v>
      </c>
      <c r="AC9" s="496">
        <v>0</v>
      </c>
      <c r="AD9" s="496">
        <v>0</v>
      </c>
      <c r="AE9" s="496">
        <v>0</v>
      </c>
      <c r="AF9" s="496">
        <v>5</v>
      </c>
      <c r="AG9" s="496">
        <v>0</v>
      </c>
      <c r="AH9" s="496" t="s">
        <v>1474</v>
      </c>
      <c r="AI9" s="496" t="s">
        <v>1475</v>
      </c>
    </row>
    <row r="10" spans="2:35" x14ac:dyDescent="0.3">
      <c r="F10" s="139" t="s">
        <v>1487</v>
      </c>
      <c r="G10" s="496" t="s">
        <v>1476</v>
      </c>
      <c r="H10" s="498" t="s">
        <v>34</v>
      </c>
      <c r="I10" s="498" t="s">
        <v>34</v>
      </c>
      <c r="J10" s="498" t="s">
        <v>1477</v>
      </c>
      <c r="K10" s="496" t="s">
        <v>1476</v>
      </c>
      <c r="L10" s="498" t="s">
        <v>34</v>
      </c>
      <c r="M10" s="498" t="s">
        <v>34</v>
      </c>
      <c r="N10" s="498" t="s">
        <v>1477</v>
      </c>
      <c r="O10" s="496" t="s">
        <v>1476</v>
      </c>
      <c r="P10" s="498" t="s">
        <v>34</v>
      </c>
      <c r="Q10" s="498" t="s">
        <v>34</v>
      </c>
      <c r="R10" s="498" t="s">
        <v>1477</v>
      </c>
      <c r="S10" s="496" t="s">
        <v>1476</v>
      </c>
      <c r="T10" s="498" t="s">
        <v>34</v>
      </c>
      <c r="U10" s="498" t="s">
        <v>34</v>
      </c>
      <c r="V10" s="498" t="s">
        <v>1477</v>
      </c>
      <c r="W10" s="496" t="s">
        <v>1476</v>
      </c>
      <c r="X10" s="498" t="s">
        <v>34</v>
      </c>
      <c r="Y10" s="498" t="s">
        <v>34</v>
      </c>
      <c r="Z10" s="498" t="s">
        <v>1477</v>
      </c>
      <c r="AA10" s="496" t="s">
        <v>1476</v>
      </c>
      <c r="AB10" s="498" t="s">
        <v>34</v>
      </c>
      <c r="AC10" s="498" t="s">
        <v>34</v>
      </c>
      <c r="AD10" s="498" t="s">
        <v>1477</v>
      </c>
      <c r="AE10" s="496" t="s">
        <v>1476</v>
      </c>
      <c r="AF10" s="498" t="s">
        <v>34</v>
      </c>
      <c r="AG10" s="498" t="s">
        <v>1477</v>
      </c>
      <c r="AH10" s="496" t="s">
        <v>1476</v>
      </c>
      <c r="AI10" s="498" t="s">
        <v>1477</v>
      </c>
    </row>
    <row r="12" spans="2:35" x14ac:dyDescent="0.3">
      <c r="F12" s="34" t="s">
        <v>1488</v>
      </c>
    </row>
    <row r="13" spans="2:35" x14ac:dyDescent="0.3">
      <c r="F13" s="34" t="s">
        <v>1490</v>
      </c>
    </row>
    <row r="14" spans="2:35" x14ac:dyDescent="0.3">
      <c r="F14" s="493" t="s">
        <v>1491</v>
      </c>
    </row>
    <row r="15" spans="2:35" x14ac:dyDescent="0.3">
      <c r="F15" s="493" t="s">
        <v>1489</v>
      </c>
    </row>
    <row r="16" spans="2:35" x14ac:dyDescent="0.3">
      <c r="F16" s="493"/>
    </row>
    <row r="17" spans="2:35" ht="14.25" thickBot="1" x14ac:dyDescent="0.35"/>
    <row r="18" spans="2:35" ht="14.25" thickBot="1" x14ac:dyDescent="0.35">
      <c r="G18" s="695" t="s">
        <v>1492</v>
      </c>
      <c r="H18" s="696"/>
      <c r="I18" s="696"/>
      <c r="J18" s="696"/>
      <c r="K18" s="696"/>
      <c r="L18" s="696"/>
      <c r="M18" s="696"/>
      <c r="N18" s="696"/>
      <c r="O18" s="696"/>
      <c r="P18" s="696"/>
      <c r="Q18" s="696"/>
      <c r="R18" s="696"/>
      <c r="S18" s="696"/>
      <c r="T18" s="696"/>
      <c r="U18" s="696"/>
      <c r="V18" s="696"/>
      <c r="W18" s="697"/>
    </row>
    <row r="19" spans="2:35" ht="30" customHeight="1" x14ac:dyDescent="0.3">
      <c r="G19" s="693" t="s">
        <v>1495</v>
      </c>
      <c r="H19" s="694"/>
      <c r="I19" s="694"/>
      <c r="J19" s="694"/>
      <c r="K19" s="698" t="s">
        <v>1493</v>
      </c>
      <c r="L19" s="694"/>
      <c r="M19" s="694"/>
      <c r="N19" s="694"/>
      <c r="O19" s="698" t="s">
        <v>1494</v>
      </c>
      <c r="P19" s="698"/>
      <c r="Q19" s="698"/>
      <c r="R19" s="698"/>
      <c r="S19" s="694" t="s">
        <v>1481</v>
      </c>
      <c r="T19" s="694"/>
      <c r="U19" s="694"/>
      <c r="V19" s="516" t="s">
        <v>1482</v>
      </c>
      <c r="W19" s="655"/>
    </row>
    <row r="20" spans="2:35" ht="14.25" thickBot="1" x14ac:dyDescent="0.35">
      <c r="G20" s="487">
        <v>0</v>
      </c>
      <c r="H20" s="489">
        <v>4</v>
      </c>
      <c r="I20" s="489">
        <v>0</v>
      </c>
      <c r="J20" s="489">
        <v>0</v>
      </c>
      <c r="K20" s="489">
        <v>0</v>
      </c>
      <c r="L20" s="489">
        <v>6</v>
      </c>
      <c r="M20" s="489">
        <v>0</v>
      </c>
      <c r="N20" s="489">
        <v>0</v>
      </c>
      <c r="O20" s="489">
        <v>0</v>
      </c>
      <c r="P20" s="489">
        <v>3</v>
      </c>
      <c r="Q20" s="489">
        <v>0</v>
      </c>
      <c r="R20" s="489">
        <v>0</v>
      </c>
      <c r="S20" s="489">
        <v>0</v>
      </c>
      <c r="T20" s="489">
        <v>5</v>
      </c>
      <c r="U20" s="489">
        <v>0</v>
      </c>
      <c r="V20" s="489" t="s">
        <v>1474</v>
      </c>
      <c r="W20" s="490" t="s">
        <v>1475</v>
      </c>
    </row>
    <row r="21" spans="2:35" x14ac:dyDescent="0.3">
      <c r="G21" s="488" t="s">
        <v>1476</v>
      </c>
      <c r="H21" s="499" t="s">
        <v>34</v>
      </c>
      <c r="I21" s="499" t="s">
        <v>34</v>
      </c>
      <c r="J21" s="499" t="s">
        <v>1477</v>
      </c>
      <c r="K21" s="488" t="s">
        <v>1476</v>
      </c>
      <c r="L21" s="499" t="s">
        <v>34</v>
      </c>
      <c r="M21" s="499" t="s">
        <v>34</v>
      </c>
      <c r="N21" s="499" t="s">
        <v>1477</v>
      </c>
      <c r="O21" s="488" t="s">
        <v>1476</v>
      </c>
      <c r="P21" s="499" t="s">
        <v>34</v>
      </c>
      <c r="Q21" s="499" t="s">
        <v>34</v>
      </c>
      <c r="R21" s="499" t="s">
        <v>1477</v>
      </c>
      <c r="S21" s="488" t="s">
        <v>1476</v>
      </c>
      <c r="T21" s="499" t="s">
        <v>34</v>
      </c>
      <c r="U21" s="499" t="s">
        <v>1477</v>
      </c>
      <c r="V21" s="488" t="s">
        <v>1476</v>
      </c>
      <c r="W21" s="499" t="s">
        <v>1477</v>
      </c>
      <c r="X21" s="493"/>
      <c r="Y21" s="493"/>
      <c r="Z21" s="493"/>
      <c r="AA21" s="493"/>
    </row>
    <row r="22" spans="2:35" ht="14.25" thickBot="1" x14ac:dyDescent="0.35"/>
    <row r="23" spans="2:35" ht="14.25" thickBot="1" x14ac:dyDescent="0.35">
      <c r="G23" s="695" t="s">
        <v>1499</v>
      </c>
      <c r="H23" s="696"/>
      <c r="I23" s="696"/>
      <c r="J23" s="696"/>
      <c r="K23" s="696"/>
      <c r="L23" s="696"/>
      <c r="M23" s="696"/>
      <c r="N23" s="696"/>
      <c r="O23" s="696"/>
      <c r="P23" s="696"/>
      <c r="Q23" s="696"/>
      <c r="R23" s="696"/>
      <c r="S23" s="696"/>
      <c r="T23" s="696"/>
      <c r="U23" s="696"/>
      <c r="V23" s="696"/>
      <c r="W23" s="697"/>
    </row>
    <row r="24" spans="2:35" ht="30" customHeight="1" x14ac:dyDescent="0.3">
      <c r="G24" s="693" t="s">
        <v>1495</v>
      </c>
      <c r="H24" s="694"/>
      <c r="I24" s="694"/>
      <c r="J24" s="694"/>
      <c r="K24" s="698" t="s">
        <v>1493</v>
      </c>
      <c r="L24" s="694"/>
      <c r="M24" s="694"/>
      <c r="N24" s="694"/>
      <c r="O24" s="698" t="s">
        <v>1494</v>
      </c>
      <c r="P24" s="698"/>
      <c r="Q24" s="698"/>
      <c r="R24" s="698"/>
      <c r="S24" s="694" t="s">
        <v>1481</v>
      </c>
      <c r="T24" s="694"/>
      <c r="U24" s="694"/>
      <c r="V24" s="516" t="s">
        <v>1482</v>
      </c>
      <c r="W24" s="655"/>
    </row>
    <row r="25" spans="2:35" ht="14.25" thickBot="1" x14ac:dyDescent="0.35">
      <c r="G25" s="487">
        <v>0</v>
      </c>
      <c r="H25" s="489">
        <v>5</v>
      </c>
      <c r="I25" s="489">
        <v>0</v>
      </c>
      <c r="J25" s="489">
        <v>0</v>
      </c>
      <c r="K25" s="489">
        <v>0</v>
      </c>
      <c r="L25" s="489">
        <v>4</v>
      </c>
      <c r="M25" s="489">
        <v>0</v>
      </c>
      <c r="N25" s="489">
        <v>0</v>
      </c>
      <c r="O25" s="489">
        <v>0</v>
      </c>
      <c r="P25" s="489">
        <v>5</v>
      </c>
      <c r="Q25" s="489">
        <v>0</v>
      </c>
      <c r="R25" s="489">
        <v>0</v>
      </c>
      <c r="S25" s="489">
        <v>0</v>
      </c>
      <c r="T25" s="489">
        <v>5</v>
      </c>
      <c r="U25" s="489">
        <v>0</v>
      </c>
      <c r="V25" s="489" t="s">
        <v>1474</v>
      </c>
      <c r="W25" s="490" t="s">
        <v>1475</v>
      </c>
    </row>
    <row r="26" spans="2:35" x14ac:dyDescent="0.3">
      <c r="G26" s="488" t="s">
        <v>1476</v>
      </c>
      <c r="H26" s="499" t="s">
        <v>34</v>
      </c>
      <c r="I26" s="499" t="s">
        <v>34</v>
      </c>
      <c r="J26" s="499" t="s">
        <v>1477</v>
      </c>
      <c r="K26" s="488" t="s">
        <v>1476</v>
      </c>
      <c r="L26" s="499" t="s">
        <v>34</v>
      </c>
      <c r="M26" s="499" t="s">
        <v>34</v>
      </c>
      <c r="N26" s="499" t="s">
        <v>1477</v>
      </c>
      <c r="O26" s="488" t="s">
        <v>1476</v>
      </c>
      <c r="P26" s="499" t="s">
        <v>34</v>
      </c>
      <c r="Q26" s="499" t="s">
        <v>34</v>
      </c>
      <c r="R26" s="499" t="s">
        <v>1477</v>
      </c>
      <c r="S26" s="488" t="s">
        <v>1476</v>
      </c>
      <c r="T26" s="499" t="s">
        <v>34</v>
      </c>
      <c r="U26" s="499" t="s">
        <v>1477</v>
      </c>
      <c r="V26" s="488" t="s">
        <v>1476</v>
      </c>
      <c r="W26" s="499" t="s">
        <v>1477</v>
      </c>
    </row>
    <row r="27" spans="2:35" ht="14.25" thickBot="1" x14ac:dyDescent="0.35"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3"/>
      <c r="AF27" s="493"/>
      <c r="AG27" s="493"/>
      <c r="AH27" s="493"/>
      <c r="AI27" s="493"/>
    </row>
    <row r="28" spans="2:35" ht="13.5" customHeight="1" thickBot="1" x14ac:dyDescent="0.35">
      <c r="F28" s="493"/>
      <c r="G28" s="695" t="s">
        <v>1500</v>
      </c>
      <c r="H28" s="696"/>
      <c r="I28" s="696"/>
      <c r="J28" s="696"/>
      <c r="K28" s="696"/>
      <c r="L28" s="696"/>
      <c r="M28" s="696"/>
      <c r="N28" s="696"/>
      <c r="O28" s="696"/>
      <c r="P28" s="696"/>
      <c r="Q28" s="696"/>
      <c r="R28" s="696"/>
      <c r="S28" s="696"/>
      <c r="T28" s="696"/>
      <c r="U28" s="696"/>
      <c r="V28" s="696"/>
      <c r="W28" s="697"/>
      <c r="X28" s="493"/>
      <c r="Y28" s="493"/>
      <c r="Z28" s="493"/>
      <c r="AA28" s="493"/>
      <c r="AB28" s="493"/>
      <c r="AC28" s="493"/>
      <c r="AD28" s="493"/>
      <c r="AE28" s="493"/>
      <c r="AF28" s="493"/>
      <c r="AG28" s="493"/>
      <c r="AH28" s="493"/>
      <c r="AI28" s="493"/>
    </row>
    <row r="29" spans="2:35" ht="30" customHeight="1" x14ac:dyDescent="0.3">
      <c r="F29" s="493"/>
      <c r="G29" s="693" t="s">
        <v>1495</v>
      </c>
      <c r="H29" s="694"/>
      <c r="I29" s="694"/>
      <c r="J29" s="694"/>
      <c r="K29" s="698" t="s">
        <v>1493</v>
      </c>
      <c r="L29" s="694"/>
      <c r="M29" s="694"/>
      <c r="N29" s="694"/>
      <c r="O29" s="698" t="s">
        <v>1494</v>
      </c>
      <c r="P29" s="698"/>
      <c r="Q29" s="698"/>
      <c r="R29" s="698"/>
      <c r="S29" s="694" t="s">
        <v>1481</v>
      </c>
      <c r="T29" s="694"/>
      <c r="U29" s="694"/>
      <c r="V29" s="516" t="s">
        <v>1482</v>
      </c>
      <c r="W29" s="655"/>
      <c r="X29" s="493"/>
      <c r="Y29" s="493"/>
      <c r="Z29" s="493"/>
      <c r="AA29" s="493"/>
      <c r="AB29" s="493"/>
      <c r="AC29" s="493"/>
      <c r="AD29" s="493"/>
      <c r="AE29" s="493"/>
      <c r="AF29" s="493"/>
      <c r="AG29" s="493"/>
      <c r="AH29" s="493"/>
      <c r="AI29" s="493"/>
    </row>
    <row r="30" spans="2:35" ht="14.25" thickBot="1" x14ac:dyDescent="0.35">
      <c r="F30" s="493"/>
      <c r="G30" s="487">
        <v>0</v>
      </c>
      <c r="H30" s="489">
        <v>6</v>
      </c>
      <c r="I30" s="489">
        <v>0</v>
      </c>
      <c r="J30" s="489">
        <v>0</v>
      </c>
      <c r="K30" s="489">
        <v>0</v>
      </c>
      <c r="L30" s="489">
        <v>6</v>
      </c>
      <c r="M30" s="489">
        <v>0</v>
      </c>
      <c r="N30" s="489">
        <v>0</v>
      </c>
      <c r="O30" s="489">
        <v>0</v>
      </c>
      <c r="P30" s="489">
        <v>3</v>
      </c>
      <c r="Q30" s="489">
        <v>0</v>
      </c>
      <c r="R30" s="489">
        <v>0</v>
      </c>
      <c r="S30" s="489">
        <v>0</v>
      </c>
      <c r="T30" s="489">
        <v>5</v>
      </c>
      <c r="U30" s="489">
        <v>0</v>
      </c>
      <c r="V30" s="489" t="s">
        <v>1474</v>
      </c>
      <c r="W30" s="490" t="s">
        <v>1475</v>
      </c>
      <c r="X30" s="493"/>
      <c r="Y30" s="493"/>
      <c r="Z30" s="493"/>
      <c r="AA30" s="493"/>
      <c r="AB30" s="493"/>
      <c r="AC30" s="493"/>
      <c r="AD30" s="493"/>
      <c r="AE30" s="493"/>
      <c r="AF30" s="493"/>
      <c r="AG30" s="493"/>
      <c r="AH30" s="493"/>
      <c r="AI30" s="493"/>
    </row>
    <row r="31" spans="2:35" x14ac:dyDescent="0.3">
      <c r="B31" s="493" t="s">
        <v>1440</v>
      </c>
      <c r="F31" s="493"/>
      <c r="G31" s="488" t="s">
        <v>1476</v>
      </c>
      <c r="H31" s="499" t="s">
        <v>34</v>
      </c>
      <c r="I31" s="499" t="s">
        <v>34</v>
      </c>
      <c r="J31" s="499" t="s">
        <v>1477</v>
      </c>
      <c r="K31" s="488" t="s">
        <v>1476</v>
      </c>
      <c r="L31" s="499" t="s">
        <v>34</v>
      </c>
      <c r="M31" s="499" t="s">
        <v>34</v>
      </c>
      <c r="N31" s="499" t="s">
        <v>1477</v>
      </c>
      <c r="O31" s="488" t="s">
        <v>1476</v>
      </c>
      <c r="P31" s="499" t="s">
        <v>34</v>
      </c>
      <c r="Q31" s="499" t="s">
        <v>34</v>
      </c>
      <c r="R31" s="499" t="s">
        <v>1477</v>
      </c>
      <c r="S31" s="488" t="s">
        <v>1476</v>
      </c>
      <c r="T31" s="499" t="s">
        <v>34</v>
      </c>
      <c r="U31" s="499" t="s">
        <v>1477</v>
      </c>
      <c r="V31" s="488" t="s">
        <v>1476</v>
      </c>
      <c r="W31" s="499" t="s">
        <v>1477</v>
      </c>
      <c r="X31" s="493"/>
      <c r="Y31" s="493"/>
      <c r="Z31" s="493"/>
      <c r="AA31" s="493"/>
      <c r="AB31" s="493"/>
      <c r="AC31" s="493"/>
      <c r="AD31" s="493"/>
      <c r="AE31" s="493"/>
      <c r="AF31" s="493"/>
      <c r="AG31" s="493"/>
      <c r="AH31" s="493"/>
      <c r="AI31" s="493"/>
    </row>
    <row r="32" spans="2:35" x14ac:dyDescent="0.3">
      <c r="B32" s="493" t="s">
        <v>1441</v>
      </c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3"/>
      <c r="AF32" s="493"/>
      <c r="AG32" s="493"/>
      <c r="AH32" s="493"/>
      <c r="AI32" s="493"/>
    </row>
    <row r="33" spans="2:42" x14ac:dyDescent="0.3">
      <c r="B33" s="493" t="s">
        <v>1442</v>
      </c>
    </row>
    <row r="34" spans="2:42" ht="14.25" thickBot="1" x14ac:dyDescent="0.35">
      <c r="B34" s="493" t="s">
        <v>1443</v>
      </c>
    </row>
    <row r="35" spans="2:42" ht="14.25" thickBot="1" x14ac:dyDescent="0.35">
      <c r="B35" s="493" t="s">
        <v>1444</v>
      </c>
      <c r="F35" s="692" t="s">
        <v>1496</v>
      </c>
      <c r="G35" s="692"/>
      <c r="H35" s="692"/>
      <c r="I35" s="692"/>
      <c r="J35" s="45"/>
      <c r="K35" s="45"/>
      <c r="L35" s="45"/>
      <c r="M35" s="46"/>
      <c r="N35" s="40"/>
      <c r="O35" s="41"/>
      <c r="P35" s="41"/>
      <c r="Q35" s="41"/>
      <c r="R35" s="41"/>
      <c r="S35" s="42"/>
      <c r="T35" s="45"/>
      <c r="U35" s="45"/>
      <c r="V35" s="45"/>
      <c r="W35" s="40"/>
      <c r="X35" s="41"/>
      <c r="Y35" s="41"/>
      <c r="Z35" s="41"/>
      <c r="AA35" s="41"/>
      <c r="AB35" s="42"/>
      <c r="AC35" s="45"/>
      <c r="AD35" s="45"/>
      <c r="AE35" s="45"/>
      <c r="AF35" s="40"/>
      <c r="AG35" s="41"/>
      <c r="AH35" s="41"/>
      <c r="AI35" s="41"/>
      <c r="AJ35" s="41"/>
      <c r="AK35" s="42"/>
      <c r="AL35" s="45"/>
      <c r="AM35" s="45"/>
      <c r="AN35" s="45"/>
    </row>
    <row r="36" spans="2:42" ht="14.25" thickBot="1" x14ac:dyDescent="0.35">
      <c r="B36" s="493" t="s">
        <v>1445</v>
      </c>
      <c r="F36" s="35"/>
      <c r="G36" s="35"/>
      <c r="H36" s="35"/>
      <c r="I36" s="35"/>
    </row>
    <row r="37" spans="2:42" ht="13.5" customHeight="1" thickBot="1" x14ac:dyDescent="0.35">
      <c r="F37" s="692" t="s">
        <v>1497</v>
      </c>
      <c r="G37" s="692"/>
      <c r="H37" s="692"/>
      <c r="I37" s="692"/>
      <c r="J37" s="45"/>
      <c r="K37" s="45"/>
      <c r="L37" s="45"/>
      <c r="M37" s="45"/>
      <c r="N37" s="46"/>
      <c r="O37" s="40"/>
      <c r="P37" s="41"/>
      <c r="Q37" s="41"/>
      <c r="R37" s="42"/>
      <c r="S37" s="44"/>
      <c r="T37" s="45"/>
      <c r="U37" s="45"/>
      <c r="V37" s="45"/>
      <c r="W37" s="45"/>
      <c r="X37" s="40"/>
      <c r="Y37" s="41"/>
      <c r="Z37" s="41"/>
      <c r="AA37" s="42"/>
      <c r="AB37" s="44"/>
      <c r="AC37" s="45"/>
      <c r="AD37" s="45"/>
      <c r="AE37" s="45"/>
      <c r="AF37" s="45"/>
      <c r="AG37" s="40"/>
      <c r="AH37" s="41"/>
      <c r="AI37" s="41"/>
      <c r="AJ37" s="42"/>
      <c r="AK37" s="44"/>
      <c r="AL37" s="45"/>
      <c r="AM37" s="45"/>
      <c r="AN37" s="45"/>
      <c r="AO37" s="45"/>
    </row>
    <row r="38" spans="2:42" ht="14.25" thickBot="1" x14ac:dyDescent="0.35">
      <c r="F38" s="35"/>
      <c r="G38" s="35"/>
      <c r="H38" s="35"/>
      <c r="I38" s="35"/>
    </row>
    <row r="39" spans="2:42" ht="14.25" thickBot="1" x14ac:dyDescent="0.35">
      <c r="F39" s="692" t="s">
        <v>1498</v>
      </c>
      <c r="G39" s="692"/>
      <c r="H39" s="692"/>
      <c r="I39" s="692"/>
      <c r="J39" s="45"/>
      <c r="K39" s="45"/>
      <c r="L39" s="45"/>
      <c r="M39" s="45"/>
      <c r="N39" s="45"/>
      <c r="O39" s="46"/>
      <c r="P39" s="40"/>
      <c r="Q39" s="41"/>
      <c r="R39" s="41"/>
      <c r="S39" s="41"/>
      <c r="T39" s="41"/>
      <c r="U39" s="42"/>
      <c r="V39" s="45"/>
      <c r="W39" s="45"/>
      <c r="X39" s="45"/>
      <c r="Y39" s="40"/>
      <c r="Z39" s="41"/>
      <c r="AA39" s="41"/>
      <c r="AB39" s="41"/>
      <c r="AC39" s="41"/>
      <c r="AD39" s="42"/>
      <c r="AE39" s="45"/>
      <c r="AF39" s="45"/>
      <c r="AG39" s="45"/>
      <c r="AH39" s="40"/>
      <c r="AI39" s="41"/>
      <c r="AJ39" s="41"/>
      <c r="AK39" s="41"/>
      <c r="AL39" s="41"/>
      <c r="AM39" s="42"/>
      <c r="AN39" s="45"/>
      <c r="AO39" s="45"/>
      <c r="AP39" s="45"/>
    </row>
    <row r="65" spans="2:8" x14ac:dyDescent="0.3">
      <c r="F65" s="493" t="s">
        <v>1446</v>
      </c>
    </row>
    <row r="66" spans="2:8" ht="16.5" x14ac:dyDescent="0.3">
      <c r="B66" s="491"/>
      <c r="C66" s="491"/>
      <c r="D66" s="491"/>
      <c r="E66" s="491"/>
      <c r="F66" s="493" t="s">
        <v>1447</v>
      </c>
      <c r="G66" s="491"/>
      <c r="H66" s="491"/>
    </row>
    <row r="67" spans="2:8" ht="16.5" x14ac:dyDescent="0.3">
      <c r="B67" s="491"/>
      <c r="C67" s="491"/>
      <c r="D67" s="491"/>
      <c r="E67" s="491"/>
      <c r="F67" s="493" t="s">
        <v>1449</v>
      </c>
      <c r="G67" s="704" t="s">
        <v>1448</v>
      </c>
      <c r="H67" s="704"/>
    </row>
    <row r="68" spans="2:8" ht="16.5" x14ac:dyDescent="0.3">
      <c r="B68" s="491"/>
      <c r="C68" s="491"/>
      <c r="D68" s="491"/>
      <c r="E68" s="491"/>
      <c r="F68" s="493" t="s">
        <v>1452</v>
      </c>
      <c r="G68" s="496" t="s">
        <v>1450</v>
      </c>
      <c r="H68" s="496" t="s">
        <v>1451</v>
      </c>
    </row>
    <row r="69" spans="2:8" ht="16.5" x14ac:dyDescent="0.3">
      <c r="B69" s="491"/>
      <c r="C69" s="491"/>
      <c r="D69" s="491"/>
      <c r="E69" s="491"/>
      <c r="F69" s="493" t="s">
        <v>1455</v>
      </c>
      <c r="G69" s="496" t="s">
        <v>1453</v>
      </c>
      <c r="H69" s="496" t="s">
        <v>1454</v>
      </c>
    </row>
    <row r="70" spans="2:8" ht="16.5" x14ac:dyDescent="0.3">
      <c r="B70" s="491"/>
      <c r="C70" s="491"/>
      <c r="D70" s="491"/>
      <c r="E70" s="491"/>
      <c r="G70" s="491"/>
      <c r="H70" s="492"/>
    </row>
    <row r="71" spans="2:8" ht="16.5" x14ac:dyDescent="0.3">
      <c r="F71" s="491"/>
    </row>
    <row r="72" spans="2:8" ht="16.5" x14ac:dyDescent="0.3">
      <c r="B72" s="493" t="s">
        <v>1456</v>
      </c>
      <c r="C72" s="491"/>
      <c r="D72" s="491"/>
      <c r="E72" s="491"/>
      <c r="F72" s="491"/>
      <c r="G72" s="491"/>
      <c r="H72" s="491"/>
    </row>
    <row r="73" spans="2:8" ht="16.5" x14ac:dyDescent="0.3">
      <c r="B73" s="493" t="s">
        <v>1457</v>
      </c>
      <c r="C73" s="491"/>
      <c r="D73" s="491"/>
      <c r="E73" s="491"/>
      <c r="F73" s="491"/>
      <c r="G73" s="491"/>
      <c r="H73" s="491"/>
    </row>
    <row r="74" spans="2:8" ht="16.5" x14ac:dyDescent="0.3">
      <c r="B74" s="493" t="s">
        <v>1458</v>
      </c>
      <c r="C74" s="491"/>
      <c r="D74" s="491"/>
      <c r="E74" s="491"/>
      <c r="G74" s="491"/>
    </row>
    <row r="81" spans="2:7" ht="16.5" x14ac:dyDescent="0.3">
      <c r="F81" s="491"/>
    </row>
    <row r="82" spans="2:7" ht="16.5" x14ac:dyDescent="0.3">
      <c r="B82" s="491"/>
      <c r="C82" s="491"/>
      <c r="D82" s="491"/>
      <c r="E82" s="491"/>
      <c r="F82" s="491"/>
      <c r="G82" s="497"/>
    </row>
    <row r="83" spans="2:7" ht="16.5" x14ac:dyDescent="0.3">
      <c r="B83" s="491"/>
      <c r="C83" s="491"/>
      <c r="D83" s="491"/>
      <c r="E83" s="491"/>
      <c r="F83" s="491"/>
      <c r="G83" s="497"/>
    </row>
    <row r="84" spans="2:7" ht="16.5" x14ac:dyDescent="0.3">
      <c r="B84" s="491"/>
      <c r="C84" s="491"/>
      <c r="D84" s="491"/>
      <c r="E84" s="491"/>
      <c r="F84" s="491"/>
      <c r="G84" s="497"/>
    </row>
    <row r="85" spans="2:7" ht="16.5" x14ac:dyDescent="0.3">
      <c r="B85" s="491"/>
      <c r="C85" s="491"/>
      <c r="D85" s="491"/>
      <c r="E85" s="491"/>
      <c r="F85" s="491"/>
      <c r="G85" s="497"/>
    </row>
    <row r="86" spans="2:7" ht="16.5" x14ac:dyDescent="0.3">
      <c r="B86" s="493" t="s">
        <v>1459</v>
      </c>
      <c r="C86" s="491"/>
      <c r="D86" s="491"/>
      <c r="E86" s="491"/>
      <c r="F86" s="491"/>
      <c r="G86" s="497"/>
    </row>
    <row r="87" spans="2:7" ht="16.5" x14ac:dyDescent="0.3">
      <c r="B87" s="493" t="s">
        <v>1460</v>
      </c>
      <c r="C87" s="491"/>
      <c r="D87" s="491"/>
      <c r="E87" s="491"/>
      <c r="F87" s="491"/>
      <c r="G87" s="497"/>
    </row>
    <row r="88" spans="2:7" ht="16.5" x14ac:dyDescent="0.3">
      <c r="B88" s="493" t="s">
        <v>1461</v>
      </c>
      <c r="C88" s="491"/>
      <c r="D88" s="491"/>
      <c r="E88" s="491"/>
      <c r="F88" s="491"/>
      <c r="G88" s="497"/>
    </row>
    <row r="89" spans="2:7" ht="16.5" x14ac:dyDescent="0.3">
      <c r="B89" s="491"/>
      <c r="C89" s="491"/>
      <c r="D89" s="491"/>
      <c r="E89" s="491"/>
      <c r="G89" s="497"/>
    </row>
    <row r="90" spans="2:7" x14ac:dyDescent="0.3">
      <c r="G90" s="497"/>
    </row>
    <row r="91" spans="2:7" x14ac:dyDescent="0.3">
      <c r="G91" s="497"/>
    </row>
    <row r="92" spans="2:7" x14ac:dyDescent="0.3">
      <c r="G92" s="497"/>
    </row>
    <row r="93" spans="2:7" x14ac:dyDescent="0.3">
      <c r="G93" s="497"/>
    </row>
    <row r="94" spans="2:7" x14ac:dyDescent="0.3">
      <c r="G94" s="497"/>
    </row>
    <row r="95" spans="2:7" x14ac:dyDescent="0.3">
      <c r="G95" s="497"/>
    </row>
    <row r="96" spans="2:7" x14ac:dyDescent="0.3">
      <c r="G96" s="497"/>
    </row>
    <row r="106" spans="2:6" ht="16.5" x14ac:dyDescent="0.3">
      <c r="F106" s="491"/>
    </row>
    <row r="107" spans="2:6" ht="16.5" x14ac:dyDescent="0.3">
      <c r="B107" s="493" t="s">
        <v>1462</v>
      </c>
      <c r="C107" s="491"/>
      <c r="D107" s="491"/>
      <c r="E107" s="491"/>
      <c r="F107" s="493" t="s">
        <v>1464</v>
      </c>
    </row>
    <row r="108" spans="2:6" ht="16.5" x14ac:dyDescent="0.3">
      <c r="B108" s="493" t="s">
        <v>1463</v>
      </c>
      <c r="C108" s="491"/>
      <c r="D108" s="491"/>
      <c r="E108" s="491"/>
      <c r="F108" s="493" t="s">
        <v>1466</v>
      </c>
    </row>
    <row r="109" spans="2:6" ht="16.5" x14ac:dyDescent="0.3">
      <c r="B109" s="493" t="s">
        <v>1465</v>
      </c>
      <c r="C109" s="491"/>
      <c r="D109" s="491"/>
      <c r="E109" s="491"/>
    </row>
    <row r="127" spans="6:6" x14ac:dyDescent="0.3">
      <c r="F127" s="493" t="s">
        <v>1467</v>
      </c>
    </row>
    <row r="141" spans="6:6" x14ac:dyDescent="0.3">
      <c r="F141" s="493" t="s">
        <v>1468</v>
      </c>
    </row>
    <row r="157" spans="6:6" x14ac:dyDescent="0.3">
      <c r="F157" s="493" t="s">
        <v>1469</v>
      </c>
    </row>
    <row r="180" spans="6:6" x14ac:dyDescent="0.3">
      <c r="F180" s="493" t="s">
        <v>1470</v>
      </c>
    </row>
    <row r="202" spans="6:6" x14ac:dyDescent="0.3">
      <c r="F202" s="493" t="s">
        <v>1471</v>
      </c>
    </row>
    <row r="231" spans="6:6" x14ac:dyDescent="0.3">
      <c r="F231" s="493" t="s">
        <v>1472</v>
      </c>
    </row>
  </sheetData>
  <mergeCells count="39">
    <mergeCell ref="G67:H67"/>
    <mergeCell ref="G7:N7"/>
    <mergeCell ref="O7:V7"/>
    <mergeCell ref="W7:AD7"/>
    <mergeCell ref="K8:N8"/>
    <mergeCell ref="G8:J8"/>
    <mergeCell ref="O8:R8"/>
    <mergeCell ref="AA8:AD8"/>
    <mergeCell ref="G23:W23"/>
    <mergeCell ref="G24:J24"/>
    <mergeCell ref="K24:N24"/>
    <mergeCell ref="O24:R24"/>
    <mergeCell ref="S24:U24"/>
    <mergeCell ref="V24:W24"/>
    <mergeCell ref="F39:I39"/>
    <mergeCell ref="F37:I37"/>
    <mergeCell ref="AE7:AG8"/>
    <mergeCell ref="AH7:AI8"/>
    <mergeCell ref="G2:P2"/>
    <mergeCell ref="Q2:W2"/>
    <mergeCell ref="X2:AD2"/>
    <mergeCell ref="AE2:AG2"/>
    <mergeCell ref="AH2:AI2"/>
    <mergeCell ref="F7:F8"/>
    <mergeCell ref="K19:N19"/>
    <mergeCell ref="O19:R19"/>
    <mergeCell ref="G18:W18"/>
    <mergeCell ref="S8:V8"/>
    <mergeCell ref="W8:Z8"/>
    <mergeCell ref="V19:W19"/>
    <mergeCell ref="F35:I35"/>
    <mergeCell ref="G19:J19"/>
    <mergeCell ref="S19:U19"/>
    <mergeCell ref="G28:W28"/>
    <mergeCell ref="G29:J29"/>
    <mergeCell ref="K29:N29"/>
    <mergeCell ref="O29:R29"/>
    <mergeCell ref="S29:U29"/>
    <mergeCell ref="V29:W2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9480-2524-44F6-B4B5-9CE66A3F054D}">
  <dimension ref="B2:AG89"/>
  <sheetViews>
    <sheetView topLeftCell="A32" zoomScaleNormal="100" workbookViewId="0">
      <selection activeCell="L123" sqref="L123"/>
    </sheetView>
  </sheetViews>
  <sheetFormatPr defaultColWidth="8.75" defaultRowHeight="13.5" x14ac:dyDescent="0.3"/>
  <cols>
    <col min="1" max="1" width="8.75" style="34"/>
    <col min="2" max="11" width="10.75" style="34" customWidth="1"/>
    <col min="12" max="12" width="2.375" style="34" customWidth="1"/>
    <col min="13" max="15" width="8.75" style="34" customWidth="1"/>
    <col min="16" max="16" width="12.75" style="34" customWidth="1"/>
    <col min="17" max="21" width="10.75" style="34" customWidth="1"/>
    <col min="22" max="16384" width="8.75" style="34"/>
  </cols>
  <sheetData>
    <row r="2" spans="2:14" x14ac:dyDescent="0.3">
      <c r="B2" s="54" t="s">
        <v>317</v>
      </c>
    </row>
    <row r="4" spans="2:14" x14ac:dyDescent="0.3">
      <c r="B4" s="35" t="s">
        <v>305</v>
      </c>
    </row>
    <row r="5" spans="2:14" x14ac:dyDescent="0.3">
      <c r="B5" s="34" t="s">
        <v>300</v>
      </c>
    </row>
    <row r="6" spans="2:14" x14ac:dyDescent="0.3">
      <c r="B6" s="34" t="s">
        <v>301</v>
      </c>
    </row>
    <row r="7" spans="2:14" x14ac:dyDescent="0.3">
      <c r="B7" s="34" t="s">
        <v>302</v>
      </c>
    </row>
    <row r="8" spans="2:14" x14ac:dyDescent="0.3">
      <c r="B8" s="34" t="s">
        <v>303</v>
      </c>
    </row>
    <row r="9" spans="2:14" x14ac:dyDescent="0.3">
      <c r="B9" s="34" t="s">
        <v>304</v>
      </c>
    </row>
    <row r="11" spans="2:14" x14ac:dyDescent="0.3">
      <c r="B11" s="35" t="s">
        <v>306</v>
      </c>
    </row>
    <row r="12" spans="2:14" x14ac:dyDescent="0.3">
      <c r="B12" s="98" t="s">
        <v>309</v>
      </c>
    </row>
    <row r="13" spans="2:14" x14ac:dyDescent="0.3">
      <c r="B13" s="35"/>
      <c r="E13" s="34" t="s">
        <v>307</v>
      </c>
      <c r="N13" s="34" t="s">
        <v>308</v>
      </c>
    </row>
    <row r="14" spans="2:14" x14ac:dyDescent="0.3">
      <c r="B14" s="35"/>
    </row>
    <row r="15" spans="2:14" x14ac:dyDescent="0.3">
      <c r="B15" s="35"/>
    </row>
    <row r="16" spans="2:14" x14ac:dyDescent="0.3">
      <c r="B16" s="35"/>
    </row>
    <row r="17" spans="2:17" x14ac:dyDescent="0.3">
      <c r="B17" s="35"/>
    </row>
    <row r="18" spans="2:17" x14ac:dyDescent="0.3">
      <c r="B18" s="35"/>
    </row>
    <row r="19" spans="2:17" x14ac:dyDescent="0.3">
      <c r="B19" s="35"/>
    </row>
    <row r="20" spans="2:17" x14ac:dyDescent="0.3">
      <c r="B20" s="35"/>
    </row>
    <row r="21" spans="2:17" x14ac:dyDescent="0.3">
      <c r="B21" s="35"/>
    </row>
    <row r="22" spans="2:17" x14ac:dyDescent="0.3">
      <c r="B22" s="35"/>
    </row>
    <row r="23" spans="2:17" x14ac:dyDescent="0.3">
      <c r="B23" s="35"/>
    </row>
    <row r="24" spans="2:17" x14ac:dyDescent="0.3">
      <c r="B24" s="35"/>
    </row>
    <row r="31" spans="2:17" x14ac:dyDescent="0.3">
      <c r="F31" s="34" t="s">
        <v>310</v>
      </c>
      <c r="Q31" s="34" t="s">
        <v>311</v>
      </c>
    </row>
    <row r="33" spans="2:33" x14ac:dyDescent="0.3">
      <c r="B33" s="35" t="s">
        <v>415</v>
      </c>
    </row>
    <row r="34" spans="2:33" ht="15.6" customHeight="1" x14ac:dyDescent="0.3">
      <c r="B34" s="98" t="s">
        <v>640</v>
      </c>
      <c r="E34" s="34" t="s">
        <v>641</v>
      </c>
      <c r="M34" s="158"/>
    </row>
    <row r="35" spans="2:33" ht="15.6" customHeight="1" x14ac:dyDescent="0.3">
      <c r="B35" s="98" t="s">
        <v>642</v>
      </c>
      <c r="E35" s="34" t="s">
        <v>653</v>
      </c>
      <c r="M35" s="158"/>
    </row>
    <row r="37" spans="2:33" ht="16.5" x14ac:dyDescent="0.3">
      <c r="B37" s="35" t="s">
        <v>416</v>
      </c>
      <c r="N37" s="34" t="s">
        <v>643</v>
      </c>
      <c r="O37" s="34" t="s">
        <v>647</v>
      </c>
      <c r="P37" t="s">
        <v>644</v>
      </c>
      <c r="Q37" t="s">
        <v>645</v>
      </c>
      <c r="R37" t="s">
        <v>646</v>
      </c>
      <c r="S37" t="s">
        <v>648</v>
      </c>
      <c r="U37" s="34" t="s">
        <v>643</v>
      </c>
      <c r="V37" s="34" t="s">
        <v>647</v>
      </c>
      <c r="W37" t="s">
        <v>644</v>
      </c>
      <c r="X37" t="s">
        <v>645</v>
      </c>
      <c r="Y37" t="s">
        <v>646</v>
      </c>
      <c r="Z37" t="s">
        <v>648</v>
      </c>
      <c r="AB37" s="34" t="s">
        <v>643</v>
      </c>
      <c r="AC37" s="34" t="s">
        <v>647</v>
      </c>
      <c r="AD37" t="s">
        <v>644</v>
      </c>
      <c r="AE37" t="s">
        <v>645</v>
      </c>
      <c r="AF37" t="s">
        <v>646</v>
      </c>
      <c r="AG37" t="s">
        <v>648</v>
      </c>
    </row>
    <row r="38" spans="2:33" ht="15.6" customHeight="1" x14ac:dyDescent="0.3">
      <c r="B38" s="98" t="s">
        <v>312</v>
      </c>
      <c r="N38" s="34">
        <v>82</v>
      </c>
      <c r="O38" s="34">
        <v>8.1999999999999993</v>
      </c>
      <c r="P38">
        <v>10</v>
      </c>
      <c r="Q38">
        <v>0</v>
      </c>
      <c r="R38">
        <f t="shared" ref="R38:R43" si="0">P38*Q38/(P38+Q38)</f>
        <v>0</v>
      </c>
      <c r="S38">
        <f t="shared" ref="S38:S43" si="1">N38+O38+R38</f>
        <v>90.2</v>
      </c>
      <c r="U38" s="34">
        <v>120</v>
      </c>
      <c r="V38" s="34">
        <v>9.1</v>
      </c>
      <c r="W38">
        <v>10</v>
      </c>
      <c r="X38">
        <v>0</v>
      </c>
      <c r="Y38">
        <f t="shared" ref="Y38:Y43" si="2">W38*X38/(W38+X38)</f>
        <v>0</v>
      </c>
      <c r="Z38">
        <f t="shared" ref="Z38:Z43" si="3">U38+V38+Y38</f>
        <v>129.1</v>
      </c>
      <c r="AB38" s="34">
        <v>150</v>
      </c>
      <c r="AC38" s="34">
        <v>16.399999999999999</v>
      </c>
      <c r="AD38">
        <v>10</v>
      </c>
      <c r="AE38">
        <v>0</v>
      </c>
      <c r="AF38">
        <f t="shared" ref="AF38:AF43" si="4">AD38*AE38/(AD38+AE38)</f>
        <v>0</v>
      </c>
      <c r="AG38">
        <f t="shared" ref="AG38:AG43" si="5">AB38+AC38+AF38</f>
        <v>166.4</v>
      </c>
    </row>
    <row r="39" spans="2:33" ht="15.6" customHeight="1" x14ac:dyDescent="0.3">
      <c r="B39" s="98" t="s">
        <v>318</v>
      </c>
      <c r="N39" s="34">
        <v>82</v>
      </c>
      <c r="O39" s="34">
        <v>8.1999999999999993</v>
      </c>
      <c r="P39">
        <v>10</v>
      </c>
      <c r="Q39">
        <v>100</v>
      </c>
      <c r="R39">
        <f t="shared" si="0"/>
        <v>9.0909090909090917</v>
      </c>
      <c r="S39">
        <f t="shared" si="1"/>
        <v>99.290909090909096</v>
      </c>
      <c r="U39" s="34">
        <v>120</v>
      </c>
      <c r="V39" s="34">
        <v>9.1</v>
      </c>
      <c r="W39">
        <v>10</v>
      </c>
      <c r="X39">
        <v>100</v>
      </c>
      <c r="Y39">
        <f t="shared" si="2"/>
        <v>9.0909090909090917</v>
      </c>
      <c r="Z39">
        <f t="shared" si="3"/>
        <v>138.19090909090909</v>
      </c>
      <c r="AB39" s="34">
        <v>150</v>
      </c>
      <c r="AC39" s="34">
        <v>16.399999999999999</v>
      </c>
      <c r="AD39">
        <v>10</v>
      </c>
      <c r="AE39">
        <v>100</v>
      </c>
      <c r="AF39">
        <f t="shared" si="4"/>
        <v>9.0909090909090917</v>
      </c>
      <c r="AG39">
        <f t="shared" si="5"/>
        <v>175.4909090909091</v>
      </c>
    </row>
    <row r="40" spans="2:33" ht="15.6" customHeight="1" x14ac:dyDescent="0.3">
      <c r="B40" s="98" t="s">
        <v>313</v>
      </c>
      <c r="N40" s="34">
        <v>82</v>
      </c>
      <c r="O40" s="34">
        <v>8.1999999999999993</v>
      </c>
      <c r="P40">
        <v>10</v>
      </c>
      <c r="Q40">
        <v>200</v>
      </c>
      <c r="R40">
        <f t="shared" si="0"/>
        <v>9.5238095238095237</v>
      </c>
      <c r="S40">
        <f t="shared" si="1"/>
        <v>99.723809523809521</v>
      </c>
      <c r="U40" s="34">
        <v>120</v>
      </c>
      <c r="V40" s="34">
        <v>9.1</v>
      </c>
      <c r="W40">
        <v>10</v>
      </c>
      <c r="X40">
        <v>200</v>
      </c>
      <c r="Y40">
        <f t="shared" si="2"/>
        <v>9.5238095238095237</v>
      </c>
      <c r="Z40">
        <f t="shared" si="3"/>
        <v>138.62380952380951</v>
      </c>
      <c r="AB40" s="34">
        <v>150</v>
      </c>
      <c r="AC40" s="34">
        <v>16.399999999999999</v>
      </c>
      <c r="AD40">
        <v>10</v>
      </c>
      <c r="AE40">
        <v>200</v>
      </c>
      <c r="AF40">
        <f t="shared" si="4"/>
        <v>9.5238095238095237</v>
      </c>
      <c r="AG40">
        <f t="shared" si="5"/>
        <v>175.92380952380952</v>
      </c>
    </row>
    <row r="41" spans="2:33" ht="15.6" customHeight="1" x14ac:dyDescent="0.3">
      <c r="N41" s="34">
        <v>82</v>
      </c>
      <c r="O41" s="34">
        <v>8.1999999999999993</v>
      </c>
      <c r="P41">
        <v>10</v>
      </c>
      <c r="Q41">
        <v>400</v>
      </c>
      <c r="R41">
        <f t="shared" si="0"/>
        <v>9.7560975609756095</v>
      </c>
      <c r="S41">
        <f t="shared" si="1"/>
        <v>99.956097560975607</v>
      </c>
      <c r="U41" s="34">
        <v>120</v>
      </c>
      <c r="V41" s="34">
        <v>9.1</v>
      </c>
      <c r="W41">
        <v>10</v>
      </c>
      <c r="X41">
        <v>400</v>
      </c>
      <c r="Y41">
        <f t="shared" si="2"/>
        <v>9.7560975609756095</v>
      </c>
      <c r="Z41">
        <f t="shared" si="3"/>
        <v>138.8560975609756</v>
      </c>
      <c r="AB41" s="34">
        <v>150</v>
      </c>
      <c r="AC41" s="34">
        <v>16.399999999999999</v>
      </c>
      <c r="AD41">
        <v>10</v>
      </c>
      <c r="AE41">
        <v>400</v>
      </c>
      <c r="AF41">
        <f t="shared" si="4"/>
        <v>9.7560975609756095</v>
      </c>
      <c r="AG41">
        <f t="shared" si="5"/>
        <v>176.15609756097561</v>
      </c>
    </row>
    <row r="42" spans="2:33" ht="16.5" x14ac:dyDescent="0.3">
      <c r="B42" s="98" t="s">
        <v>316</v>
      </c>
      <c r="E42" s="113" t="s">
        <v>650</v>
      </c>
      <c r="N42" s="34">
        <v>82</v>
      </c>
      <c r="O42" s="34">
        <v>8.1999999999999993</v>
      </c>
      <c r="P42">
        <v>10</v>
      </c>
      <c r="Q42">
        <v>600</v>
      </c>
      <c r="R42">
        <f t="shared" si="0"/>
        <v>9.8360655737704921</v>
      </c>
      <c r="S42">
        <f t="shared" si="1"/>
        <v>100.0360655737705</v>
      </c>
      <c r="U42" s="34">
        <v>120</v>
      </c>
      <c r="V42" s="34">
        <v>9.1</v>
      </c>
      <c r="W42">
        <v>10</v>
      </c>
      <c r="X42">
        <v>600</v>
      </c>
      <c r="Y42">
        <f t="shared" si="2"/>
        <v>9.8360655737704921</v>
      </c>
      <c r="Z42">
        <f t="shared" si="3"/>
        <v>138.93606557377049</v>
      </c>
      <c r="AB42" s="34">
        <v>150</v>
      </c>
      <c r="AC42" s="34">
        <v>16.399999999999999</v>
      </c>
      <c r="AD42">
        <v>10</v>
      </c>
      <c r="AE42">
        <v>600</v>
      </c>
      <c r="AF42">
        <f t="shared" si="4"/>
        <v>9.8360655737704921</v>
      </c>
      <c r="AG42">
        <f t="shared" si="5"/>
        <v>176.2360655737705</v>
      </c>
    </row>
    <row r="43" spans="2:33" ht="16.5" x14ac:dyDescent="0.3">
      <c r="N43" s="34">
        <v>82</v>
      </c>
      <c r="O43" s="34">
        <v>8.1999999999999993</v>
      </c>
      <c r="P43">
        <v>10</v>
      </c>
      <c r="Q43">
        <v>800</v>
      </c>
      <c r="R43">
        <f t="shared" si="0"/>
        <v>9.8765432098765427</v>
      </c>
      <c r="S43">
        <f t="shared" si="1"/>
        <v>100.07654320987655</v>
      </c>
      <c r="U43" s="34">
        <v>120</v>
      </c>
      <c r="V43" s="34">
        <v>9.1</v>
      </c>
      <c r="W43">
        <v>10</v>
      </c>
      <c r="X43">
        <v>800</v>
      </c>
      <c r="Y43">
        <f t="shared" si="2"/>
        <v>9.8765432098765427</v>
      </c>
      <c r="Z43">
        <f t="shared" si="3"/>
        <v>138.97654320987652</v>
      </c>
      <c r="AB43" s="34">
        <v>150</v>
      </c>
      <c r="AC43" s="34">
        <v>16.399999999999999</v>
      </c>
      <c r="AD43">
        <v>10</v>
      </c>
      <c r="AE43">
        <v>800</v>
      </c>
      <c r="AF43">
        <f t="shared" si="4"/>
        <v>9.8765432098765427</v>
      </c>
      <c r="AG43">
        <f t="shared" si="5"/>
        <v>176.27654320987654</v>
      </c>
    </row>
    <row r="44" spans="2:33" ht="16.5" x14ac:dyDescent="0.3">
      <c r="B44" s="98" t="s">
        <v>314</v>
      </c>
      <c r="E44" s="113" t="s">
        <v>651</v>
      </c>
      <c r="N44" s="34">
        <v>82</v>
      </c>
      <c r="O44" s="34">
        <v>8.1999999999999993</v>
      </c>
      <c r="P44">
        <v>10</v>
      </c>
      <c r="Q44">
        <v>1000</v>
      </c>
      <c r="R44">
        <f t="shared" ref="R44:R49" si="6">P44*Q44/(P44+Q44)</f>
        <v>9.9009900990099009</v>
      </c>
      <c r="S44">
        <f t="shared" ref="S44:S49" si="7">N44+O44+R44</f>
        <v>100.10099009900991</v>
      </c>
      <c r="U44" s="34">
        <v>120</v>
      </c>
      <c r="V44" s="34">
        <v>9.1</v>
      </c>
      <c r="W44">
        <v>10</v>
      </c>
      <c r="X44">
        <v>1000</v>
      </c>
      <c r="Y44">
        <f t="shared" ref="Y44:Y49" si="8">W44*X44/(W44+X44)</f>
        <v>9.9009900990099009</v>
      </c>
      <c r="Z44">
        <f t="shared" ref="Z44:Z49" si="9">U44+V44+Y44</f>
        <v>139.0009900990099</v>
      </c>
      <c r="AB44" s="34">
        <v>150</v>
      </c>
      <c r="AC44" s="34">
        <v>16.399999999999999</v>
      </c>
      <c r="AD44">
        <v>10</v>
      </c>
      <c r="AE44">
        <v>1000</v>
      </c>
      <c r="AF44">
        <f t="shared" ref="AF44:AF49" si="10">AD44*AE44/(AD44+AE44)</f>
        <v>9.9009900990099009</v>
      </c>
      <c r="AG44">
        <f t="shared" ref="AG44:AG49" si="11">AB44+AC44+AF44</f>
        <v>176.30099009900991</v>
      </c>
    </row>
    <row r="45" spans="2:33" ht="16.5" x14ac:dyDescent="0.3">
      <c r="N45" s="34">
        <v>82</v>
      </c>
      <c r="O45" s="34">
        <v>8.1999999999999993</v>
      </c>
      <c r="P45">
        <v>10</v>
      </c>
      <c r="Q45">
        <v>1200</v>
      </c>
      <c r="R45">
        <f t="shared" si="6"/>
        <v>9.9173553719008272</v>
      </c>
      <c r="S45">
        <f t="shared" si="7"/>
        <v>100.11735537190083</v>
      </c>
      <c r="U45" s="34">
        <v>120</v>
      </c>
      <c r="V45" s="34">
        <v>9.1</v>
      </c>
      <c r="W45">
        <v>10</v>
      </c>
      <c r="X45">
        <v>1200</v>
      </c>
      <c r="Y45">
        <f t="shared" si="8"/>
        <v>9.9173553719008272</v>
      </c>
      <c r="Z45">
        <f t="shared" si="9"/>
        <v>139.01735537190083</v>
      </c>
      <c r="AB45" s="34">
        <v>150</v>
      </c>
      <c r="AC45" s="34">
        <v>16.399999999999999</v>
      </c>
      <c r="AD45">
        <v>10</v>
      </c>
      <c r="AE45">
        <v>1200</v>
      </c>
      <c r="AF45">
        <f t="shared" si="10"/>
        <v>9.9173553719008272</v>
      </c>
      <c r="AG45">
        <f t="shared" si="11"/>
        <v>176.31735537190085</v>
      </c>
    </row>
    <row r="46" spans="2:33" ht="16.5" x14ac:dyDescent="0.3">
      <c r="B46" s="98" t="s">
        <v>315</v>
      </c>
      <c r="E46" s="113" t="s">
        <v>652</v>
      </c>
      <c r="N46" s="34">
        <v>82</v>
      </c>
      <c r="O46" s="34">
        <v>8.1999999999999993</v>
      </c>
      <c r="P46">
        <v>10</v>
      </c>
      <c r="Q46">
        <v>1400</v>
      </c>
      <c r="R46">
        <f t="shared" si="6"/>
        <v>9.9290780141843964</v>
      </c>
      <c r="S46">
        <f t="shared" si="7"/>
        <v>100.1290780141844</v>
      </c>
      <c r="U46" s="34">
        <v>120</v>
      </c>
      <c r="V46" s="34">
        <v>9.1</v>
      </c>
      <c r="W46">
        <v>10</v>
      </c>
      <c r="X46">
        <v>1400</v>
      </c>
      <c r="Y46">
        <f t="shared" si="8"/>
        <v>9.9290780141843964</v>
      </c>
      <c r="Z46">
        <f t="shared" si="9"/>
        <v>139.02907801418439</v>
      </c>
      <c r="AB46" s="34">
        <v>150</v>
      </c>
      <c r="AC46" s="34">
        <v>16.399999999999999</v>
      </c>
      <c r="AD46">
        <v>10</v>
      </c>
      <c r="AE46">
        <v>1400</v>
      </c>
      <c r="AF46">
        <f t="shared" si="10"/>
        <v>9.9290780141843964</v>
      </c>
      <c r="AG46">
        <f t="shared" si="11"/>
        <v>176.3290780141844</v>
      </c>
    </row>
    <row r="47" spans="2:33" ht="16.5" x14ac:dyDescent="0.3">
      <c r="B47" s="98"/>
      <c r="N47" s="34">
        <v>82</v>
      </c>
      <c r="O47" s="34">
        <v>8.1999999999999993</v>
      </c>
      <c r="P47">
        <v>10</v>
      </c>
      <c r="Q47">
        <v>1600</v>
      </c>
      <c r="R47">
        <f t="shared" si="6"/>
        <v>9.9378881987577632</v>
      </c>
      <c r="S47">
        <f t="shared" si="7"/>
        <v>100.13788819875776</v>
      </c>
      <c r="U47" s="34">
        <v>120</v>
      </c>
      <c r="V47" s="34">
        <v>9.1</v>
      </c>
      <c r="W47">
        <v>10</v>
      </c>
      <c r="X47">
        <v>1600</v>
      </c>
      <c r="Y47">
        <f t="shared" si="8"/>
        <v>9.9378881987577632</v>
      </c>
      <c r="Z47">
        <f t="shared" si="9"/>
        <v>139.03788819875777</v>
      </c>
      <c r="AB47" s="34">
        <v>150</v>
      </c>
      <c r="AC47" s="34">
        <v>16.399999999999999</v>
      </c>
      <c r="AD47">
        <v>10</v>
      </c>
      <c r="AE47">
        <v>1600</v>
      </c>
      <c r="AF47">
        <f t="shared" si="10"/>
        <v>9.9378881987577632</v>
      </c>
      <c r="AG47">
        <f t="shared" si="11"/>
        <v>176.33788819875778</v>
      </c>
    </row>
    <row r="48" spans="2:33" ht="16.5" x14ac:dyDescent="0.3">
      <c r="B48" s="98"/>
      <c r="N48" s="34">
        <v>82</v>
      </c>
      <c r="O48" s="34">
        <v>8.1999999999999993</v>
      </c>
      <c r="P48">
        <v>10</v>
      </c>
      <c r="Q48">
        <v>1800</v>
      </c>
      <c r="R48">
        <f t="shared" si="6"/>
        <v>9.94475138121547</v>
      </c>
      <c r="S48">
        <f t="shared" si="7"/>
        <v>100.14475138121547</v>
      </c>
      <c r="U48" s="34">
        <v>120</v>
      </c>
      <c r="V48" s="34">
        <v>9.1</v>
      </c>
      <c r="W48">
        <v>10</v>
      </c>
      <c r="X48">
        <v>1800</v>
      </c>
      <c r="Y48">
        <f t="shared" si="8"/>
        <v>9.94475138121547</v>
      </c>
      <c r="Z48">
        <f t="shared" si="9"/>
        <v>139.04475138121546</v>
      </c>
      <c r="AB48" s="34">
        <v>150</v>
      </c>
      <c r="AC48" s="34">
        <v>16.399999999999999</v>
      </c>
      <c r="AD48">
        <v>10</v>
      </c>
      <c r="AE48">
        <v>1800</v>
      </c>
      <c r="AF48">
        <f t="shared" si="10"/>
        <v>9.94475138121547</v>
      </c>
      <c r="AG48">
        <f t="shared" si="11"/>
        <v>176.34475138121547</v>
      </c>
    </row>
    <row r="49" spans="2:33" ht="16.5" x14ac:dyDescent="0.3">
      <c r="B49" s="35" t="s">
        <v>417</v>
      </c>
      <c r="N49" s="34">
        <v>82</v>
      </c>
      <c r="O49" s="34">
        <v>8.1999999999999993</v>
      </c>
      <c r="P49">
        <v>10</v>
      </c>
      <c r="Q49">
        <v>2000</v>
      </c>
      <c r="R49">
        <f t="shared" si="6"/>
        <v>9.9502487562189046</v>
      </c>
      <c r="S49">
        <f t="shared" si="7"/>
        <v>100.1502487562189</v>
      </c>
      <c r="U49" s="34">
        <v>120</v>
      </c>
      <c r="V49" s="34">
        <v>9.1</v>
      </c>
      <c r="W49">
        <v>10</v>
      </c>
      <c r="X49">
        <v>2000</v>
      </c>
      <c r="Y49">
        <f t="shared" si="8"/>
        <v>9.9502487562189046</v>
      </c>
      <c r="Z49">
        <f t="shared" si="9"/>
        <v>139.05024875621891</v>
      </c>
      <c r="AB49" s="34">
        <v>150</v>
      </c>
      <c r="AC49" s="34">
        <v>16.399999999999999</v>
      </c>
      <c r="AD49">
        <v>10</v>
      </c>
      <c r="AE49">
        <v>2000</v>
      </c>
      <c r="AF49">
        <f t="shared" si="10"/>
        <v>9.9502487562189046</v>
      </c>
      <c r="AG49">
        <f t="shared" si="11"/>
        <v>176.35024875621892</v>
      </c>
    </row>
    <row r="50" spans="2:33" x14ac:dyDescent="0.3">
      <c r="B50" s="131" t="s">
        <v>431</v>
      </c>
      <c r="AC50" s="34" t="s">
        <v>649</v>
      </c>
    </row>
    <row r="51" spans="2:33" x14ac:dyDescent="0.3">
      <c r="B51" s="131" t="s">
        <v>409</v>
      </c>
    </row>
    <row r="52" spans="2:33" x14ac:dyDescent="0.3">
      <c r="B52" s="131" t="s">
        <v>430</v>
      </c>
    </row>
    <row r="53" spans="2:33" ht="16.5" x14ac:dyDescent="0.3">
      <c r="B53" s="131" t="s">
        <v>426</v>
      </c>
      <c r="N53" s="34" t="s">
        <v>643</v>
      </c>
      <c r="O53" s="34" t="s">
        <v>647</v>
      </c>
      <c r="P53" t="s">
        <v>644</v>
      </c>
      <c r="Q53" t="s">
        <v>645</v>
      </c>
      <c r="R53" t="s">
        <v>646</v>
      </c>
      <c r="S53" t="s">
        <v>648</v>
      </c>
    </row>
    <row r="54" spans="2:33" ht="16.5" x14ac:dyDescent="0.3">
      <c r="B54" s="51" t="s">
        <v>432</v>
      </c>
      <c r="N54" s="34">
        <v>91</v>
      </c>
      <c r="O54" s="34">
        <v>0</v>
      </c>
      <c r="P54">
        <v>43</v>
      </c>
      <c r="Q54">
        <v>0</v>
      </c>
      <c r="R54">
        <f>P54*Q54/(P54+Q54)</f>
        <v>0</v>
      </c>
      <c r="S54">
        <f>N54+O54+R54</f>
        <v>91</v>
      </c>
    </row>
    <row r="55" spans="2:33" ht="16.5" x14ac:dyDescent="0.3">
      <c r="B55" s="131" t="s">
        <v>427</v>
      </c>
      <c r="N55" s="34">
        <v>91</v>
      </c>
      <c r="O55" s="34">
        <v>0</v>
      </c>
      <c r="P55">
        <v>43</v>
      </c>
      <c r="Q55">
        <v>100</v>
      </c>
      <c r="R55">
        <f>P55*Q55/(P55+Q55)</f>
        <v>30.06993006993007</v>
      </c>
      <c r="S55">
        <f>N55+O55+R55</f>
        <v>121.06993006993007</v>
      </c>
    </row>
    <row r="56" spans="2:33" ht="16.5" x14ac:dyDescent="0.3">
      <c r="B56" s="131"/>
      <c r="C56" s="50" t="s">
        <v>700</v>
      </c>
      <c r="N56" s="34">
        <v>91</v>
      </c>
      <c r="O56" s="34">
        <v>0</v>
      </c>
      <c r="P56">
        <v>43</v>
      </c>
      <c r="Q56">
        <v>300</v>
      </c>
      <c r="R56">
        <f>P56*Q56/(P56+Q56)</f>
        <v>37.609329446064137</v>
      </c>
      <c r="S56">
        <f>N56+O56+R56</f>
        <v>128.60932944606412</v>
      </c>
    </row>
    <row r="57" spans="2:33" ht="16.5" x14ac:dyDescent="0.3">
      <c r="B57" s="131"/>
      <c r="C57" s="34" t="s">
        <v>701</v>
      </c>
      <c r="N57" s="34">
        <v>91</v>
      </c>
      <c r="O57" s="34">
        <v>0</v>
      </c>
      <c r="P57">
        <v>43</v>
      </c>
      <c r="Q57">
        <v>500</v>
      </c>
      <c r="R57">
        <f t="shared" ref="R57:R67" si="12">P57*Q57/(P57+Q57)</f>
        <v>39.594843462246779</v>
      </c>
      <c r="S57">
        <f t="shared" ref="S57:S67" si="13">N57+O57+R57</f>
        <v>130.59484346224679</v>
      </c>
    </row>
    <row r="58" spans="2:33" ht="16.5" x14ac:dyDescent="0.3">
      <c r="B58" s="131"/>
      <c r="C58" s="34" t="s">
        <v>706</v>
      </c>
      <c r="N58" s="34">
        <v>91</v>
      </c>
      <c r="O58" s="34">
        <v>0</v>
      </c>
      <c r="P58">
        <v>43</v>
      </c>
      <c r="Q58">
        <v>1000</v>
      </c>
      <c r="R58">
        <f t="shared" si="12"/>
        <v>41.227229146692231</v>
      </c>
      <c r="S58">
        <f t="shared" si="13"/>
        <v>132.22722914669222</v>
      </c>
    </row>
    <row r="59" spans="2:33" ht="16.5" x14ac:dyDescent="0.3">
      <c r="B59" s="131"/>
      <c r="C59" s="50" t="s">
        <v>698</v>
      </c>
      <c r="N59" s="34">
        <v>91</v>
      </c>
      <c r="O59" s="34">
        <v>0</v>
      </c>
      <c r="P59">
        <v>43</v>
      </c>
      <c r="Q59">
        <v>2000</v>
      </c>
      <c r="R59">
        <f t="shared" si="12"/>
        <v>42.094958394517867</v>
      </c>
      <c r="S59">
        <f t="shared" si="13"/>
        <v>133.09495839451787</v>
      </c>
    </row>
    <row r="60" spans="2:33" ht="16.5" x14ac:dyDescent="0.3">
      <c r="B60" s="131"/>
      <c r="C60" s="34" t="s">
        <v>702</v>
      </c>
      <c r="N60" s="34">
        <v>91</v>
      </c>
      <c r="O60" s="34">
        <v>0</v>
      </c>
      <c r="P60">
        <v>43</v>
      </c>
      <c r="Q60">
        <v>3000</v>
      </c>
      <c r="R60">
        <f t="shared" si="12"/>
        <v>42.392375944791326</v>
      </c>
      <c r="S60">
        <f t="shared" si="13"/>
        <v>133.39237594479133</v>
      </c>
    </row>
    <row r="61" spans="2:33" ht="16.5" x14ac:dyDescent="0.3">
      <c r="B61" s="131"/>
      <c r="C61" s="34" t="s">
        <v>703</v>
      </c>
      <c r="N61" s="34">
        <v>91</v>
      </c>
      <c r="O61" s="34">
        <v>0</v>
      </c>
      <c r="P61">
        <v>43</v>
      </c>
      <c r="Q61">
        <v>4000</v>
      </c>
      <c r="R61">
        <f t="shared" si="12"/>
        <v>42.542666336878554</v>
      </c>
      <c r="S61">
        <f t="shared" si="13"/>
        <v>133.54266633687854</v>
      </c>
    </row>
    <row r="62" spans="2:33" ht="16.5" x14ac:dyDescent="0.3">
      <c r="B62" s="131"/>
      <c r="C62" s="50" t="s">
        <v>699</v>
      </c>
      <c r="N62" s="34">
        <v>91</v>
      </c>
      <c r="O62" s="34">
        <v>0</v>
      </c>
      <c r="P62">
        <v>43</v>
      </c>
      <c r="Q62">
        <v>5000</v>
      </c>
      <c r="R62">
        <f t="shared" si="12"/>
        <v>42.633353162799921</v>
      </c>
      <c r="S62">
        <f t="shared" si="13"/>
        <v>133.63335316279992</v>
      </c>
    </row>
    <row r="63" spans="2:33" ht="16.5" x14ac:dyDescent="0.3">
      <c r="B63" s="131"/>
      <c r="C63" s="34" t="s">
        <v>704</v>
      </c>
      <c r="N63" s="34">
        <v>91</v>
      </c>
      <c r="O63" s="34">
        <v>0</v>
      </c>
      <c r="P63">
        <v>43</v>
      </c>
      <c r="Q63">
        <v>6000</v>
      </c>
      <c r="R63">
        <f t="shared" si="12"/>
        <v>42.694026145953998</v>
      </c>
      <c r="S63">
        <f t="shared" si="13"/>
        <v>133.69402614595401</v>
      </c>
    </row>
    <row r="64" spans="2:33" ht="16.5" x14ac:dyDescent="0.3">
      <c r="B64" s="131"/>
      <c r="C64" s="34" t="s">
        <v>705</v>
      </c>
      <c r="N64" s="34">
        <v>91</v>
      </c>
      <c r="O64" s="34">
        <v>0</v>
      </c>
      <c r="P64">
        <v>43</v>
      </c>
      <c r="Q64">
        <v>7000</v>
      </c>
      <c r="R64">
        <f t="shared" si="12"/>
        <v>42.737469828198208</v>
      </c>
      <c r="S64">
        <f t="shared" si="13"/>
        <v>133.73746982819821</v>
      </c>
    </row>
    <row r="65" spans="2:21" ht="16.5" x14ac:dyDescent="0.3">
      <c r="B65" s="131" t="s">
        <v>429</v>
      </c>
      <c r="N65" s="34">
        <v>91</v>
      </c>
      <c r="O65" s="34">
        <v>0</v>
      </c>
      <c r="P65">
        <v>43</v>
      </c>
      <c r="Q65">
        <v>8000</v>
      </c>
      <c r="R65">
        <f t="shared" si="12"/>
        <v>42.770110655228152</v>
      </c>
      <c r="S65">
        <f t="shared" si="13"/>
        <v>133.77011065522817</v>
      </c>
    </row>
    <row r="66" spans="2:21" ht="16.5" x14ac:dyDescent="0.3">
      <c r="B66" s="131" t="s">
        <v>428</v>
      </c>
      <c r="N66" s="34">
        <v>91</v>
      </c>
      <c r="O66" s="34">
        <v>0</v>
      </c>
      <c r="P66">
        <v>43</v>
      </c>
      <c r="Q66">
        <v>9000</v>
      </c>
      <c r="R66">
        <f t="shared" si="12"/>
        <v>42.795532456043347</v>
      </c>
      <c r="S66">
        <f t="shared" si="13"/>
        <v>133.79553245604336</v>
      </c>
    </row>
    <row r="67" spans="2:21" ht="16.5" x14ac:dyDescent="0.3">
      <c r="B67" s="131"/>
      <c r="N67" s="34">
        <v>91</v>
      </c>
      <c r="O67" s="34">
        <v>0</v>
      </c>
      <c r="P67">
        <v>43</v>
      </c>
      <c r="Q67">
        <v>10000</v>
      </c>
      <c r="R67">
        <f t="shared" si="12"/>
        <v>42.815891665836901</v>
      </c>
      <c r="S67">
        <f t="shared" si="13"/>
        <v>133.81589166583689</v>
      </c>
    </row>
    <row r="68" spans="2:21" x14ac:dyDescent="0.3">
      <c r="B68" s="131"/>
    </row>
    <row r="69" spans="2:21" x14ac:dyDescent="0.3">
      <c r="B69" s="98" t="s">
        <v>403</v>
      </c>
      <c r="D69" s="34">
        <f>ROUND(3300*(91/(3300+91)),5)</f>
        <v>88.557950000000005</v>
      </c>
      <c r="E69" s="34" t="s">
        <v>398</v>
      </c>
      <c r="F69" s="34" t="s">
        <v>406</v>
      </c>
      <c r="H69" s="34">
        <f>4096/65536</f>
        <v>6.25E-2</v>
      </c>
      <c r="I69" s="34" t="s">
        <v>398</v>
      </c>
      <c r="P69" s="34" t="s">
        <v>436</v>
      </c>
      <c r="R69" s="34">
        <f>ROUND(3300/4096,5)</f>
        <v>0.80566000000000004</v>
      </c>
      <c r="S69" s="34" t="s">
        <v>398</v>
      </c>
    </row>
    <row r="70" spans="2:21" x14ac:dyDescent="0.3">
      <c r="B70" s="98" t="s">
        <v>404</v>
      </c>
    </row>
    <row r="71" spans="2:21" x14ac:dyDescent="0.3">
      <c r="B71" s="98"/>
    </row>
    <row r="72" spans="2:21" x14ac:dyDescent="0.3">
      <c r="B72" s="34" t="s">
        <v>411</v>
      </c>
    </row>
    <row r="73" spans="2:21" x14ac:dyDescent="0.3">
      <c r="B73" s="34" t="s">
        <v>412</v>
      </c>
    </row>
    <row r="74" spans="2:21" ht="14.25" thickBot="1" x14ac:dyDescent="0.35">
      <c r="B74" s="98"/>
    </row>
    <row r="75" spans="2:21" ht="18" customHeight="1" thickBot="1" x14ac:dyDescent="0.35">
      <c r="B75" s="98"/>
      <c r="C75" s="679" t="s">
        <v>433</v>
      </c>
      <c r="D75" s="565"/>
      <c r="E75" s="565"/>
      <c r="F75" s="565"/>
      <c r="G75" s="565"/>
      <c r="H75" s="565"/>
      <c r="I75" s="565"/>
      <c r="J75" s="565"/>
      <c r="K75" s="574"/>
      <c r="M75" s="679" t="s">
        <v>434</v>
      </c>
      <c r="N75" s="565"/>
      <c r="O75" s="565"/>
      <c r="P75" s="565"/>
      <c r="Q75" s="565"/>
      <c r="R75" s="565"/>
      <c r="S75" s="565"/>
      <c r="T75" s="565"/>
      <c r="U75" s="574"/>
    </row>
    <row r="76" spans="2:21" s="81" customFormat="1" ht="16.149999999999999" customHeight="1" x14ac:dyDescent="0.3">
      <c r="B76" s="708"/>
      <c r="C76" s="207" t="s">
        <v>405</v>
      </c>
      <c r="D76" s="201" t="s">
        <v>402</v>
      </c>
      <c r="E76" s="201" t="s">
        <v>422</v>
      </c>
      <c r="F76" s="202" t="s">
        <v>423</v>
      </c>
      <c r="G76" s="199" t="s">
        <v>407</v>
      </c>
      <c r="H76" s="710" t="s">
        <v>425</v>
      </c>
      <c r="I76" s="711"/>
      <c r="J76" s="201" t="s">
        <v>408</v>
      </c>
      <c r="K76" s="203" t="s">
        <v>410</v>
      </c>
      <c r="M76" s="216" t="s">
        <v>405</v>
      </c>
      <c r="N76" s="201" t="s">
        <v>402</v>
      </c>
      <c r="O76" s="201" t="s">
        <v>422</v>
      </c>
      <c r="P76" s="202" t="s">
        <v>435</v>
      </c>
      <c r="Q76" s="199" t="s">
        <v>407</v>
      </c>
      <c r="R76" s="710" t="s">
        <v>425</v>
      </c>
      <c r="S76" s="711"/>
      <c r="T76" s="201" t="s">
        <v>408</v>
      </c>
      <c r="U76" s="203" t="s">
        <v>410</v>
      </c>
    </row>
    <row r="77" spans="2:21" s="196" customFormat="1" ht="16.149999999999999" customHeight="1" thickBot="1" x14ac:dyDescent="0.35">
      <c r="B77" s="709"/>
      <c r="C77" s="208" t="s">
        <v>420</v>
      </c>
      <c r="D77" s="204" t="s">
        <v>419</v>
      </c>
      <c r="E77" s="204" t="s">
        <v>419</v>
      </c>
      <c r="F77" s="204" t="s">
        <v>419</v>
      </c>
      <c r="G77" s="205" t="s">
        <v>424</v>
      </c>
      <c r="H77" s="214">
        <v>-0.1</v>
      </c>
      <c r="I77" s="210">
        <v>0.1</v>
      </c>
      <c r="J77" s="204" t="s">
        <v>420</v>
      </c>
      <c r="K77" s="206" t="s">
        <v>421</v>
      </c>
      <c r="M77" s="217" t="s">
        <v>420</v>
      </c>
      <c r="N77" s="204" t="s">
        <v>419</v>
      </c>
      <c r="O77" s="204" t="s">
        <v>419</v>
      </c>
      <c r="P77" s="204" t="s">
        <v>419</v>
      </c>
      <c r="Q77" s="205" t="s">
        <v>424</v>
      </c>
      <c r="R77" s="214">
        <v>-0.1</v>
      </c>
      <c r="S77" s="210">
        <v>0.1</v>
      </c>
      <c r="T77" s="204" t="s">
        <v>420</v>
      </c>
      <c r="U77" s="206" t="s">
        <v>421</v>
      </c>
    </row>
    <row r="78" spans="2:21" s="89" customFormat="1" x14ac:dyDescent="0.3">
      <c r="B78" s="218" t="s">
        <v>401</v>
      </c>
      <c r="C78" s="177">
        <v>100</v>
      </c>
      <c r="D78" s="219">
        <f>ROUND(3300*(C78/(3300+C78)), 5)</f>
        <v>97.058819999999997</v>
      </c>
      <c r="E78" s="220">
        <f>D78-$D$69</f>
        <v>8.5008699999999919</v>
      </c>
      <c r="F78" s="221">
        <f>E78*8</f>
        <v>68.006959999999935</v>
      </c>
      <c r="G78" s="222">
        <f>ROUNDDOWN(F78/$H$69,0)</f>
        <v>1088</v>
      </c>
      <c r="H78" s="123">
        <f>ROUNDDOWN(G78*0.9,0)</f>
        <v>979</v>
      </c>
      <c r="I78" s="223">
        <f>ROUNDDOWN(G78*1.1,0)</f>
        <v>1196</v>
      </c>
      <c r="J78" s="178">
        <f>ROUND(IF(G78&lt;=$G$83,($C$83-$C$78)/($G$83-$G$78)*(G78-$G$78)+$C$78,($C$86-$C$83)/($G$86-$G$83)*(G78-$G$83)+$C$83),2)</f>
        <v>100</v>
      </c>
      <c r="K78" s="124">
        <f xml:space="preserve"> ROUND(0 + (J78 - 100) / (100.39 - 100),2)</f>
        <v>0</v>
      </c>
      <c r="M78" s="123">
        <v>100</v>
      </c>
      <c r="N78" s="219">
        <f>ROUND(3300*(M78/(3300+M78)), 5)</f>
        <v>97.058819999999997</v>
      </c>
      <c r="O78" s="220">
        <f>N78-$D$69</f>
        <v>8.5008699999999919</v>
      </c>
      <c r="P78" s="221">
        <f>O78*25.5</f>
        <v>216.77218499999981</v>
      </c>
      <c r="Q78" s="222">
        <f>ROUNDDOWN(P78/$R$69,0)</f>
        <v>269</v>
      </c>
      <c r="R78" s="123">
        <f>ROUNDDOWN(Q78*0.9,0)</f>
        <v>242</v>
      </c>
      <c r="S78" s="223">
        <f>ROUNDDOWN(Q78*1.1,0)</f>
        <v>295</v>
      </c>
      <c r="T78" s="178">
        <f>ROUND(IF(Q78&lt;=$Q$83,($M$83-$M$78)/($Q$83-$Q$78)*(Q78-$Q$78)+$M$78,($M$86-$M$83)/($Q$86-$Q$83)*(Q78-$Q$83)+$M$83),2)</f>
        <v>100</v>
      </c>
      <c r="U78" s="124">
        <f xml:space="preserve"> ROUND(0 + (T78 - 100) / (100.39 - 100),2)</f>
        <v>0</v>
      </c>
    </row>
    <row r="79" spans="2:21" s="89" customFormat="1" x14ac:dyDescent="0.3">
      <c r="B79" s="209" t="s">
        <v>437</v>
      </c>
      <c r="C79" s="183"/>
      <c r="D79" s="139"/>
      <c r="E79" s="197"/>
      <c r="F79" s="182"/>
      <c r="G79" s="73">
        <v>1089</v>
      </c>
      <c r="H79" s="21"/>
      <c r="I79" s="211"/>
      <c r="J79" s="180">
        <f t="shared" ref="J79:J84" si="14">ROUND(IF(G79&lt;=$G$83,($C$83-$C$78)/($G$83-$G$78)*(G79-$G$78)+$C$78,($C$86-$C$83)/($G$86-$G$83)*(G79-$G$83)+$C$83),2)</f>
        <v>100.01</v>
      </c>
      <c r="K79" s="181">
        <f xml:space="preserve"> ROUND(0 + (J79 - 100) / (100.39 - 100),2)</f>
        <v>0.03</v>
      </c>
      <c r="M79" s="179"/>
      <c r="N79" s="139"/>
      <c r="O79" s="197"/>
      <c r="P79" s="234"/>
      <c r="Q79" s="236">
        <v>270</v>
      </c>
      <c r="R79" s="21"/>
      <c r="S79" s="211"/>
      <c r="T79" s="15">
        <f t="shared" ref="T79:T86" si="15">ROUND(IF(Q79&lt;=$Q$83,($M$83-$M$78)/($Q$83-$Q$78)*(Q79-$Q$78)+$M$78,($M$86-$M$83)/($Q$86-$Q$83)*(Q79-$Q$83)+$M$83),2)</f>
        <v>100.03</v>
      </c>
      <c r="U79" s="181">
        <f xml:space="preserve"> ROUND(0 + (T79 - 100) / (100.39 - 100),2)</f>
        <v>0.08</v>
      </c>
    </row>
    <row r="80" spans="2:21" s="89" customFormat="1" x14ac:dyDescent="0.3">
      <c r="B80" s="209" t="s">
        <v>413</v>
      </c>
      <c r="C80" s="183">
        <v>103.9</v>
      </c>
      <c r="D80" s="139">
        <f>ROUND(3300*(C80/(3300+C80)), 5)</f>
        <v>100.72857999999999</v>
      </c>
      <c r="E80" s="235">
        <f>D80-$D$69</f>
        <v>12.170629999999989</v>
      </c>
      <c r="F80" s="182">
        <f>E80*8</f>
        <v>97.365039999999908</v>
      </c>
      <c r="G80" s="73">
        <f>ROUNDDOWN(F80/$H$69,0)</f>
        <v>1557</v>
      </c>
      <c r="H80" s="21"/>
      <c r="I80" s="211"/>
      <c r="J80" s="180">
        <f>ROUND(IF(G80&lt;=$G$83,($C$83-$C$78)/($G$83-$G$78)*(G80-$G$78)+$C$78,($C$86-$C$83)/($G$86-$G$83)*(G80-$G$83)+$C$83),2)</f>
        <v>103.93</v>
      </c>
      <c r="K80" s="181">
        <f xml:space="preserve"> ROUND(10 + (J80 - 103.9) / (104.29 - 103.9),2)</f>
        <v>10.08</v>
      </c>
      <c r="M80" s="179">
        <v>103.9</v>
      </c>
      <c r="N80" s="139">
        <f>ROUND(3300*(M80/(3300+M80)), 5)</f>
        <v>100.72857999999999</v>
      </c>
      <c r="O80" s="235">
        <f>N80-$D$69</f>
        <v>12.170629999999989</v>
      </c>
      <c r="P80" s="234">
        <f t="shared" ref="P80:P86" si="16">O80*25.5</f>
        <v>310.35106499999972</v>
      </c>
      <c r="Q80" s="236">
        <f t="shared" ref="Q80:Q86" si="17">ROUNDDOWN(P80/$R$69,0)</f>
        <v>385</v>
      </c>
      <c r="R80" s="21"/>
      <c r="S80" s="211"/>
      <c r="T80" s="15">
        <f t="shared" si="15"/>
        <v>103.94</v>
      </c>
      <c r="U80" s="181">
        <f xml:space="preserve"> ROUND(10 + (T80 - 103.9) / (104.29 - 103.9),2)</f>
        <v>10.1</v>
      </c>
    </row>
    <row r="81" spans="2:21" s="89" customFormat="1" x14ac:dyDescent="0.3">
      <c r="B81" s="209" t="s">
        <v>414</v>
      </c>
      <c r="C81" s="183">
        <v>107.79</v>
      </c>
      <c r="D81" s="139">
        <f>ROUND(3300*(C81/(3300+C81)), 5)</f>
        <v>104.38055</v>
      </c>
      <c r="E81" s="235">
        <f>D81-$D$69</f>
        <v>15.822599999999994</v>
      </c>
      <c r="F81" s="182">
        <f>E81*8</f>
        <v>126.58079999999995</v>
      </c>
      <c r="G81" s="73">
        <f>ROUNDDOWN(F81/$H$69,0)</f>
        <v>2025</v>
      </c>
      <c r="H81" s="21"/>
      <c r="I81" s="211"/>
      <c r="J81" s="180">
        <f>ROUND(IF(G81&lt;=$G$83,($C$83-$C$78)/($G$83-$G$78)*(G81-$G$78)+$C$78,($C$86-$C$83)/($G$86-$G$83)*(G81-$G$83)+$C$83),2)</f>
        <v>107.86</v>
      </c>
      <c r="K81" s="181">
        <f xml:space="preserve"> ROUND(20 + (J81 - 107.79) / (108.18 - 107.79),2)</f>
        <v>20.18</v>
      </c>
      <c r="M81" s="179">
        <v>107.79</v>
      </c>
      <c r="N81" s="139">
        <f>ROUND(3300*(M81/(3300+M81)), 5)</f>
        <v>104.38055</v>
      </c>
      <c r="O81" s="235">
        <f>N81-$D$69</f>
        <v>15.822599999999994</v>
      </c>
      <c r="P81" s="234">
        <f t="shared" si="16"/>
        <v>403.47629999999987</v>
      </c>
      <c r="Q81" s="236">
        <f t="shared" si="17"/>
        <v>500</v>
      </c>
      <c r="R81" s="21"/>
      <c r="S81" s="211"/>
      <c r="T81" s="15">
        <f t="shared" si="15"/>
        <v>107.84</v>
      </c>
      <c r="U81" s="181">
        <f xml:space="preserve"> ROUND(20 + (T81 - 107.79) / (108.18 - 107.79),2)</f>
        <v>20.13</v>
      </c>
    </row>
    <row r="82" spans="2:21" s="89" customFormat="1" x14ac:dyDescent="0.3">
      <c r="B82" s="209">
        <v>50</v>
      </c>
      <c r="C82" s="183"/>
      <c r="D82" s="139"/>
      <c r="E82" s="197"/>
      <c r="F82" s="182"/>
      <c r="G82" s="72">
        <v>3384</v>
      </c>
      <c r="H82" s="179"/>
      <c r="I82" s="212"/>
      <c r="J82" s="180">
        <f t="shared" si="14"/>
        <v>119.26</v>
      </c>
      <c r="K82" s="181">
        <f xml:space="preserve"> ROUND(49 + (J82 - 119.01) / (119.4 - 119.01),2)</f>
        <v>49.64</v>
      </c>
      <c r="M82" s="179"/>
      <c r="N82" s="139"/>
      <c r="O82" s="197"/>
      <c r="P82" s="234"/>
      <c r="Q82" s="236">
        <v>837</v>
      </c>
      <c r="R82" s="179"/>
      <c r="S82" s="212"/>
      <c r="T82" s="15">
        <f t="shared" si="15"/>
        <v>119.27</v>
      </c>
      <c r="U82" s="181">
        <f xml:space="preserve"> ROUND(49 + (T82 - 119.01) / (119.4 - 119.01),2)</f>
        <v>49.67</v>
      </c>
    </row>
    <row r="83" spans="2:21" s="89" customFormat="1" x14ac:dyDescent="0.3">
      <c r="B83" s="224" t="s">
        <v>399</v>
      </c>
      <c r="C83" s="172">
        <v>138.51</v>
      </c>
      <c r="D83" s="225">
        <f>ROUND(3300*(C83/(3300+C83)), 5)</f>
        <v>132.93054000000001</v>
      </c>
      <c r="E83" s="220">
        <f>D83-$D$69</f>
        <v>44.372590000000002</v>
      </c>
      <c r="F83" s="226">
        <f>E83*8</f>
        <v>354.98072000000002</v>
      </c>
      <c r="G83" s="227">
        <f>ROUNDDOWN(F83/$H$69,0)</f>
        <v>5679</v>
      </c>
      <c r="H83" s="125">
        <f>ROUNDDOWN(G83*0.9,0)</f>
        <v>5111</v>
      </c>
      <c r="I83" s="223">
        <f>ROUNDDOWN(G83*1.1,0)</f>
        <v>6246</v>
      </c>
      <c r="J83" s="171">
        <f t="shared" si="14"/>
        <v>138.51</v>
      </c>
      <c r="K83" s="175">
        <f xml:space="preserve"> ROUND(100 + (J83 - 138.51) / (138.88 - 138.51),2)</f>
        <v>100</v>
      </c>
      <c r="M83" s="125">
        <v>138.51</v>
      </c>
      <c r="N83" s="225">
        <f>ROUND(3300*(M83/(3300+M83)), 5)</f>
        <v>132.93054000000001</v>
      </c>
      <c r="O83" s="220">
        <f>N83-$D$69</f>
        <v>44.372590000000002</v>
      </c>
      <c r="P83" s="221">
        <f t="shared" si="16"/>
        <v>1131.501045</v>
      </c>
      <c r="Q83" s="222">
        <f t="shared" si="17"/>
        <v>1404</v>
      </c>
      <c r="R83" s="125">
        <f>ROUNDDOWN(Q83*0.9,0)</f>
        <v>1263</v>
      </c>
      <c r="S83" s="223">
        <f>ROUNDDOWN(Q83*1.1,0)</f>
        <v>1544</v>
      </c>
      <c r="T83" s="178">
        <f t="shared" si="15"/>
        <v>138.51</v>
      </c>
      <c r="U83" s="175">
        <f xml:space="preserve"> ROUND(100 + (T83 - 138.51) / (138.88 - 138.51),2)</f>
        <v>100</v>
      </c>
    </row>
    <row r="84" spans="2:21" s="89" customFormat="1" x14ac:dyDescent="0.3">
      <c r="B84" s="209" t="s">
        <v>438</v>
      </c>
      <c r="C84" s="183"/>
      <c r="D84" s="139"/>
      <c r="E84" s="197"/>
      <c r="F84" s="182"/>
      <c r="G84" s="200">
        <v>5680</v>
      </c>
      <c r="H84" s="215"/>
      <c r="I84" s="213"/>
      <c r="J84" s="180">
        <f t="shared" si="14"/>
        <v>138.52000000000001</v>
      </c>
      <c r="K84" s="181">
        <f xml:space="preserve"> ROUND(100 + (J84 - 138.51) / (138.88 - 138.51),2)</f>
        <v>100.03</v>
      </c>
      <c r="M84" s="179"/>
      <c r="N84" s="139"/>
      <c r="O84" s="197"/>
      <c r="P84" s="234"/>
      <c r="Q84" s="236">
        <v>1405</v>
      </c>
      <c r="R84" s="215"/>
      <c r="S84" s="213"/>
      <c r="T84" s="15">
        <f t="shared" si="15"/>
        <v>138.54</v>
      </c>
      <c r="U84" s="181">
        <f xml:space="preserve"> ROUND(100 + (T84 - 138.51) / (138.88 - 138.51),2)</f>
        <v>100.08</v>
      </c>
    </row>
    <row r="85" spans="2:21" s="89" customFormat="1" x14ac:dyDescent="0.3">
      <c r="B85" s="209">
        <v>150</v>
      </c>
      <c r="C85" s="183"/>
      <c r="D85" s="139"/>
      <c r="E85" s="197"/>
      <c r="F85" s="182"/>
      <c r="G85" s="198">
        <v>7857</v>
      </c>
      <c r="H85" s="52"/>
      <c r="I85" s="151"/>
      <c r="J85" s="180">
        <f>ROUND(IF(G85&lt;=$G$83,($C$83-$C$78)/($G$83-$G$78)*(G85-$G$78)+$C$78,($C$86-$C$83)/($G$86-$G$83)*(G85-$G$83)+$C$83),2)</f>
        <v>157.19</v>
      </c>
      <c r="K85" s="181">
        <f xml:space="preserve"> ROUND(149 + (J85 - 156.95) / (157.33 - 156.95),2)</f>
        <v>149.63</v>
      </c>
      <c r="M85" s="179"/>
      <c r="N85" s="139"/>
      <c r="O85" s="197"/>
      <c r="P85" s="234">
        <f t="shared" si="16"/>
        <v>0</v>
      </c>
      <c r="Q85" s="236">
        <v>1943</v>
      </c>
      <c r="R85" s="52"/>
      <c r="S85" s="151"/>
      <c r="T85" s="15">
        <f t="shared" si="15"/>
        <v>157.19999999999999</v>
      </c>
      <c r="U85" s="181">
        <f xml:space="preserve"> ROUND(149 + (T85 - 156.95) / (157.33 - 156.95),2)</f>
        <v>149.66</v>
      </c>
    </row>
    <row r="86" spans="2:21" s="89" customFormat="1" ht="14.25" thickBot="1" x14ac:dyDescent="0.35">
      <c r="B86" s="228" t="s">
        <v>400</v>
      </c>
      <c r="C86" s="173">
        <v>175.86</v>
      </c>
      <c r="D86" s="229">
        <f>ROUND(3300*(C86/(3300+C86)), 5)</f>
        <v>166.96242000000001</v>
      </c>
      <c r="E86" s="230">
        <f>D86-$D$69</f>
        <v>78.404470000000003</v>
      </c>
      <c r="F86" s="231">
        <f>E86*8</f>
        <v>627.23576000000003</v>
      </c>
      <c r="G86" s="232">
        <f>ROUNDDOWN(F86/$H$69,0)</f>
        <v>10035</v>
      </c>
      <c r="H86" s="233">
        <f>ROUNDDOWN(G86*0.9,0)</f>
        <v>9031</v>
      </c>
      <c r="I86" s="176">
        <f>ROUNDDOWN(G86*1.1,0)</f>
        <v>11038</v>
      </c>
      <c r="J86" s="174">
        <f>ROUND(IF(G86&lt;=$G$83,($C$83-$C$78)/($G$83-$G$78)*(G86-$G$78)+$C$78,($C$86-$C$83)/($G$86-$G$83)*(G86-$G$83)+$C$83),2)</f>
        <v>175.86</v>
      </c>
      <c r="K86" s="176">
        <f xml:space="preserve"> ROUND(200 + (J86 - 175.86) / (176.22 - 175.86),2)</f>
        <v>200</v>
      </c>
      <c r="M86" s="233">
        <v>175.86</v>
      </c>
      <c r="N86" s="229">
        <f>ROUND(3300*(M86/(3300+M86)), 5)</f>
        <v>166.96242000000001</v>
      </c>
      <c r="O86" s="230">
        <f>N86-$D$69</f>
        <v>78.404470000000003</v>
      </c>
      <c r="P86" s="176">
        <f t="shared" si="16"/>
        <v>1999.313985</v>
      </c>
      <c r="Q86" s="232">
        <f t="shared" si="17"/>
        <v>2481</v>
      </c>
      <c r="R86" s="233">
        <f>ROUNDDOWN(Q86*0.9,0)</f>
        <v>2232</v>
      </c>
      <c r="S86" s="176">
        <f>ROUNDDOWN(Q86*1.1,0)</f>
        <v>2729</v>
      </c>
      <c r="T86" s="233">
        <f t="shared" si="15"/>
        <v>175.86</v>
      </c>
      <c r="U86" s="176">
        <f xml:space="preserve"> ROUND(200 + (T86 - 175.86) / (176.22 - 175.86),2)</f>
        <v>200</v>
      </c>
    </row>
    <row r="87" spans="2:21" x14ac:dyDescent="0.3">
      <c r="B87" s="98"/>
    </row>
    <row r="89" spans="2:21" x14ac:dyDescent="0.3">
      <c r="B89" s="35" t="s">
        <v>418</v>
      </c>
    </row>
  </sheetData>
  <mergeCells count="5">
    <mergeCell ref="B76:B77"/>
    <mergeCell ref="H76:I76"/>
    <mergeCell ref="C75:K75"/>
    <mergeCell ref="M75:U75"/>
    <mergeCell ref="R76:S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2D43-659A-46DE-9681-080E55593C28}">
  <dimension ref="B2:H57"/>
  <sheetViews>
    <sheetView zoomScale="85" zoomScaleNormal="85" workbookViewId="0">
      <selection activeCell="H6" sqref="H6"/>
    </sheetView>
  </sheetViews>
  <sheetFormatPr defaultRowHeight="16.5" x14ac:dyDescent="0.3"/>
  <sheetData>
    <row r="2" spans="2:2" x14ac:dyDescent="0.3">
      <c r="B2" s="54" t="s">
        <v>1220</v>
      </c>
    </row>
    <row r="3" spans="2:2" x14ac:dyDescent="0.3">
      <c r="B3" s="34" t="s">
        <v>1221</v>
      </c>
    </row>
    <row r="4" spans="2:2" x14ac:dyDescent="0.3">
      <c r="B4" s="34" t="s">
        <v>1222</v>
      </c>
    </row>
    <row r="5" spans="2:2" x14ac:dyDescent="0.3">
      <c r="B5" s="34" t="s">
        <v>1225</v>
      </c>
    </row>
    <row r="6" spans="2:2" x14ac:dyDescent="0.3">
      <c r="B6" s="34" t="s">
        <v>1223</v>
      </c>
    </row>
    <row r="7" spans="2:2" x14ac:dyDescent="0.3">
      <c r="B7" s="34" t="s">
        <v>1224</v>
      </c>
    </row>
    <row r="8" spans="2:2" x14ac:dyDescent="0.3">
      <c r="B8" s="34" t="s">
        <v>1226</v>
      </c>
    </row>
    <row r="9" spans="2:2" x14ac:dyDescent="0.3">
      <c r="B9" s="34" t="s">
        <v>1243</v>
      </c>
    </row>
    <row r="10" spans="2:2" x14ac:dyDescent="0.3">
      <c r="B10" s="34"/>
    </row>
    <row r="11" spans="2:2" x14ac:dyDescent="0.3">
      <c r="B11" s="34"/>
    </row>
    <row r="12" spans="2:2" x14ac:dyDescent="0.3">
      <c r="B12" s="34"/>
    </row>
    <row r="13" spans="2:2" x14ac:dyDescent="0.3">
      <c r="B13" s="34"/>
    </row>
    <row r="14" spans="2:2" x14ac:dyDescent="0.3">
      <c r="B14" s="34"/>
    </row>
    <row r="15" spans="2:2" x14ac:dyDescent="0.3">
      <c r="B15" s="34"/>
    </row>
    <row r="16" spans="2:2" x14ac:dyDescent="0.3">
      <c r="B16" s="34"/>
    </row>
    <row r="17" spans="2:2" x14ac:dyDescent="0.3">
      <c r="B17" s="34"/>
    </row>
    <row r="18" spans="2:2" x14ac:dyDescent="0.3">
      <c r="B18" s="34"/>
    </row>
    <row r="19" spans="2:2" x14ac:dyDescent="0.3">
      <c r="B19" s="34"/>
    </row>
    <row r="20" spans="2:2" x14ac:dyDescent="0.3">
      <c r="B20" s="34"/>
    </row>
    <row r="21" spans="2:2" x14ac:dyDescent="0.3">
      <c r="B21" s="34"/>
    </row>
    <row r="22" spans="2:2" x14ac:dyDescent="0.3">
      <c r="B22" s="34"/>
    </row>
    <row r="23" spans="2:2" x14ac:dyDescent="0.3">
      <c r="B23" s="34"/>
    </row>
    <row r="24" spans="2:2" x14ac:dyDescent="0.3">
      <c r="B24" s="34"/>
    </row>
    <row r="25" spans="2:2" x14ac:dyDescent="0.3">
      <c r="B25" s="34"/>
    </row>
    <row r="26" spans="2:2" x14ac:dyDescent="0.3">
      <c r="B26" s="34"/>
    </row>
    <row r="27" spans="2:2" x14ac:dyDescent="0.3">
      <c r="B27" s="34"/>
    </row>
    <row r="28" spans="2:2" x14ac:dyDescent="0.3">
      <c r="B28" s="34"/>
    </row>
    <row r="29" spans="2:2" x14ac:dyDescent="0.3">
      <c r="B29" s="36" t="s">
        <v>1227</v>
      </c>
    </row>
    <row r="30" spans="2:2" x14ac:dyDescent="0.3">
      <c r="B30" s="34"/>
    </row>
    <row r="31" spans="2:2" x14ac:dyDescent="0.3">
      <c r="B31" s="34"/>
    </row>
    <row r="32" spans="2:2" x14ac:dyDescent="0.3">
      <c r="B32" s="34"/>
    </row>
    <row r="33" spans="2:8" x14ac:dyDescent="0.3">
      <c r="B33" s="34"/>
    </row>
    <row r="34" spans="2:8" x14ac:dyDescent="0.3">
      <c r="B34" s="34"/>
    </row>
    <row r="35" spans="2:8" x14ac:dyDescent="0.3">
      <c r="B35" s="34"/>
    </row>
    <row r="36" spans="2:8" x14ac:dyDescent="0.3">
      <c r="B36" s="34" t="s">
        <v>1228</v>
      </c>
    </row>
    <row r="37" spans="2:8" x14ac:dyDescent="0.3">
      <c r="B37" s="34" t="s">
        <v>1230</v>
      </c>
      <c r="H37" t="s">
        <v>1234</v>
      </c>
    </row>
    <row r="38" spans="2:8" x14ac:dyDescent="0.3">
      <c r="B38" s="34" t="s">
        <v>1231</v>
      </c>
    </row>
    <row r="39" spans="2:8" x14ac:dyDescent="0.3">
      <c r="B39" s="34" t="s">
        <v>1232</v>
      </c>
    </row>
    <row r="40" spans="2:8" x14ac:dyDescent="0.3">
      <c r="B40" s="34" t="s">
        <v>1233</v>
      </c>
    </row>
    <row r="41" spans="2:8" x14ac:dyDescent="0.3">
      <c r="B41" s="34" t="s">
        <v>1229</v>
      </c>
    </row>
    <row r="42" spans="2:8" x14ac:dyDescent="0.3">
      <c r="B42" t="s">
        <v>1242</v>
      </c>
    </row>
    <row r="43" spans="2:8" x14ac:dyDescent="0.3">
      <c r="B43" s="34"/>
    </row>
    <row r="44" spans="2:8" x14ac:dyDescent="0.3">
      <c r="B44" s="34"/>
    </row>
    <row r="45" spans="2:8" x14ac:dyDescent="0.3">
      <c r="B45" s="34"/>
    </row>
    <row r="46" spans="2:8" x14ac:dyDescent="0.3">
      <c r="B46" s="34"/>
    </row>
    <row r="47" spans="2:8" x14ac:dyDescent="0.3">
      <c r="B47" s="34"/>
    </row>
    <row r="48" spans="2:8" x14ac:dyDescent="0.3">
      <c r="B48" s="34"/>
    </row>
    <row r="49" spans="2:2" x14ac:dyDescent="0.3">
      <c r="B49" s="34"/>
    </row>
    <row r="50" spans="2:2" x14ac:dyDescent="0.3">
      <c r="B50" s="34"/>
    </row>
    <row r="51" spans="2:2" x14ac:dyDescent="0.3">
      <c r="B51" s="34"/>
    </row>
    <row r="52" spans="2:2" x14ac:dyDescent="0.3">
      <c r="B52" s="34"/>
    </row>
    <row r="53" spans="2:2" x14ac:dyDescent="0.3">
      <c r="B53" s="34"/>
    </row>
    <row r="54" spans="2:2" x14ac:dyDescent="0.3">
      <c r="B54" s="34"/>
    </row>
    <row r="55" spans="2:2" x14ac:dyDescent="0.3">
      <c r="B55" s="54"/>
    </row>
    <row r="56" spans="2:2" x14ac:dyDescent="0.3">
      <c r="B56" s="34"/>
    </row>
    <row r="57" spans="2:2" x14ac:dyDescent="0.3">
      <c r="B57" s="3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23C1-2C66-4637-A964-63B69B363B89}">
  <sheetPr>
    <pageSetUpPr fitToPage="1"/>
  </sheetPr>
  <dimension ref="B2:V61"/>
  <sheetViews>
    <sheetView topLeftCell="B1" zoomScale="70" zoomScaleNormal="70" workbookViewId="0">
      <selection activeCell="J24" sqref="J24"/>
    </sheetView>
  </sheetViews>
  <sheetFormatPr defaultRowHeight="16.5" x14ac:dyDescent="0.3"/>
  <cols>
    <col min="2" max="2" width="15.75" customWidth="1"/>
    <col min="3" max="3" width="45" bestFit="1" customWidth="1"/>
    <col min="4" max="7" width="12.75" style="389" customWidth="1"/>
    <col min="8" max="8" width="12.75" style="403" customWidth="1"/>
    <col min="9" max="9" width="22.5" style="389" bestFit="1" customWidth="1"/>
    <col min="10" max="10" width="39.5" customWidth="1"/>
  </cols>
  <sheetData>
    <row r="2" spans="2:10" x14ac:dyDescent="0.3">
      <c r="D2" s="510" t="s">
        <v>1424</v>
      </c>
      <c r="E2" s="460" t="s">
        <v>1238</v>
      </c>
      <c r="F2" s="510" t="s">
        <v>1424</v>
      </c>
      <c r="G2" s="460" t="s">
        <v>1423</v>
      </c>
      <c r="H2" s="457" t="s">
        <v>1235</v>
      </c>
      <c r="I2" s="485"/>
    </row>
    <row r="3" spans="2:10" ht="17.25" thickBot="1" x14ac:dyDescent="0.35">
      <c r="D3" s="511"/>
      <c r="E3" s="421" t="s">
        <v>1211</v>
      </c>
      <c r="F3" s="511"/>
      <c r="G3" s="421" t="s">
        <v>1211</v>
      </c>
      <c r="H3" s="455" t="s">
        <v>1236</v>
      </c>
      <c r="I3" s="485" t="s">
        <v>1429</v>
      </c>
    </row>
    <row r="4" spans="2:10" ht="27" customHeight="1" thickBot="1" x14ac:dyDescent="0.35">
      <c r="B4" s="500" t="s">
        <v>749</v>
      </c>
      <c r="C4" s="501"/>
      <c r="D4" s="341" t="s">
        <v>1240</v>
      </c>
      <c r="E4" s="341" t="s">
        <v>1199</v>
      </c>
      <c r="F4" s="341" t="s">
        <v>1237</v>
      </c>
      <c r="G4" s="341" t="s">
        <v>1200</v>
      </c>
      <c r="H4" s="404" t="s">
        <v>1201</v>
      </c>
      <c r="I4" s="341" t="s">
        <v>1428</v>
      </c>
      <c r="J4" s="342" t="s">
        <v>31</v>
      </c>
    </row>
    <row r="5" spans="2:10" x14ac:dyDescent="0.3">
      <c r="B5" s="502" t="s">
        <v>759</v>
      </c>
      <c r="C5" s="348" t="s">
        <v>1320</v>
      </c>
      <c r="D5" s="390">
        <v>12.1</v>
      </c>
      <c r="E5" s="390">
        <v>11.95</v>
      </c>
      <c r="F5" s="390">
        <v>12.05</v>
      </c>
      <c r="G5" s="390">
        <v>12</v>
      </c>
      <c r="H5" s="405">
        <v>12.04</v>
      </c>
      <c r="I5" s="390">
        <v>12.15</v>
      </c>
      <c r="J5" s="344"/>
    </row>
    <row r="6" spans="2:10" x14ac:dyDescent="0.3">
      <c r="B6" s="503"/>
      <c r="C6" s="349" t="s">
        <v>761</v>
      </c>
      <c r="D6" s="391">
        <v>38</v>
      </c>
      <c r="E6" s="391">
        <v>40</v>
      </c>
      <c r="F6" s="391">
        <v>39</v>
      </c>
      <c r="G6" s="391">
        <v>40</v>
      </c>
      <c r="H6" s="406">
        <v>38</v>
      </c>
      <c r="I6" s="391"/>
      <c r="J6" s="345"/>
    </row>
    <row r="7" spans="2:10" x14ac:dyDescent="0.3">
      <c r="B7" s="503"/>
      <c r="C7" s="349" t="s">
        <v>1319</v>
      </c>
      <c r="D7" s="392">
        <v>5.1070000000000002</v>
      </c>
      <c r="E7" s="392">
        <v>5.1059999999999999</v>
      </c>
      <c r="F7" s="392">
        <v>5.0860000000000003</v>
      </c>
      <c r="G7" s="392">
        <v>5.1210000000000004</v>
      </c>
      <c r="H7" s="456">
        <v>5.0940000000000003</v>
      </c>
      <c r="I7" s="392">
        <v>2.0750000000000002</v>
      </c>
      <c r="J7" s="345"/>
    </row>
    <row r="8" spans="2:10" x14ac:dyDescent="0.3">
      <c r="B8" s="503"/>
      <c r="C8" s="349" t="s">
        <v>763</v>
      </c>
      <c r="D8" s="391">
        <v>34</v>
      </c>
      <c r="E8" s="391">
        <v>36</v>
      </c>
      <c r="F8" s="391">
        <v>35</v>
      </c>
      <c r="G8" s="391">
        <v>35</v>
      </c>
      <c r="H8" s="406">
        <v>32</v>
      </c>
      <c r="I8" s="391"/>
      <c r="J8" s="345"/>
    </row>
    <row r="9" spans="2:10" x14ac:dyDescent="0.3">
      <c r="B9" s="503"/>
      <c r="C9" s="349" t="s">
        <v>1318</v>
      </c>
      <c r="D9" s="392">
        <v>3.2989999999999999</v>
      </c>
      <c r="E9" s="392">
        <v>3.3069999999999999</v>
      </c>
      <c r="F9" s="392">
        <v>3.3</v>
      </c>
      <c r="G9" s="392">
        <v>3.3010000000000002</v>
      </c>
      <c r="H9" s="456">
        <v>3.302</v>
      </c>
      <c r="I9" s="392">
        <v>2.0329999999999999</v>
      </c>
      <c r="J9" s="345"/>
    </row>
    <row r="10" spans="2:10" ht="17.25" thickBot="1" x14ac:dyDescent="0.35">
      <c r="B10" s="504"/>
      <c r="C10" s="350" t="s">
        <v>765</v>
      </c>
      <c r="D10" s="393">
        <v>26</v>
      </c>
      <c r="E10" s="393">
        <v>30</v>
      </c>
      <c r="F10" s="393">
        <v>34</v>
      </c>
      <c r="G10" s="393">
        <v>31</v>
      </c>
      <c r="H10" s="407">
        <v>33</v>
      </c>
      <c r="I10" s="393"/>
      <c r="J10" s="347"/>
    </row>
    <row r="11" spans="2:10" x14ac:dyDescent="0.3">
      <c r="B11" s="502" t="s">
        <v>766</v>
      </c>
      <c r="C11" s="348" t="s">
        <v>1317</v>
      </c>
      <c r="D11" s="394" t="s">
        <v>756</v>
      </c>
      <c r="E11" s="394" t="s">
        <v>756</v>
      </c>
      <c r="F11" s="394" t="s">
        <v>1202</v>
      </c>
      <c r="G11" s="394" t="s">
        <v>1202</v>
      </c>
      <c r="H11" s="408" t="s">
        <v>1202</v>
      </c>
      <c r="I11" s="394"/>
      <c r="J11" s="344"/>
    </row>
    <row r="12" spans="2:10" ht="17.25" thickBot="1" x14ac:dyDescent="0.35">
      <c r="B12" s="504"/>
      <c r="C12" s="350" t="s">
        <v>1316</v>
      </c>
      <c r="D12" s="393" t="s">
        <v>1202</v>
      </c>
      <c r="E12" s="393" t="s">
        <v>1202</v>
      </c>
      <c r="F12" s="393" t="s">
        <v>1202</v>
      </c>
      <c r="G12" s="393" t="s">
        <v>1202</v>
      </c>
      <c r="H12" s="407" t="s">
        <v>1202</v>
      </c>
      <c r="I12" s="393"/>
      <c r="J12" s="347"/>
    </row>
    <row r="13" spans="2:10" ht="17.25" thickBot="1" x14ac:dyDescent="0.35">
      <c r="B13" s="505" t="s">
        <v>768</v>
      </c>
      <c r="C13" s="343" t="s">
        <v>1315</v>
      </c>
      <c r="D13" s="394" t="s">
        <v>767</v>
      </c>
      <c r="E13" s="394" t="s">
        <v>767</v>
      </c>
      <c r="F13" s="394" t="s">
        <v>767</v>
      </c>
      <c r="G13" s="394" t="s">
        <v>767</v>
      </c>
      <c r="H13" s="408" t="s">
        <v>767</v>
      </c>
      <c r="I13" s="394" t="s">
        <v>767</v>
      </c>
      <c r="J13" s="344"/>
    </row>
    <row r="14" spans="2:10" hidden="1" x14ac:dyDescent="0.3">
      <c r="B14" s="503"/>
      <c r="C14" s="339"/>
      <c r="D14" s="391"/>
      <c r="E14" s="391"/>
      <c r="F14" s="391"/>
      <c r="G14" s="391"/>
      <c r="H14" s="406"/>
      <c r="I14" s="391"/>
      <c r="J14" s="345"/>
    </row>
    <row r="15" spans="2:10" hidden="1" x14ac:dyDescent="0.3">
      <c r="B15" s="503"/>
      <c r="C15" s="339"/>
      <c r="D15" s="391"/>
      <c r="E15" s="391"/>
      <c r="F15" s="391"/>
      <c r="G15" s="391"/>
      <c r="H15" s="406"/>
      <c r="I15" s="391"/>
      <c r="J15" s="345"/>
    </row>
    <row r="16" spans="2:10" hidden="1" x14ac:dyDescent="0.3">
      <c r="B16" s="503"/>
      <c r="C16" s="339"/>
      <c r="D16" s="391"/>
      <c r="E16" s="391"/>
      <c r="F16" s="391"/>
      <c r="G16" s="391"/>
      <c r="H16" s="406"/>
      <c r="I16" s="391"/>
      <c r="J16" s="345"/>
    </row>
    <row r="17" spans="2:22" hidden="1" x14ac:dyDescent="0.3">
      <c r="B17" s="503"/>
      <c r="C17" s="366"/>
      <c r="D17" s="391"/>
      <c r="E17" s="395"/>
      <c r="F17" s="391"/>
      <c r="G17" s="391"/>
      <c r="H17" s="406"/>
      <c r="I17" s="391"/>
      <c r="J17" s="367"/>
    </row>
    <row r="18" spans="2:22" hidden="1" x14ac:dyDescent="0.3">
      <c r="B18" s="503"/>
      <c r="C18" s="366"/>
      <c r="D18" s="391"/>
      <c r="E18" s="395"/>
      <c r="F18" s="391"/>
      <c r="G18" s="391"/>
      <c r="H18" s="406"/>
      <c r="I18" s="391"/>
      <c r="J18" s="374"/>
    </row>
    <row r="19" spans="2:22" hidden="1" x14ac:dyDescent="0.3">
      <c r="B19" s="503"/>
      <c r="C19" s="379"/>
      <c r="D19" s="391"/>
      <c r="E19" s="395"/>
      <c r="F19" s="395"/>
      <c r="G19" s="395"/>
      <c r="H19" s="409"/>
      <c r="I19" s="395"/>
      <c r="J19" s="374"/>
    </row>
    <row r="20" spans="2:22" hidden="1" x14ac:dyDescent="0.3">
      <c r="B20" s="503"/>
      <c r="C20" s="366"/>
      <c r="D20" s="395"/>
      <c r="E20" s="395"/>
      <c r="F20" s="395"/>
      <c r="G20" s="395"/>
      <c r="H20" s="409"/>
      <c r="I20" s="395"/>
      <c r="J20" s="367"/>
      <c r="V20" t="s">
        <v>1219</v>
      </c>
    </row>
    <row r="21" spans="2:22" ht="17.25" hidden="1" thickBot="1" x14ac:dyDescent="0.35">
      <c r="B21" s="504"/>
      <c r="C21" s="346"/>
      <c r="D21" s="393"/>
      <c r="E21" s="393"/>
      <c r="F21" s="393"/>
      <c r="G21" s="393"/>
      <c r="H21" s="407"/>
      <c r="I21" s="393"/>
      <c r="J21" s="347"/>
    </row>
    <row r="22" spans="2:22" x14ac:dyDescent="0.3">
      <c r="B22" s="502" t="s">
        <v>1198</v>
      </c>
      <c r="C22" s="343" t="s">
        <v>1203</v>
      </c>
      <c r="D22" s="394" t="s">
        <v>767</v>
      </c>
      <c r="E22" s="394" t="s">
        <v>767</v>
      </c>
      <c r="F22" s="394" t="s">
        <v>767</v>
      </c>
      <c r="G22" s="394" t="s">
        <v>767</v>
      </c>
      <c r="H22" s="408" t="s">
        <v>767</v>
      </c>
      <c r="I22" s="394"/>
      <c r="J22" s="344"/>
    </row>
    <row r="23" spans="2:22" x14ac:dyDescent="0.3">
      <c r="B23" s="503"/>
      <c r="C23" s="340" t="s">
        <v>1204</v>
      </c>
      <c r="D23" s="391" t="s">
        <v>1027</v>
      </c>
      <c r="E23" s="391" t="s">
        <v>1027</v>
      </c>
      <c r="F23" s="391" t="s">
        <v>767</v>
      </c>
      <c r="G23" s="391" t="s">
        <v>1027</v>
      </c>
      <c r="H23" s="406"/>
      <c r="I23" s="391"/>
      <c r="J23" s="345"/>
    </row>
    <row r="24" spans="2:22" x14ac:dyDescent="0.3">
      <c r="B24" s="503"/>
      <c r="C24" s="340" t="s">
        <v>1048</v>
      </c>
      <c r="D24" s="391" t="s">
        <v>1027</v>
      </c>
      <c r="E24" s="391" t="s">
        <v>1027</v>
      </c>
      <c r="F24" s="391" t="s">
        <v>1027</v>
      </c>
      <c r="G24" s="391" t="s">
        <v>1027</v>
      </c>
      <c r="H24" s="406"/>
      <c r="I24" s="391"/>
      <c r="J24" s="345"/>
    </row>
    <row r="25" spans="2:22" x14ac:dyDescent="0.3">
      <c r="B25" s="503"/>
      <c r="C25" s="340" t="s">
        <v>1049</v>
      </c>
      <c r="D25" s="391" t="s">
        <v>1027</v>
      </c>
      <c r="E25" s="391" t="s">
        <v>1027</v>
      </c>
      <c r="F25" s="391" t="s">
        <v>1027</v>
      </c>
      <c r="G25" s="391" t="s">
        <v>1027</v>
      </c>
      <c r="H25" s="406"/>
      <c r="I25" s="391"/>
      <c r="J25" s="345"/>
    </row>
    <row r="26" spans="2:22" ht="17.25" thickBot="1" x14ac:dyDescent="0.35">
      <c r="B26" s="504"/>
      <c r="C26" s="351" t="s">
        <v>1050</v>
      </c>
      <c r="D26" s="393" t="s">
        <v>1027</v>
      </c>
      <c r="E26" s="393" t="s">
        <v>1027</v>
      </c>
      <c r="F26" s="393" t="s">
        <v>1027</v>
      </c>
      <c r="G26" s="393" t="s">
        <v>1027</v>
      </c>
      <c r="H26" s="407"/>
      <c r="I26" s="393"/>
      <c r="J26" s="347" t="s">
        <v>1324</v>
      </c>
    </row>
    <row r="27" spans="2:22" x14ac:dyDescent="0.3">
      <c r="B27" s="502" t="s">
        <v>771</v>
      </c>
      <c r="C27" s="343" t="s">
        <v>772</v>
      </c>
      <c r="D27" s="394"/>
      <c r="E27" s="394"/>
      <c r="F27" s="394"/>
      <c r="G27" s="394"/>
      <c r="H27" s="408"/>
      <c r="I27" s="394"/>
      <c r="J27" s="344"/>
    </row>
    <row r="28" spans="2:22" x14ac:dyDescent="0.3">
      <c r="B28" s="503"/>
      <c r="C28" s="339" t="s">
        <v>773</v>
      </c>
      <c r="D28" s="391"/>
      <c r="E28" s="391"/>
      <c r="F28" s="391"/>
      <c r="G28" s="396"/>
      <c r="H28" s="410"/>
      <c r="I28" s="396"/>
      <c r="J28" s="359"/>
    </row>
    <row r="29" spans="2:22" x14ac:dyDescent="0.3">
      <c r="B29" s="503"/>
      <c r="C29" s="339" t="s">
        <v>1047</v>
      </c>
      <c r="D29" s="391"/>
      <c r="E29" s="391"/>
      <c r="F29" s="391" t="s">
        <v>767</v>
      </c>
      <c r="G29" s="396"/>
      <c r="H29" s="410"/>
      <c r="I29" s="396"/>
      <c r="J29" s="359"/>
    </row>
    <row r="30" spans="2:22" x14ac:dyDescent="0.3">
      <c r="B30" s="503"/>
      <c r="C30" s="339" t="s">
        <v>1021</v>
      </c>
      <c r="D30" s="391"/>
      <c r="E30" s="391"/>
      <c r="F30" s="391" t="s">
        <v>767</v>
      </c>
      <c r="G30" s="396"/>
      <c r="H30" s="410"/>
      <c r="I30" s="396"/>
      <c r="J30" s="359"/>
    </row>
    <row r="31" spans="2:22" x14ac:dyDescent="0.3">
      <c r="B31" s="503"/>
      <c r="C31" s="339" t="s">
        <v>1046</v>
      </c>
      <c r="D31" s="419"/>
      <c r="E31" s="391"/>
      <c r="F31" s="391" t="s">
        <v>767</v>
      </c>
      <c r="G31" s="396"/>
      <c r="H31" s="410"/>
      <c r="I31" s="396"/>
      <c r="J31" s="345"/>
    </row>
    <row r="32" spans="2:22" x14ac:dyDescent="0.3">
      <c r="B32" s="503"/>
      <c r="C32" s="339" t="s">
        <v>1022</v>
      </c>
      <c r="D32" s="391"/>
      <c r="E32" s="397"/>
      <c r="F32" s="391" t="s">
        <v>767</v>
      </c>
      <c r="G32" s="396"/>
      <c r="H32" s="410"/>
      <c r="I32" s="396"/>
      <c r="J32" s="345"/>
    </row>
    <row r="33" spans="2:10" x14ac:dyDescent="0.3">
      <c r="B33" s="503"/>
      <c r="C33" s="339" t="s">
        <v>1026</v>
      </c>
      <c r="D33" s="391"/>
      <c r="E33" s="419"/>
      <c r="F33" s="391" t="s">
        <v>767</v>
      </c>
      <c r="G33" s="396"/>
      <c r="H33" s="410"/>
      <c r="I33" s="396"/>
      <c r="J33" s="345"/>
    </row>
    <row r="34" spans="2:10" x14ac:dyDescent="0.3">
      <c r="B34" s="503"/>
      <c r="C34" s="339" t="s">
        <v>1043</v>
      </c>
      <c r="D34" s="391"/>
      <c r="E34" s="391"/>
      <c r="F34" s="391" t="s">
        <v>767</v>
      </c>
      <c r="G34" s="396"/>
      <c r="H34" s="410"/>
      <c r="I34" s="396"/>
      <c r="J34" s="345"/>
    </row>
    <row r="35" spans="2:10" x14ac:dyDescent="0.3">
      <c r="B35" s="503"/>
      <c r="C35" s="339" t="s">
        <v>1044</v>
      </c>
      <c r="D35" s="391"/>
      <c r="E35" s="391"/>
      <c r="F35" s="391" t="s">
        <v>767</v>
      </c>
      <c r="G35" s="396"/>
      <c r="H35" s="410"/>
      <c r="I35" s="396"/>
      <c r="J35" s="345"/>
    </row>
    <row r="36" spans="2:10" ht="17.25" thickBot="1" x14ac:dyDescent="0.35">
      <c r="B36" s="503"/>
      <c r="C36" s="339" t="s">
        <v>1045</v>
      </c>
      <c r="D36" s="391"/>
      <c r="E36" s="391"/>
      <c r="F36" s="391" t="s">
        <v>767</v>
      </c>
      <c r="G36" s="396"/>
      <c r="H36" s="410"/>
      <c r="I36" s="396"/>
      <c r="J36" s="345"/>
    </row>
    <row r="37" spans="2:10" x14ac:dyDescent="0.3">
      <c r="B37" s="502" t="s">
        <v>909</v>
      </c>
      <c r="C37" s="343" t="s">
        <v>1314</v>
      </c>
      <c r="D37" s="394"/>
      <c r="E37" s="394"/>
      <c r="F37" s="394" t="s">
        <v>1027</v>
      </c>
      <c r="G37" s="394"/>
      <c r="H37" s="408"/>
      <c r="I37" s="394"/>
      <c r="J37" s="344"/>
    </row>
    <row r="38" spans="2:10" ht="17.25" thickBot="1" x14ac:dyDescent="0.35">
      <c r="B38" s="504"/>
      <c r="C38" s="346" t="s">
        <v>1313</v>
      </c>
      <c r="D38" s="393"/>
      <c r="E38" s="393"/>
      <c r="F38" s="393" t="s">
        <v>1027</v>
      </c>
      <c r="G38" s="393"/>
      <c r="H38" s="407"/>
      <c r="I38" s="393"/>
      <c r="J38" s="347"/>
    </row>
    <row r="39" spans="2:10" x14ac:dyDescent="0.3">
      <c r="B39" s="502" t="s">
        <v>1029</v>
      </c>
      <c r="C39" s="343" t="s">
        <v>1037</v>
      </c>
      <c r="D39" s="394"/>
      <c r="E39" s="394"/>
      <c r="F39" s="391" t="s">
        <v>767</v>
      </c>
      <c r="G39" s="394"/>
      <c r="H39" s="408"/>
      <c r="I39" s="394"/>
      <c r="J39" s="344"/>
    </row>
    <row r="40" spans="2:10" x14ac:dyDescent="0.3">
      <c r="B40" s="503"/>
      <c r="C40" s="339" t="s">
        <v>1034</v>
      </c>
      <c r="D40" s="391"/>
      <c r="E40" s="391"/>
      <c r="F40" s="391" t="s">
        <v>767</v>
      </c>
      <c r="G40" s="391"/>
      <c r="H40" s="406"/>
      <c r="I40" s="391"/>
      <c r="J40" s="345"/>
    </row>
    <row r="41" spans="2:10" x14ac:dyDescent="0.3">
      <c r="B41" s="503"/>
      <c r="C41" s="339" t="s">
        <v>1036</v>
      </c>
      <c r="D41" s="391"/>
      <c r="E41" s="391"/>
      <c r="F41" s="391" t="s">
        <v>767</v>
      </c>
      <c r="G41" s="391"/>
      <c r="H41" s="406"/>
      <c r="I41" s="391"/>
      <c r="J41" s="345"/>
    </row>
    <row r="42" spans="2:10" ht="17.25" thickBot="1" x14ac:dyDescent="0.35">
      <c r="B42" s="504"/>
      <c r="C42" s="346" t="s">
        <v>1035</v>
      </c>
      <c r="D42" s="393"/>
      <c r="E42" s="393"/>
      <c r="F42" s="393" t="s">
        <v>767</v>
      </c>
      <c r="G42" s="393"/>
      <c r="H42" s="407"/>
      <c r="I42" s="393"/>
      <c r="J42" s="347"/>
    </row>
    <row r="43" spans="2:10" x14ac:dyDescent="0.3">
      <c r="B43" s="502" t="s">
        <v>1030</v>
      </c>
      <c r="C43" s="343" t="s">
        <v>1033</v>
      </c>
      <c r="D43" s="394"/>
      <c r="E43" s="394"/>
      <c r="F43" s="396" t="s">
        <v>767</v>
      </c>
      <c r="G43" s="394"/>
      <c r="H43" s="408"/>
      <c r="I43" s="394"/>
      <c r="J43" s="344"/>
    </row>
    <row r="44" spans="2:10" x14ac:dyDescent="0.3">
      <c r="B44" s="503"/>
      <c r="C44" s="339" t="s">
        <v>1038</v>
      </c>
      <c r="D44" s="391"/>
      <c r="E44" s="391"/>
      <c r="F44" s="391" t="s">
        <v>767</v>
      </c>
      <c r="G44" s="391"/>
      <c r="H44" s="406"/>
      <c r="I44" s="391"/>
      <c r="J44" s="345"/>
    </row>
    <row r="45" spans="2:10" x14ac:dyDescent="0.3">
      <c r="B45" s="503"/>
      <c r="C45" s="339" t="s">
        <v>1039</v>
      </c>
      <c r="D45" s="391"/>
      <c r="E45" s="391"/>
      <c r="F45" s="391" t="s">
        <v>767</v>
      </c>
      <c r="G45" s="391"/>
      <c r="H45" s="406"/>
      <c r="I45" s="391"/>
      <c r="J45" s="345"/>
    </row>
    <row r="46" spans="2:10" x14ac:dyDescent="0.3">
      <c r="B46" s="503"/>
      <c r="C46" s="366" t="s">
        <v>1040</v>
      </c>
      <c r="D46" s="395"/>
      <c r="E46" s="395"/>
      <c r="F46" s="391" t="s">
        <v>767</v>
      </c>
      <c r="G46" s="395"/>
      <c r="H46" s="409"/>
      <c r="I46" s="395"/>
      <c r="J46" s="367"/>
    </row>
    <row r="47" spans="2:10" x14ac:dyDescent="0.3">
      <c r="B47" s="503"/>
      <c r="C47" s="366" t="s">
        <v>1041</v>
      </c>
      <c r="D47" s="395"/>
      <c r="E47" s="395"/>
      <c r="F47" s="391"/>
      <c r="G47" s="395"/>
      <c r="H47" s="409"/>
      <c r="I47" s="395"/>
      <c r="J47" s="367"/>
    </row>
    <row r="48" spans="2:10" ht="17.25" thickBot="1" x14ac:dyDescent="0.35">
      <c r="B48" s="504"/>
      <c r="C48" s="346" t="s">
        <v>1042</v>
      </c>
      <c r="D48" s="393"/>
      <c r="E48" s="393"/>
      <c r="F48" s="393"/>
      <c r="G48" s="393"/>
      <c r="H48" s="407"/>
      <c r="I48" s="393"/>
      <c r="J48" s="347"/>
    </row>
    <row r="49" spans="2:10" x14ac:dyDescent="0.3">
      <c r="B49" s="502" t="s">
        <v>1028</v>
      </c>
      <c r="C49" s="343" t="s">
        <v>1031</v>
      </c>
      <c r="D49" s="394"/>
      <c r="E49" s="394"/>
      <c r="F49" s="394" t="s">
        <v>1027</v>
      </c>
      <c r="G49" s="394"/>
      <c r="H49" s="408"/>
      <c r="I49" s="394"/>
      <c r="J49" s="344"/>
    </row>
    <row r="50" spans="2:10" ht="17.25" thickBot="1" x14ac:dyDescent="0.35">
      <c r="B50" s="504"/>
      <c r="C50" s="351" t="s">
        <v>1032</v>
      </c>
      <c r="D50" s="422"/>
      <c r="E50" s="422"/>
      <c r="F50" s="422" t="s">
        <v>1027</v>
      </c>
      <c r="G50" s="422"/>
      <c r="H50" s="423"/>
      <c r="I50" s="422"/>
      <c r="J50" s="424"/>
    </row>
    <row r="51" spans="2:10" hidden="1" x14ac:dyDescent="0.3">
      <c r="B51" s="340"/>
      <c r="C51" s="340"/>
      <c r="D51" s="396"/>
      <c r="E51" s="396"/>
      <c r="F51" s="396"/>
      <c r="G51" s="396"/>
      <c r="H51" s="410"/>
      <c r="I51" s="396"/>
      <c r="J51" s="340"/>
    </row>
    <row r="52" spans="2:10" hidden="1" x14ac:dyDescent="0.3">
      <c r="B52" s="340"/>
      <c r="C52" s="340"/>
      <c r="D52" s="396"/>
      <c r="E52" s="396"/>
      <c r="F52" s="396"/>
      <c r="G52" s="396"/>
      <c r="H52" s="410"/>
      <c r="I52" s="396"/>
      <c r="J52" s="340"/>
    </row>
    <row r="53" spans="2:10" hidden="1" x14ac:dyDescent="0.3">
      <c r="B53" s="340"/>
      <c r="C53" s="340"/>
      <c r="D53" s="396"/>
      <c r="E53" s="396"/>
      <c r="F53" s="396"/>
      <c r="G53" s="396"/>
      <c r="H53" s="410"/>
      <c r="I53" s="396"/>
      <c r="J53" s="340"/>
    </row>
    <row r="54" spans="2:10" hidden="1" x14ac:dyDescent="0.3">
      <c r="B54" s="340"/>
      <c r="C54" s="340"/>
      <c r="D54" s="396"/>
      <c r="E54" s="396"/>
      <c r="F54" s="396"/>
      <c r="G54" s="396"/>
      <c r="H54" s="410"/>
      <c r="I54" s="396"/>
      <c r="J54" s="340"/>
    </row>
    <row r="55" spans="2:10" hidden="1" x14ac:dyDescent="0.3">
      <c r="B55" s="340"/>
      <c r="C55" s="340"/>
      <c r="D55" s="396"/>
      <c r="E55" s="396"/>
      <c r="F55" s="396"/>
      <c r="G55" s="396"/>
      <c r="H55" s="410"/>
      <c r="I55" s="396"/>
      <c r="J55" s="340"/>
    </row>
    <row r="56" spans="2:10" hidden="1" x14ac:dyDescent="0.3">
      <c r="B56" s="340"/>
      <c r="C56" s="340"/>
      <c r="D56" s="396"/>
      <c r="E56" s="396"/>
      <c r="F56" s="396"/>
      <c r="G56" s="396"/>
      <c r="H56" s="410"/>
      <c r="I56" s="396"/>
      <c r="J56" s="340"/>
    </row>
    <row r="57" spans="2:10" hidden="1" x14ac:dyDescent="0.3">
      <c r="B57" s="340"/>
      <c r="C57" s="340"/>
      <c r="D57" s="396"/>
      <c r="E57" s="396"/>
      <c r="F57" s="396"/>
      <c r="G57" s="396"/>
      <c r="H57" s="410"/>
      <c r="I57" s="396"/>
      <c r="J57" s="340"/>
    </row>
    <row r="58" spans="2:10" hidden="1" x14ac:dyDescent="0.3">
      <c r="B58" s="340"/>
      <c r="C58" s="340"/>
      <c r="D58" s="396"/>
      <c r="E58" s="396"/>
      <c r="F58" s="396"/>
      <c r="G58" s="396"/>
      <c r="H58" s="410"/>
      <c r="I58" s="396"/>
      <c r="J58" s="340"/>
    </row>
    <row r="59" spans="2:10" hidden="1" x14ac:dyDescent="0.3">
      <c r="B59" s="339"/>
      <c r="C59" s="339"/>
      <c r="D59" s="391"/>
      <c r="E59" s="391"/>
      <c r="F59" s="391"/>
      <c r="G59" s="391"/>
      <c r="H59" s="406"/>
      <c r="I59" s="391"/>
      <c r="J59" s="339"/>
    </row>
    <row r="60" spans="2:10" hidden="1" x14ac:dyDescent="0.3">
      <c r="B60" s="339"/>
      <c r="C60" s="339"/>
      <c r="D60" s="391"/>
      <c r="E60" s="391"/>
      <c r="F60" s="391"/>
      <c r="G60" s="391"/>
      <c r="H60" s="406"/>
      <c r="I60" s="391"/>
      <c r="J60" s="339"/>
    </row>
    <row r="61" spans="2:10" hidden="1" x14ac:dyDescent="0.3">
      <c r="B61" s="339"/>
      <c r="C61" s="339"/>
      <c r="D61" s="391"/>
      <c r="E61" s="391"/>
      <c r="F61" s="391"/>
      <c r="G61" s="391"/>
      <c r="H61" s="406"/>
      <c r="I61" s="391"/>
      <c r="J61" s="339"/>
    </row>
  </sheetData>
  <mergeCells count="12">
    <mergeCell ref="F2:F3"/>
    <mergeCell ref="B37:B38"/>
    <mergeCell ref="B39:B42"/>
    <mergeCell ref="B43:B48"/>
    <mergeCell ref="B49:B50"/>
    <mergeCell ref="B4:C4"/>
    <mergeCell ref="B5:B10"/>
    <mergeCell ref="B11:B12"/>
    <mergeCell ref="B13:B21"/>
    <mergeCell ref="B22:B26"/>
    <mergeCell ref="B27:B36"/>
    <mergeCell ref="D2:D3"/>
  </mergeCells>
  <phoneticPr fontId="1" type="noConversion"/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A2:G158"/>
  <sheetViews>
    <sheetView tabSelected="1" topLeftCell="A4" zoomScaleNormal="100" workbookViewId="0">
      <selection activeCell="D28" sqref="D28"/>
    </sheetView>
  </sheetViews>
  <sheetFormatPr defaultColWidth="8.75" defaultRowHeight="13.5" x14ac:dyDescent="0.3"/>
  <cols>
    <col min="1" max="1" width="8.75" style="34"/>
    <col min="2" max="2" width="5.75" style="89" customWidth="1"/>
    <col min="3" max="3" width="11" style="89" customWidth="1"/>
    <col min="4" max="4" width="40.75" style="34" customWidth="1"/>
    <col min="5" max="5" width="70.75" style="34" customWidth="1"/>
    <col min="6" max="6" width="20.75" style="34" customWidth="1"/>
    <col min="7" max="7" width="40.75" style="34" customWidth="1"/>
    <col min="8" max="16384" width="8.75" style="34"/>
  </cols>
  <sheetData>
    <row r="2" spans="1:7" x14ac:dyDescent="0.3">
      <c r="D2" s="34">
        <v>0.39</v>
      </c>
      <c r="E2" s="34">
        <v>3.3</v>
      </c>
      <c r="F2" s="34">
        <f>(E2/D2+1)*1.25</f>
        <v>11.826923076923077</v>
      </c>
    </row>
    <row r="3" spans="1:7" x14ac:dyDescent="0.3">
      <c r="B3" s="89" t="s">
        <v>298</v>
      </c>
      <c r="D3" s="34">
        <v>1.2</v>
      </c>
      <c r="E3" s="34">
        <f>D3*F3</f>
        <v>3.5999999999999996</v>
      </c>
      <c r="F3" s="34">
        <v>3</v>
      </c>
    </row>
    <row r="4" spans="1:7" ht="14.25" thickBot="1" x14ac:dyDescent="0.35"/>
    <row r="5" spans="1:7" ht="14.25" thickBot="1" x14ac:dyDescent="0.35">
      <c r="B5" s="82" t="s">
        <v>237</v>
      </c>
      <c r="C5" s="195" t="s">
        <v>507</v>
      </c>
      <c r="D5" s="56" t="s">
        <v>508</v>
      </c>
      <c r="E5" s="56" t="s">
        <v>238</v>
      </c>
      <c r="F5" s="287" t="s">
        <v>509</v>
      </c>
      <c r="G5" s="57" t="s">
        <v>31</v>
      </c>
    </row>
    <row r="6" spans="1:7" x14ac:dyDescent="0.3">
      <c r="A6" s="512" t="s">
        <v>1197</v>
      </c>
      <c r="B6" s="170">
        <v>1</v>
      </c>
      <c r="C6" s="513" t="s">
        <v>1009</v>
      </c>
      <c r="D6" s="142" t="s">
        <v>1196</v>
      </c>
      <c r="E6" s="142" t="s">
        <v>1010</v>
      </c>
      <c r="F6" s="453" t="s">
        <v>767</v>
      </c>
      <c r="G6" s="142"/>
    </row>
    <row r="7" spans="1:7" x14ac:dyDescent="0.3">
      <c r="A7" s="512"/>
      <c r="B7" s="86">
        <v>2</v>
      </c>
      <c r="C7" s="514"/>
      <c r="D7" s="144" t="s">
        <v>1194</v>
      </c>
      <c r="E7" s="144"/>
      <c r="F7" s="454" t="s">
        <v>767</v>
      </c>
      <c r="G7" s="144"/>
    </row>
    <row r="8" spans="1:7" x14ac:dyDescent="0.3">
      <c r="A8" s="512"/>
      <c r="B8" s="86">
        <v>3</v>
      </c>
      <c r="C8" s="514"/>
      <c r="D8" s="144" t="s">
        <v>1195</v>
      </c>
      <c r="E8" s="144"/>
      <c r="F8" s="454" t="s">
        <v>767</v>
      </c>
      <c r="G8" s="144"/>
    </row>
    <row r="9" spans="1:7" x14ac:dyDescent="0.3">
      <c r="A9" s="512"/>
      <c r="B9" s="86">
        <v>4</v>
      </c>
      <c r="C9" s="514"/>
      <c r="D9" s="398" t="s">
        <v>1012</v>
      </c>
      <c r="E9" s="144" t="s">
        <v>1193</v>
      </c>
      <c r="F9" s="454" t="s">
        <v>767</v>
      </c>
      <c r="G9" s="144"/>
    </row>
    <row r="10" spans="1:7" x14ac:dyDescent="0.3">
      <c r="A10" s="512"/>
      <c r="B10" s="86">
        <v>5</v>
      </c>
      <c r="C10" s="514"/>
      <c r="D10" s="144" t="s">
        <v>1014</v>
      </c>
      <c r="E10" s="144" t="s">
        <v>1013</v>
      </c>
      <c r="F10" s="454" t="s">
        <v>767</v>
      </c>
      <c r="G10" s="144" t="s">
        <v>1019</v>
      </c>
    </row>
    <row r="11" spans="1:7" x14ac:dyDescent="0.3">
      <c r="A11" s="512"/>
      <c r="B11" s="86">
        <v>6</v>
      </c>
      <c r="C11" s="514"/>
      <c r="D11" s="144" t="s">
        <v>1023</v>
      </c>
      <c r="E11" s="144"/>
      <c r="F11" s="454" t="s">
        <v>767</v>
      </c>
      <c r="G11" s="144"/>
    </row>
    <row r="12" spans="1:7" x14ac:dyDescent="0.3">
      <c r="A12" s="512"/>
      <c r="B12" s="86">
        <v>7</v>
      </c>
      <c r="C12" s="514"/>
      <c r="D12" s="144" t="s">
        <v>1024</v>
      </c>
      <c r="E12" s="144"/>
      <c r="F12" s="454" t="s">
        <v>767</v>
      </c>
      <c r="G12" s="144"/>
    </row>
    <row r="13" spans="1:7" x14ac:dyDescent="0.3">
      <c r="A13" s="512"/>
      <c r="B13" s="86">
        <v>8</v>
      </c>
      <c r="C13" s="514"/>
      <c r="D13" s="144" t="s">
        <v>1181</v>
      </c>
      <c r="E13" s="144" t="s">
        <v>1055</v>
      </c>
      <c r="F13" s="454" t="s">
        <v>767</v>
      </c>
      <c r="G13" s="144"/>
    </row>
    <row r="14" spans="1:7" x14ac:dyDescent="0.3">
      <c r="A14" s="512"/>
      <c r="B14" s="86">
        <v>9</v>
      </c>
      <c r="C14" s="514"/>
      <c r="D14" s="144" t="s">
        <v>1191</v>
      </c>
      <c r="E14" s="144" t="s">
        <v>1192</v>
      </c>
      <c r="F14" s="454" t="s">
        <v>767</v>
      </c>
      <c r="G14" s="144"/>
    </row>
    <row r="15" spans="1:7" x14ac:dyDescent="0.3">
      <c r="A15" s="512"/>
      <c r="B15" s="447">
        <v>10</v>
      </c>
      <c r="C15" s="514"/>
      <c r="D15" s="144" t="s">
        <v>1187</v>
      </c>
      <c r="E15" s="144"/>
      <c r="F15" s="454" t="s">
        <v>767</v>
      </c>
      <c r="G15" s="144"/>
    </row>
    <row r="16" spans="1:7" x14ac:dyDescent="0.3">
      <c r="A16" s="512"/>
      <c r="B16" s="447">
        <v>11</v>
      </c>
      <c r="C16" s="514"/>
      <c r="D16" s="144" t="s">
        <v>1188</v>
      </c>
      <c r="E16" s="144"/>
      <c r="F16" s="454" t="s">
        <v>767</v>
      </c>
      <c r="G16" s="144"/>
    </row>
    <row r="17" spans="1:7" x14ac:dyDescent="0.3">
      <c r="A17" s="512"/>
      <c r="B17" s="447">
        <v>12</v>
      </c>
      <c r="C17" s="514"/>
      <c r="D17" s="144" t="s">
        <v>1189</v>
      </c>
      <c r="E17" s="144"/>
      <c r="F17" s="454" t="s">
        <v>767</v>
      </c>
      <c r="G17" s="144"/>
    </row>
    <row r="18" spans="1:7" x14ac:dyDescent="0.3">
      <c r="A18" s="512"/>
      <c r="B18" s="447">
        <v>13</v>
      </c>
      <c r="C18" s="514"/>
      <c r="D18" s="144" t="s">
        <v>1190</v>
      </c>
      <c r="E18" s="144"/>
      <c r="F18" s="454" t="s">
        <v>767</v>
      </c>
      <c r="G18" s="144"/>
    </row>
    <row r="19" spans="1:7" x14ac:dyDescent="0.3">
      <c r="A19" s="512" t="s">
        <v>1325</v>
      </c>
      <c r="B19" s="53">
        <v>14</v>
      </c>
      <c r="C19" s="515" t="s">
        <v>1009</v>
      </c>
      <c r="D19" s="145" t="s">
        <v>1328</v>
      </c>
      <c r="E19" s="145"/>
      <c r="F19" s="400"/>
      <c r="G19" s="145"/>
    </row>
    <row r="20" spans="1:7" x14ac:dyDescent="0.3">
      <c r="A20" s="512"/>
      <c r="B20" s="86"/>
      <c r="C20" s="514"/>
      <c r="D20" s="144" t="s">
        <v>1326</v>
      </c>
      <c r="E20" s="144" t="s">
        <v>1327</v>
      </c>
      <c r="F20" s="398"/>
      <c r="G20" s="144"/>
    </row>
    <row r="21" spans="1:7" x14ac:dyDescent="0.3">
      <c r="A21" s="512"/>
      <c r="B21" s="486"/>
      <c r="C21" s="514"/>
      <c r="D21" s="144" t="s">
        <v>1431</v>
      </c>
      <c r="E21" s="144" t="s">
        <v>1432</v>
      </c>
      <c r="F21" s="398"/>
      <c r="G21" s="144"/>
    </row>
    <row r="22" spans="1:7" x14ac:dyDescent="0.3">
      <c r="A22" s="512"/>
      <c r="B22" s="86"/>
      <c r="C22" s="514"/>
      <c r="D22" s="144" t="s">
        <v>1329</v>
      </c>
      <c r="E22" s="144" t="s">
        <v>1433</v>
      </c>
      <c r="F22" s="398"/>
      <c r="G22" s="144"/>
    </row>
    <row r="23" spans="1:7" x14ac:dyDescent="0.3">
      <c r="A23" s="512"/>
      <c r="B23" s="86"/>
      <c r="C23" s="514"/>
      <c r="D23" s="144" t="s">
        <v>1426</v>
      </c>
      <c r="E23" s="144" t="s">
        <v>1430</v>
      </c>
      <c r="F23" s="398"/>
      <c r="G23" s="144"/>
    </row>
    <row r="24" spans="1:7" x14ac:dyDescent="0.3">
      <c r="A24" s="512"/>
      <c r="B24" s="86"/>
      <c r="C24" s="514"/>
      <c r="D24" s="144" t="s">
        <v>1427</v>
      </c>
      <c r="E24" s="144" t="s">
        <v>1434</v>
      </c>
      <c r="F24" s="398"/>
      <c r="G24" s="144"/>
    </row>
    <row r="25" spans="1:7" x14ac:dyDescent="0.3">
      <c r="A25" s="512"/>
      <c r="B25" s="86"/>
      <c r="C25" s="514"/>
      <c r="D25" s="144" t="s">
        <v>1435</v>
      </c>
      <c r="E25" s="144"/>
      <c r="F25" s="398"/>
      <c r="G25" s="144"/>
    </row>
    <row r="26" spans="1:7" x14ac:dyDescent="0.3">
      <c r="A26" s="512"/>
      <c r="B26" s="162"/>
      <c r="C26" s="516"/>
      <c r="D26" s="140" t="s">
        <v>1436</v>
      </c>
      <c r="E26" s="140" t="s">
        <v>1437</v>
      </c>
      <c r="F26" s="399"/>
      <c r="G26" s="140"/>
    </row>
    <row r="27" spans="1:7" x14ac:dyDescent="0.3">
      <c r="B27" s="167"/>
      <c r="C27" s="293"/>
      <c r="D27" s="145" t="s">
        <v>1502</v>
      </c>
      <c r="E27" s="145" t="s">
        <v>1501</v>
      </c>
      <c r="F27" s="400"/>
      <c r="G27" s="145"/>
    </row>
    <row r="28" spans="1:7" x14ac:dyDescent="0.3">
      <c r="B28" s="166"/>
      <c r="C28" s="294"/>
      <c r="D28" s="144"/>
      <c r="E28" s="144"/>
      <c r="F28" s="398"/>
      <c r="G28" s="144"/>
    </row>
    <row r="29" spans="1:7" x14ac:dyDescent="0.3">
      <c r="B29" s="166"/>
      <c r="C29" s="294"/>
      <c r="D29" s="144"/>
      <c r="E29" s="144"/>
      <c r="F29" s="398"/>
      <c r="G29" s="144"/>
    </row>
    <row r="30" spans="1:7" x14ac:dyDescent="0.3">
      <c r="B30" s="166"/>
      <c r="C30" s="294"/>
      <c r="D30" s="144"/>
      <c r="E30" s="144"/>
      <c r="F30" s="398"/>
      <c r="G30" s="144"/>
    </row>
    <row r="31" spans="1:7" x14ac:dyDescent="0.3">
      <c r="B31" s="166"/>
      <c r="C31" s="294"/>
      <c r="D31" s="144"/>
      <c r="E31" s="144"/>
      <c r="F31" s="398"/>
      <c r="G31" s="144"/>
    </row>
    <row r="32" spans="1:7" x14ac:dyDescent="0.3">
      <c r="B32" s="166"/>
      <c r="C32" s="294"/>
      <c r="D32" s="144"/>
      <c r="E32" s="144"/>
      <c r="F32" s="398"/>
      <c r="G32" s="144"/>
    </row>
    <row r="33" spans="2:7" x14ac:dyDescent="0.3">
      <c r="B33" s="338"/>
      <c r="C33" s="338"/>
      <c r="D33" s="144"/>
      <c r="E33" s="144"/>
      <c r="F33" s="398"/>
      <c r="G33" s="144"/>
    </row>
    <row r="34" spans="2:7" x14ac:dyDescent="0.3">
      <c r="B34" s="338"/>
      <c r="C34" s="338"/>
      <c r="D34" s="144"/>
      <c r="E34" s="144"/>
      <c r="F34" s="398"/>
      <c r="G34" s="144"/>
    </row>
    <row r="35" spans="2:7" x14ac:dyDescent="0.3">
      <c r="B35" s="338"/>
      <c r="C35" s="338"/>
      <c r="D35" s="144"/>
      <c r="E35" s="144"/>
      <c r="F35" s="398"/>
      <c r="G35" s="144"/>
    </row>
    <row r="36" spans="2:7" x14ac:dyDescent="0.3">
      <c r="B36" s="163"/>
      <c r="C36" s="292"/>
      <c r="D36" s="140"/>
      <c r="E36" s="140"/>
      <c r="F36" s="399"/>
      <c r="G36" s="140"/>
    </row>
    <row r="37" spans="2:7" x14ac:dyDescent="0.3">
      <c r="B37" s="167"/>
      <c r="C37" s="293"/>
      <c r="D37" s="145"/>
      <c r="E37" s="145"/>
      <c r="F37" s="400"/>
      <c r="G37" s="145"/>
    </row>
    <row r="38" spans="2:7" x14ac:dyDescent="0.3">
      <c r="B38" s="166"/>
      <c r="C38" s="294"/>
      <c r="D38" s="144"/>
      <c r="E38" s="144"/>
      <c r="F38" s="398"/>
      <c r="G38" s="144"/>
    </row>
    <row r="39" spans="2:7" x14ac:dyDescent="0.3">
      <c r="B39" s="166"/>
      <c r="C39" s="294"/>
      <c r="D39" s="144"/>
      <c r="E39" s="144"/>
      <c r="F39" s="398"/>
      <c r="G39" s="144"/>
    </row>
    <row r="40" spans="2:7" x14ac:dyDescent="0.3">
      <c r="B40" s="166"/>
      <c r="C40" s="294"/>
      <c r="D40" s="144"/>
      <c r="E40" s="144"/>
      <c r="F40" s="398"/>
      <c r="G40" s="144"/>
    </row>
    <row r="41" spans="2:7" x14ac:dyDescent="0.3">
      <c r="B41" s="166"/>
      <c r="C41" s="294"/>
      <c r="D41" s="144"/>
      <c r="E41" s="144"/>
      <c r="F41" s="398"/>
      <c r="G41" s="144"/>
    </row>
    <row r="42" spans="2:7" x14ac:dyDescent="0.3">
      <c r="B42" s="166"/>
      <c r="C42" s="294"/>
      <c r="D42" s="144"/>
      <c r="E42" s="144"/>
      <c r="F42" s="398"/>
      <c r="G42" s="144"/>
    </row>
    <row r="43" spans="2:7" x14ac:dyDescent="0.3">
      <c r="B43" s="166"/>
      <c r="C43" s="294"/>
      <c r="D43" s="144"/>
      <c r="E43" s="144"/>
      <c r="F43" s="398"/>
      <c r="G43" s="144"/>
    </row>
    <row r="44" spans="2:7" x14ac:dyDescent="0.3">
      <c r="B44" s="166"/>
      <c r="C44" s="294"/>
      <c r="D44" s="144"/>
      <c r="E44" s="144"/>
      <c r="F44" s="398"/>
      <c r="G44" s="144"/>
    </row>
    <row r="45" spans="2:7" x14ac:dyDescent="0.3">
      <c r="B45" s="163"/>
      <c r="C45" s="292"/>
      <c r="D45" s="140"/>
      <c r="E45" s="140"/>
      <c r="F45" s="399"/>
      <c r="G45" s="140"/>
    </row>
    <row r="46" spans="2:7" x14ac:dyDescent="0.3">
      <c r="B46" s="265"/>
      <c r="C46" s="293"/>
      <c r="D46" s="145"/>
      <c r="E46" s="145"/>
      <c r="F46" s="400"/>
      <c r="G46" s="145"/>
    </row>
    <row r="47" spans="2:7" x14ac:dyDescent="0.3">
      <c r="B47" s="264"/>
      <c r="C47" s="294"/>
      <c r="D47" s="144"/>
      <c r="E47" s="144"/>
      <c r="F47" s="398"/>
      <c r="G47" s="144"/>
    </row>
    <row r="48" spans="2:7" x14ac:dyDescent="0.3">
      <c r="B48" s="266"/>
      <c r="C48" s="292"/>
      <c r="D48" s="140"/>
      <c r="E48" s="140"/>
      <c r="F48" s="399"/>
      <c r="G48" s="140"/>
    </row>
    <row r="49" spans="2:7" x14ac:dyDescent="0.3">
      <c r="B49" s="290"/>
      <c r="C49" s="293"/>
      <c r="D49" s="145"/>
      <c r="E49" s="145"/>
      <c r="F49" s="400"/>
      <c r="G49" s="145"/>
    </row>
    <row r="50" spans="2:7" x14ac:dyDescent="0.3">
      <c r="B50" s="289"/>
      <c r="C50" s="294"/>
      <c r="D50" s="144"/>
      <c r="E50" s="144"/>
      <c r="F50" s="398"/>
      <c r="G50" s="144"/>
    </row>
    <row r="51" spans="2:7" x14ac:dyDescent="0.3">
      <c r="B51" s="289"/>
      <c r="C51" s="294"/>
      <c r="D51" s="144"/>
      <c r="E51" s="144"/>
      <c r="F51" s="398"/>
      <c r="G51" s="144"/>
    </row>
    <row r="52" spans="2:7" x14ac:dyDescent="0.3">
      <c r="B52" s="289"/>
      <c r="C52" s="294"/>
      <c r="D52" s="144"/>
      <c r="E52" s="295"/>
      <c r="F52" s="401"/>
      <c r="G52" s="144"/>
    </row>
    <row r="53" spans="2:7" x14ac:dyDescent="0.3">
      <c r="B53" s="289"/>
      <c r="C53" s="294"/>
      <c r="D53" s="144"/>
      <c r="E53" s="144"/>
      <c r="F53" s="398"/>
      <c r="G53" s="144"/>
    </row>
    <row r="54" spans="2:7" x14ac:dyDescent="0.3">
      <c r="B54" s="289"/>
      <c r="C54" s="294"/>
      <c r="D54" s="144"/>
      <c r="E54" s="144"/>
      <c r="F54" s="398"/>
      <c r="G54" s="144"/>
    </row>
    <row r="55" spans="2:7" x14ac:dyDescent="0.3">
      <c r="B55" s="289"/>
      <c r="C55" s="294"/>
      <c r="D55" s="144"/>
      <c r="E55" s="144"/>
      <c r="F55" s="398"/>
      <c r="G55" s="144"/>
    </row>
    <row r="56" spans="2:7" x14ac:dyDescent="0.3">
      <c r="B56" s="289"/>
      <c r="C56" s="294"/>
      <c r="D56" s="144"/>
      <c r="E56" s="144"/>
      <c r="F56" s="398"/>
      <c r="G56" s="144"/>
    </row>
    <row r="57" spans="2:7" x14ac:dyDescent="0.3">
      <c r="B57" s="289"/>
      <c r="C57" s="294"/>
      <c r="D57" s="144"/>
      <c r="E57" s="144"/>
      <c r="F57" s="398"/>
      <c r="G57" s="144"/>
    </row>
    <row r="58" spans="2:7" x14ac:dyDescent="0.3">
      <c r="B58" s="289"/>
      <c r="C58" s="294"/>
      <c r="D58" s="144"/>
      <c r="E58" s="144"/>
      <c r="F58" s="398"/>
      <c r="G58" s="144"/>
    </row>
    <row r="59" spans="2:7" x14ac:dyDescent="0.3">
      <c r="B59" s="289"/>
      <c r="C59" s="294"/>
      <c r="D59" s="144"/>
      <c r="E59" s="144"/>
      <c r="F59" s="398"/>
      <c r="G59" s="144"/>
    </row>
    <row r="60" spans="2:7" x14ac:dyDescent="0.3">
      <c r="B60" s="289"/>
      <c r="C60" s="294"/>
      <c r="D60" s="144"/>
      <c r="E60" s="144"/>
      <c r="F60" s="398"/>
      <c r="G60" s="144"/>
    </row>
    <row r="61" spans="2:7" x14ac:dyDescent="0.3">
      <c r="B61" s="289"/>
      <c r="C61" s="294"/>
      <c r="D61" s="144"/>
      <c r="E61" s="144"/>
      <c r="F61" s="398"/>
      <c r="G61" s="144"/>
    </row>
    <row r="62" spans="2:7" x14ac:dyDescent="0.3">
      <c r="B62" s="289"/>
      <c r="C62" s="294"/>
      <c r="D62" s="144"/>
      <c r="E62" s="144"/>
      <c r="F62" s="398"/>
      <c r="G62" s="144"/>
    </row>
    <row r="63" spans="2:7" x14ac:dyDescent="0.3">
      <c r="B63" s="289"/>
      <c r="C63" s="294"/>
      <c r="D63" s="144"/>
      <c r="E63" s="144"/>
      <c r="F63" s="398"/>
      <c r="G63" s="144"/>
    </row>
    <row r="64" spans="2:7" x14ac:dyDescent="0.3">
      <c r="B64" s="289"/>
      <c r="C64" s="294"/>
      <c r="D64" s="144"/>
      <c r="E64" s="144"/>
      <c r="F64" s="398"/>
      <c r="G64" s="144"/>
    </row>
    <row r="65" spans="2:7" x14ac:dyDescent="0.3">
      <c r="B65" s="289"/>
      <c r="C65" s="294"/>
      <c r="D65" s="144"/>
      <c r="E65" s="144"/>
      <c r="F65" s="398"/>
      <c r="G65" s="144"/>
    </row>
    <row r="66" spans="2:7" x14ac:dyDescent="0.3">
      <c r="B66" s="289"/>
      <c r="C66" s="294"/>
      <c r="D66" s="144"/>
      <c r="E66" s="144"/>
      <c r="F66" s="398"/>
      <c r="G66" s="144"/>
    </row>
    <row r="67" spans="2:7" x14ac:dyDescent="0.3">
      <c r="B67" s="289"/>
      <c r="C67" s="294"/>
      <c r="D67" s="144"/>
      <c r="E67" s="144"/>
      <c r="F67" s="398"/>
      <c r="G67" s="144"/>
    </row>
    <row r="68" spans="2:7" x14ac:dyDescent="0.3">
      <c r="B68" s="289"/>
      <c r="C68" s="294"/>
      <c r="D68" s="144"/>
      <c r="E68" s="144"/>
      <c r="F68" s="398"/>
      <c r="G68" s="144"/>
    </row>
    <row r="69" spans="2:7" x14ac:dyDescent="0.3">
      <c r="B69" s="289"/>
      <c r="C69" s="294"/>
      <c r="D69" s="144"/>
      <c r="E69" s="144"/>
      <c r="F69" s="398"/>
      <c r="G69" s="144"/>
    </row>
    <row r="70" spans="2:7" x14ac:dyDescent="0.3">
      <c r="B70" s="291"/>
      <c r="C70" s="292"/>
      <c r="D70" s="140"/>
      <c r="E70" s="140"/>
      <c r="F70" s="399"/>
      <c r="G70" s="140"/>
    </row>
    <row r="71" spans="2:7" x14ac:dyDescent="0.3">
      <c r="B71" s="299"/>
      <c r="C71" s="300"/>
      <c r="D71" s="145"/>
      <c r="E71" s="145"/>
      <c r="F71" s="400"/>
    </row>
    <row r="72" spans="2:7" x14ac:dyDescent="0.3">
      <c r="B72" s="298"/>
      <c r="C72" s="301"/>
      <c r="D72" s="140"/>
      <c r="E72" s="140"/>
      <c r="F72" s="399"/>
    </row>
    <row r="73" spans="2:7" x14ac:dyDescent="0.3">
      <c r="B73" s="300"/>
      <c r="C73" s="320"/>
      <c r="D73" s="145"/>
      <c r="E73" s="145"/>
      <c r="F73" s="400"/>
    </row>
    <row r="74" spans="2:7" x14ac:dyDescent="0.3">
      <c r="B74" s="301"/>
      <c r="C74" s="321"/>
      <c r="D74" s="140"/>
      <c r="E74" s="140"/>
      <c r="F74" s="399"/>
    </row>
    <row r="75" spans="2:7" x14ac:dyDescent="0.3">
      <c r="B75" s="320"/>
      <c r="C75" s="353"/>
      <c r="D75" s="145"/>
      <c r="E75" s="145"/>
      <c r="F75" s="400"/>
    </row>
    <row r="76" spans="2:7" x14ac:dyDescent="0.3">
      <c r="B76" s="352"/>
      <c r="C76" s="352"/>
      <c r="D76" s="144"/>
      <c r="E76" s="144"/>
      <c r="F76" s="398"/>
    </row>
    <row r="77" spans="2:7" x14ac:dyDescent="0.3">
      <c r="B77" s="352"/>
      <c r="C77" s="352"/>
      <c r="D77" s="144"/>
      <c r="E77" s="144"/>
      <c r="F77" s="398"/>
    </row>
    <row r="78" spans="2:7" x14ac:dyDescent="0.3">
      <c r="B78" s="352"/>
      <c r="C78" s="352"/>
      <c r="D78" s="144"/>
      <c r="E78" s="144"/>
      <c r="F78" s="398"/>
    </row>
    <row r="79" spans="2:7" x14ac:dyDescent="0.3">
      <c r="B79" s="352"/>
      <c r="C79" s="352"/>
      <c r="D79" s="144"/>
      <c r="E79" s="144"/>
      <c r="F79" s="398"/>
    </row>
    <row r="80" spans="2:7" x14ac:dyDescent="0.3">
      <c r="B80" s="352"/>
      <c r="C80" s="352"/>
      <c r="D80" s="144"/>
      <c r="E80" s="144"/>
      <c r="F80" s="398"/>
    </row>
    <row r="81" spans="2:6" x14ac:dyDescent="0.3">
      <c r="B81" s="352"/>
      <c r="C81" s="352"/>
      <c r="D81" s="144"/>
      <c r="E81" s="144"/>
      <c r="F81" s="398"/>
    </row>
    <row r="82" spans="2:6" x14ac:dyDescent="0.3">
      <c r="B82" s="352"/>
      <c r="C82" s="352"/>
      <c r="D82" s="144"/>
      <c r="E82" s="144"/>
      <c r="F82" s="398"/>
    </row>
    <row r="83" spans="2:6" x14ac:dyDescent="0.3">
      <c r="B83" s="352"/>
      <c r="C83" s="352"/>
      <c r="D83" s="144"/>
      <c r="E83" s="144"/>
      <c r="F83" s="398"/>
    </row>
    <row r="84" spans="2:6" x14ac:dyDescent="0.3">
      <c r="B84" s="352"/>
      <c r="C84" s="352"/>
      <c r="D84" s="144"/>
      <c r="E84" s="144"/>
      <c r="F84" s="398"/>
    </row>
    <row r="85" spans="2:6" x14ac:dyDescent="0.3">
      <c r="B85" s="352"/>
      <c r="C85" s="352"/>
      <c r="D85" s="144"/>
      <c r="E85" s="144"/>
      <c r="F85" s="398"/>
    </row>
    <row r="86" spans="2:6" x14ac:dyDescent="0.3">
      <c r="B86" s="352"/>
      <c r="C86" s="352"/>
      <c r="D86" s="144"/>
      <c r="E86" s="144"/>
      <c r="F86" s="398"/>
    </row>
    <row r="87" spans="2:6" x14ac:dyDescent="0.3">
      <c r="B87" s="352"/>
      <c r="C87" s="352"/>
      <c r="D87" s="144"/>
      <c r="E87" s="144"/>
      <c r="F87" s="398"/>
    </row>
    <row r="88" spans="2:6" x14ac:dyDescent="0.3">
      <c r="B88" s="352"/>
      <c r="C88" s="352"/>
      <c r="D88" s="144"/>
      <c r="E88" s="144"/>
      <c r="F88" s="398"/>
    </row>
    <row r="89" spans="2:6" x14ac:dyDescent="0.3">
      <c r="B89" s="354"/>
      <c r="C89" s="354"/>
      <c r="D89" s="140"/>
      <c r="E89" s="140"/>
      <c r="F89" s="399"/>
    </row>
    <row r="90" spans="2:6" x14ac:dyDescent="0.3">
      <c r="B90" s="363"/>
      <c r="C90" s="363"/>
      <c r="D90" s="145"/>
      <c r="E90" s="145"/>
      <c r="F90" s="400"/>
    </row>
    <row r="91" spans="2:6" x14ac:dyDescent="0.3">
      <c r="B91" s="361"/>
      <c r="C91" s="361"/>
      <c r="D91" s="144"/>
      <c r="E91" s="144"/>
      <c r="F91" s="398"/>
    </row>
    <row r="92" spans="2:6" x14ac:dyDescent="0.3">
      <c r="B92" s="361"/>
      <c r="C92" s="361"/>
      <c r="D92" s="144"/>
      <c r="E92" s="144"/>
      <c r="F92" s="398"/>
    </row>
    <row r="93" spans="2:6" x14ac:dyDescent="0.3">
      <c r="B93" s="361"/>
      <c r="C93" s="361"/>
      <c r="D93" s="144"/>
      <c r="E93" s="144"/>
      <c r="F93" s="398"/>
    </row>
    <row r="94" spans="2:6" x14ac:dyDescent="0.3">
      <c r="B94" s="361"/>
      <c r="C94" s="361"/>
      <c r="D94" s="144"/>
      <c r="E94" s="144"/>
      <c r="F94" s="398"/>
    </row>
    <row r="95" spans="2:6" x14ac:dyDescent="0.3">
      <c r="B95" s="361"/>
      <c r="C95" s="361"/>
      <c r="D95" s="144"/>
      <c r="E95" s="144"/>
      <c r="F95" s="398"/>
    </row>
    <row r="96" spans="2:6" x14ac:dyDescent="0.3">
      <c r="B96" s="361"/>
      <c r="C96" s="361"/>
      <c r="D96" s="144"/>
      <c r="E96" s="144"/>
      <c r="F96" s="398"/>
    </row>
    <row r="97" spans="2:6" x14ac:dyDescent="0.3">
      <c r="B97" s="361"/>
      <c r="C97" s="361"/>
      <c r="D97" s="144"/>
      <c r="E97" s="144"/>
      <c r="F97" s="398"/>
    </row>
    <row r="98" spans="2:6" x14ac:dyDescent="0.3">
      <c r="B98" s="361"/>
      <c r="C98" s="361"/>
      <c r="D98" s="144"/>
      <c r="E98" s="144"/>
      <c r="F98" s="398"/>
    </row>
    <row r="99" spans="2:6" x14ac:dyDescent="0.3">
      <c r="B99" s="361"/>
      <c r="C99" s="361"/>
      <c r="D99" s="144"/>
      <c r="E99" s="144"/>
      <c r="F99" s="398"/>
    </row>
    <row r="100" spans="2:6" x14ac:dyDescent="0.3">
      <c r="B100" s="361"/>
      <c r="C100" s="361"/>
      <c r="D100" s="144"/>
      <c r="E100" s="144"/>
      <c r="F100" s="398"/>
    </row>
    <row r="101" spans="2:6" x14ac:dyDescent="0.3">
      <c r="B101" s="361"/>
      <c r="C101" s="361"/>
      <c r="D101" s="144"/>
      <c r="E101" s="144"/>
      <c r="F101" s="398"/>
    </row>
    <row r="102" spans="2:6" x14ac:dyDescent="0.3">
      <c r="B102" s="361"/>
      <c r="C102" s="361"/>
      <c r="D102" s="144"/>
      <c r="E102" s="144"/>
      <c r="F102" s="398"/>
    </row>
    <row r="103" spans="2:6" x14ac:dyDescent="0.3">
      <c r="B103" s="361"/>
      <c r="C103" s="361"/>
      <c r="D103" s="144"/>
      <c r="E103" s="144"/>
      <c r="F103" s="398"/>
    </row>
    <row r="104" spans="2:6" x14ac:dyDescent="0.3">
      <c r="B104" s="361"/>
      <c r="C104" s="361"/>
      <c r="D104" s="144"/>
      <c r="E104" s="144"/>
      <c r="F104" s="398"/>
    </row>
    <row r="105" spans="2:6" x14ac:dyDescent="0.3">
      <c r="B105" s="361"/>
      <c r="C105" s="361"/>
      <c r="D105" s="144"/>
      <c r="E105" s="144"/>
      <c r="F105" s="398"/>
    </row>
    <row r="106" spans="2:6" x14ac:dyDescent="0.3">
      <c r="B106" s="361"/>
      <c r="C106" s="361"/>
      <c r="D106" s="144"/>
      <c r="E106" s="144"/>
      <c r="F106" s="398"/>
    </row>
    <row r="107" spans="2:6" x14ac:dyDescent="0.3">
      <c r="B107" s="362"/>
      <c r="C107" s="362"/>
      <c r="D107" s="140"/>
      <c r="E107" s="140"/>
      <c r="F107" s="399"/>
    </row>
    <row r="108" spans="2:6" x14ac:dyDescent="0.3">
      <c r="B108" s="363"/>
      <c r="C108" s="363"/>
      <c r="D108" s="145"/>
      <c r="E108" s="145"/>
      <c r="F108" s="400"/>
    </row>
    <row r="109" spans="2:6" x14ac:dyDescent="0.3">
      <c r="B109" s="361"/>
      <c r="C109" s="361"/>
      <c r="D109" s="144"/>
      <c r="E109" s="144"/>
      <c r="F109" s="398"/>
    </row>
    <row r="110" spans="2:6" x14ac:dyDescent="0.3">
      <c r="B110" s="361"/>
      <c r="C110" s="361"/>
      <c r="D110" s="144"/>
      <c r="E110" s="144"/>
      <c r="F110" s="398"/>
    </row>
    <row r="111" spans="2:6" x14ac:dyDescent="0.3">
      <c r="B111" s="361"/>
      <c r="C111" s="361"/>
      <c r="D111" s="144"/>
      <c r="E111" s="144"/>
      <c r="F111" s="398"/>
    </row>
    <row r="112" spans="2:6" x14ac:dyDescent="0.3">
      <c r="B112" s="361"/>
      <c r="C112" s="361"/>
      <c r="D112" s="144"/>
      <c r="E112" s="144"/>
      <c r="F112" s="398"/>
    </row>
    <row r="113" spans="2:6" x14ac:dyDescent="0.3">
      <c r="B113" s="361"/>
      <c r="C113" s="361"/>
      <c r="D113" s="144"/>
      <c r="E113" s="144"/>
      <c r="F113" s="398"/>
    </row>
    <row r="114" spans="2:6" x14ac:dyDescent="0.3">
      <c r="B114" s="361"/>
      <c r="C114" s="361"/>
      <c r="D114" s="144"/>
      <c r="E114" s="144"/>
      <c r="F114" s="398"/>
    </row>
    <row r="115" spans="2:6" x14ac:dyDescent="0.3">
      <c r="B115" s="361"/>
      <c r="C115" s="361"/>
      <c r="D115" s="144"/>
      <c r="E115" s="144"/>
      <c r="F115" s="398"/>
    </row>
    <row r="116" spans="2:6" x14ac:dyDescent="0.3">
      <c r="B116" s="361"/>
      <c r="C116" s="361"/>
      <c r="D116" s="144"/>
      <c r="E116" s="144"/>
      <c r="F116" s="398"/>
    </row>
    <row r="117" spans="2:6" x14ac:dyDescent="0.3">
      <c r="B117" s="361"/>
      <c r="C117" s="361"/>
      <c r="D117" s="144"/>
      <c r="E117" s="144"/>
      <c r="F117" s="398"/>
    </row>
    <row r="118" spans="2:6" x14ac:dyDescent="0.3">
      <c r="B118" s="361"/>
      <c r="C118" s="361"/>
      <c r="D118" s="144"/>
      <c r="E118" s="144"/>
      <c r="F118" s="398"/>
    </row>
    <row r="119" spans="2:6" x14ac:dyDescent="0.3">
      <c r="B119" s="361"/>
      <c r="C119" s="361"/>
      <c r="D119" s="144"/>
      <c r="E119" s="144"/>
      <c r="F119" s="398"/>
    </row>
    <row r="120" spans="2:6" x14ac:dyDescent="0.3">
      <c r="B120" s="361"/>
      <c r="C120" s="361"/>
      <c r="D120" s="144"/>
      <c r="E120" s="144"/>
      <c r="F120" s="398"/>
    </row>
    <row r="121" spans="2:6" x14ac:dyDescent="0.3">
      <c r="B121" s="361"/>
      <c r="C121" s="361"/>
      <c r="D121" s="144"/>
      <c r="E121" s="144"/>
      <c r="F121" s="398"/>
    </row>
    <row r="122" spans="2:6" x14ac:dyDescent="0.3">
      <c r="B122" s="361"/>
      <c r="C122" s="361"/>
      <c r="D122" s="144"/>
      <c r="E122" s="144"/>
      <c r="F122" s="398"/>
    </row>
    <row r="123" spans="2:6" x14ac:dyDescent="0.3">
      <c r="B123" s="361"/>
      <c r="C123" s="361"/>
      <c r="D123" s="144"/>
      <c r="E123" s="144"/>
      <c r="F123" s="398"/>
    </row>
    <row r="124" spans="2:6" x14ac:dyDescent="0.3">
      <c r="B124" s="361"/>
      <c r="C124" s="361"/>
      <c r="D124" s="144"/>
      <c r="E124" s="144"/>
      <c r="F124" s="398"/>
    </row>
    <row r="125" spans="2:6" x14ac:dyDescent="0.3">
      <c r="B125" s="362"/>
      <c r="C125" s="362"/>
      <c r="D125" s="140"/>
      <c r="E125" s="140"/>
      <c r="F125" s="399"/>
    </row>
    <row r="126" spans="2:6" x14ac:dyDescent="0.3">
      <c r="B126" s="372"/>
      <c r="C126" s="372"/>
      <c r="D126" s="145"/>
      <c r="E126" s="145"/>
      <c r="F126" s="400"/>
    </row>
    <row r="127" spans="2:6" x14ac:dyDescent="0.3">
      <c r="B127" s="371"/>
      <c r="C127" s="371"/>
      <c r="D127" s="144"/>
      <c r="E127" s="144"/>
      <c r="F127" s="398"/>
    </row>
    <row r="128" spans="2:6" x14ac:dyDescent="0.3">
      <c r="B128" s="371"/>
      <c r="C128" s="371"/>
      <c r="D128" s="144"/>
      <c r="E128" s="144"/>
      <c r="F128" s="398"/>
    </row>
    <row r="129" spans="2:6" x14ac:dyDescent="0.3">
      <c r="B129" s="371"/>
      <c r="C129" s="371"/>
      <c r="D129" s="144"/>
      <c r="E129" s="144"/>
      <c r="F129" s="398"/>
    </row>
    <row r="130" spans="2:6" x14ac:dyDescent="0.3">
      <c r="B130" s="371"/>
      <c r="C130" s="371"/>
      <c r="D130" s="144"/>
      <c r="E130" s="144"/>
      <c r="F130" s="398"/>
    </row>
    <row r="131" spans="2:6" x14ac:dyDescent="0.3">
      <c r="B131" s="371"/>
      <c r="C131" s="371"/>
      <c r="D131" s="144"/>
      <c r="E131" s="144"/>
      <c r="F131" s="398"/>
    </row>
    <row r="132" spans="2:6" x14ac:dyDescent="0.3">
      <c r="B132" s="371"/>
      <c r="C132" s="371"/>
      <c r="D132" s="144"/>
      <c r="E132" s="144"/>
      <c r="F132" s="398"/>
    </row>
    <row r="133" spans="2:6" x14ac:dyDescent="0.3">
      <c r="B133" s="371"/>
      <c r="C133" s="371"/>
      <c r="D133" s="144"/>
      <c r="E133" s="144"/>
      <c r="F133" s="398"/>
    </row>
    <row r="134" spans="2:6" x14ac:dyDescent="0.3">
      <c r="B134" s="371"/>
      <c r="C134" s="371"/>
      <c r="D134" s="144"/>
      <c r="E134" s="144"/>
      <c r="F134" s="398"/>
    </row>
    <row r="135" spans="2:6" x14ac:dyDescent="0.3">
      <c r="B135" s="371"/>
      <c r="C135" s="371"/>
      <c r="D135" s="144"/>
      <c r="E135" s="144"/>
      <c r="F135" s="398"/>
    </row>
    <row r="136" spans="2:6" x14ac:dyDescent="0.3">
      <c r="B136" s="371"/>
      <c r="C136" s="371"/>
      <c r="D136" s="144"/>
      <c r="E136" s="144"/>
      <c r="F136" s="398"/>
    </row>
    <row r="137" spans="2:6" x14ac:dyDescent="0.3">
      <c r="B137" s="371"/>
      <c r="C137" s="371"/>
      <c r="D137" s="144"/>
      <c r="E137" s="144"/>
      <c r="F137" s="398"/>
    </row>
    <row r="138" spans="2:6" x14ac:dyDescent="0.3">
      <c r="B138" s="371"/>
      <c r="C138" s="371"/>
      <c r="D138" s="144"/>
      <c r="E138" s="144"/>
      <c r="F138" s="398"/>
    </row>
    <row r="139" spans="2:6" x14ac:dyDescent="0.3">
      <c r="B139" s="371"/>
      <c r="C139" s="371"/>
      <c r="D139" s="144"/>
      <c r="E139" s="144"/>
      <c r="F139" s="398"/>
    </row>
    <row r="140" spans="2:6" x14ac:dyDescent="0.3">
      <c r="B140" s="371"/>
      <c r="C140" s="371"/>
      <c r="D140" s="144"/>
      <c r="E140" s="144"/>
      <c r="F140" s="398"/>
    </row>
    <row r="141" spans="2:6" x14ac:dyDescent="0.3">
      <c r="B141" s="371"/>
      <c r="C141" s="371"/>
      <c r="D141" s="144"/>
      <c r="E141" s="144"/>
      <c r="F141" s="398"/>
    </row>
    <row r="142" spans="2:6" x14ac:dyDescent="0.3">
      <c r="B142" s="371"/>
      <c r="C142" s="371"/>
      <c r="D142" s="144"/>
      <c r="E142" s="144"/>
      <c r="F142" s="398"/>
    </row>
    <row r="143" spans="2:6" x14ac:dyDescent="0.3">
      <c r="B143" s="373"/>
      <c r="C143" s="373"/>
      <c r="D143" s="140"/>
      <c r="E143" s="140"/>
      <c r="F143" s="399"/>
    </row>
    <row r="144" spans="2:6" x14ac:dyDescent="0.3">
      <c r="B144" s="377"/>
      <c r="C144" s="377"/>
      <c r="D144" s="145"/>
      <c r="E144" s="145"/>
      <c r="F144" s="400"/>
    </row>
    <row r="145" spans="2:6" x14ac:dyDescent="0.3">
      <c r="B145" s="375"/>
      <c r="C145" s="375"/>
      <c r="D145" s="144"/>
      <c r="E145" s="144"/>
      <c r="F145" s="398"/>
    </row>
    <row r="146" spans="2:6" x14ac:dyDescent="0.3">
      <c r="B146" s="375"/>
      <c r="C146" s="375"/>
      <c r="D146" s="144"/>
      <c r="E146" s="144"/>
      <c r="F146" s="398"/>
    </row>
    <row r="147" spans="2:6" x14ac:dyDescent="0.3">
      <c r="B147" s="375"/>
      <c r="C147" s="375"/>
      <c r="D147" s="144"/>
      <c r="E147" s="144"/>
      <c r="F147" s="398"/>
    </row>
    <row r="148" spans="2:6" x14ac:dyDescent="0.3">
      <c r="B148" s="375"/>
      <c r="C148" s="375"/>
      <c r="D148" s="144"/>
      <c r="E148" s="144"/>
      <c r="F148" s="398"/>
    </row>
    <row r="149" spans="2:6" x14ac:dyDescent="0.3">
      <c r="B149" s="375"/>
      <c r="C149" s="375"/>
      <c r="D149" s="144"/>
      <c r="E149" s="144"/>
      <c r="F149" s="398"/>
    </row>
    <row r="150" spans="2:6" x14ac:dyDescent="0.3">
      <c r="B150" s="375"/>
      <c r="C150" s="375"/>
      <c r="D150" s="144"/>
      <c r="E150" s="144"/>
      <c r="F150" s="398"/>
    </row>
    <row r="151" spans="2:6" x14ac:dyDescent="0.3">
      <c r="B151" s="375"/>
      <c r="C151" s="375"/>
      <c r="D151" s="144"/>
      <c r="E151" s="144"/>
      <c r="F151" s="398"/>
    </row>
    <row r="152" spans="2:6" x14ac:dyDescent="0.3">
      <c r="B152" s="375"/>
      <c r="C152" s="375"/>
      <c r="D152" s="144"/>
      <c r="E152" s="144"/>
      <c r="F152" s="398"/>
    </row>
    <row r="153" spans="2:6" x14ac:dyDescent="0.3">
      <c r="B153" s="375"/>
      <c r="C153" s="375"/>
      <c r="D153" s="144"/>
      <c r="E153" s="144"/>
      <c r="F153" s="398"/>
    </row>
    <row r="154" spans="2:6" x14ac:dyDescent="0.3">
      <c r="B154" s="375"/>
      <c r="C154" s="375"/>
      <c r="D154" s="144"/>
      <c r="E154" s="144"/>
      <c r="F154" s="398"/>
    </row>
    <row r="155" spans="2:6" x14ac:dyDescent="0.3">
      <c r="B155" s="376"/>
      <c r="C155" s="376"/>
      <c r="D155" s="140"/>
      <c r="E155" s="140"/>
      <c r="F155" s="399"/>
    </row>
    <row r="156" spans="2:6" x14ac:dyDescent="0.3">
      <c r="B156" s="316"/>
      <c r="C156" s="316"/>
      <c r="D156" s="139"/>
      <c r="E156" s="139"/>
      <c r="F156" s="402"/>
    </row>
    <row r="157" spans="2:6" x14ac:dyDescent="0.3">
      <c r="B157" s="316"/>
      <c r="C157" s="316"/>
      <c r="D157" s="139"/>
      <c r="E157" s="139"/>
      <c r="F157" s="402"/>
    </row>
    <row r="158" spans="2:6" x14ac:dyDescent="0.3">
      <c r="F158" s="383"/>
    </row>
  </sheetData>
  <mergeCells count="4">
    <mergeCell ref="A6:A18"/>
    <mergeCell ref="C6:C18"/>
    <mergeCell ref="A19:A26"/>
    <mergeCell ref="C19:C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17"/>
  <sheetViews>
    <sheetView topLeftCell="A14" zoomScale="55" zoomScaleNormal="55" workbookViewId="0">
      <selection activeCell="C38" sqref="C38"/>
    </sheetView>
  </sheetViews>
  <sheetFormatPr defaultColWidth="9" defaultRowHeight="13.5" x14ac:dyDescent="0.3"/>
  <cols>
    <col min="1" max="1" width="9" style="34"/>
    <col min="2" max="2" width="20.75" style="34" customWidth="1"/>
    <col min="3" max="3" width="20.75" style="89" customWidth="1"/>
    <col min="4" max="4" width="20.75" style="34" customWidth="1"/>
    <col min="5" max="5" width="10.75" style="34" customWidth="1"/>
    <col min="6" max="6" width="12.875" style="482" bestFit="1" customWidth="1"/>
    <col min="7" max="7" width="7.125" style="482" bestFit="1" customWidth="1"/>
    <col min="8" max="8" width="7.375" style="482" bestFit="1" customWidth="1"/>
    <col min="9" max="9" width="15.75" style="482" customWidth="1"/>
    <col min="10" max="10" width="20.75" style="34" customWidth="1"/>
    <col min="11" max="11" width="15.75" style="89" customWidth="1"/>
    <col min="12" max="12" width="55.75" style="34" customWidth="1"/>
    <col min="13" max="13" width="40.75" style="34" customWidth="1"/>
    <col min="14" max="22" width="7.625" style="34" customWidth="1"/>
    <col min="23" max="16384" width="9" style="34"/>
  </cols>
  <sheetData>
    <row r="2" spans="2:11" x14ac:dyDescent="0.3">
      <c r="B2" s="54" t="s">
        <v>235</v>
      </c>
      <c r="D2" s="35" t="s">
        <v>246</v>
      </c>
      <c r="E2" s="35"/>
      <c r="F2" s="81"/>
    </row>
    <row r="4" spans="2:11" ht="14.25" thickBot="1" x14ac:dyDescent="0.35">
      <c r="B4" s="35" t="s">
        <v>236</v>
      </c>
    </row>
    <row r="5" spans="2:11" s="81" customFormat="1" ht="14.25" thickBot="1" x14ac:dyDescent="0.35">
      <c r="B5" s="82" t="s">
        <v>319</v>
      </c>
      <c r="C5" s="56" t="s">
        <v>320</v>
      </c>
      <c r="D5" s="56" t="s">
        <v>321</v>
      </c>
      <c r="G5" s="81" t="s">
        <v>1331</v>
      </c>
      <c r="H5" s="81" t="s">
        <v>1330</v>
      </c>
      <c r="I5" s="81" t="s">
        <v>1332</v>
      </c>
    </row>
    <row r="6" spans="2:11" x14ac:dyDescent="0.3">
      <c r="B6" s="520" t="s">
        <v>323</v>
      </c>
      <c r="C6" s="523" t="s">
        <v>325</v>
      </c>
      <c r="D6" s="334" t="s">
        <v>299</v>
      </c>
      <c r="F6" s="534" t="s">
        <v>1334</v>
      </c>
      <c r="G6" s="534" t="s">
        <v>1333</v>
      </c>
      <c r="H6" s="482">
        <v>1</v>
      </c>
      <c r="I6" s="482" t="s">
        <v>1335</v>
      </c>
      <c r="K6" s="34"/>
    </row>
    <row r="7" spans="2:11" ht="17.45" customHeight="1" x14ac:dyDescent="0.3">
      <c r="B7" s="521"/>
      <c r="C7" s="525"/>
      <c r="D7" s="335" t="s">
        <v>299</v>
      </c>
      <c r="E7" s="89"/>
      <c r="F7" s="534"/>
      <c r="G7" s="534"/>
      <c r="H7" s="482">
        <v>2</v>
      </c>
      <c r="I7" s="482" t="s">
        <v>1336</v>
      </c>
      <c r="K7" s="34"/>
    </row>
    <row r="8" spans="2:11" ht="17.45" customHeight="1" x14ac:dyDescent="0.3">
      <c r="B8" s="521"/>
      <c r="C8" s="524"/>
      <c r="D8" s="335" t="s">
        <v>299</v>
      </c>
      <c r="E8" s="89"/>
      <c r="F8" s="534" t="s">
        <v>1337</v>
      </c>
      <c r="G8" s="534" t="s">
        <v>1338</v>
      </c>
      <c r="H8" s="482">
        <v>1</v>
      </c>
      <c r="I8" s="482" t="s">
        <v>1340</v>
      </c>
      <c r="K8" s="34"/>
    </row>
    <row r="9" spans="2:11" ht="17.45" customHeight="1" x14ac:dyDescent="0.3">
      <c r="B9" s="521"/>
      <c r="C9" s="517" t="s">
        <v>369</v>
      </c>
      <c r="D9" s="335" t="s">
        <v>299</v>
      </c>
      <c r="E9" s="89"/>
      <c r="F9" s="534"/>
      <c r="G9" s="534"/>
      <c r="H9" s="482">
        <v>2</v>
      </c>
      <c r="I9" s="482" t="s">
        <v>1339</v>
      </c>
      <c r="K9" s="34"/>
    </row>
    <row r="10" spans="2:11" ht="17.45" customHeight="1" x14ac:dyDescent="0.3">
      <c r="B10" s="521"/>
      <c r="C10" s="524"/>
      <c r="D10" s="335" t="s">
        <v>328</v>
      </c>
      <c r="E10" s="89"/>
      <c r="F10" s="534"/>
      <c r="G10" s="534"/>
      <c r="H10" s="482">
        <v>3</v>
      </c>
      <c r="I10" s="482" t="s">
        <v>1339</v>
      </c>
      <c r="K10" s="34"/>
    </row>
    <row r="11" spans="2:11" ht="18" customHeight="1" thickBot="1" x14ac:dyDescent="0.35">
      <c r="B11" s="522"/>
      <c r="C11" s="19" t="s">
        <v>326</v>
      </c>
      <c r="D11" s="19" t="s">
        <v>299</v>
      </c>
      <c r="E11" s="89"/>
      <c r="F11" s="534" t="s">
        <v>1341</v>
      </c>
      <c r="G11" s="534" t="s">
        <v>1342</v>
      </c>
      <c r="H11" s="482">
        <v>1</v>
      </c>
      <c r="I11" s="482" t="s">
        <v>1340</v>
      </c>
      <c r="K11" s="34"/>
    </row>
    <row r="12" spans="2:11" x14ac:dyDescent="0.3">
      <c r="B12" s="520" t="s">
        <v>324</v>
      </c>
      <c r="C12" s="523" t="s">
        <v>325</v>
      </c>
      <c r="D12" s="334" t="s">
        <v>299</v>
      </c>
      <c r="E12" s="89"/>
      <c r="F12" s="534"/>
      <c r="G12" s="534"/>
      <c r="H12" s="482">
        <v>2</v>
      </c>
      <c r="I12" s="482" t="s">
        <v>1339</v>
      </c>
      <c r="K12" s="34"/>
    </row>
    <row r="13" spans="2:11" ht="17.45" customHeight="1" x14ac:dyDescent="0.3">
      <c r="B13" s="521"/>
      <c r="C13" s="525"/>
      <c r="D13" s="335" t="s">
        <v>299</v>
      </c>
      <c r="E13" s="89"/>
      <c r="F13" s="534"/>
      <c r="G13" s="534"/>
      <c r="H13" s="482">
        <v>3</v>
      </c>
      <c r="I13" s="482" t="s">
        <v>1339</v>
      </c>
      <c r="K13" s="34"/>
    </row>
    <row r="14" spans="2:11" ht="17.45" customHeight="1" x14ac:dyDescent="0.3">
      <c r="B14" s="521"/>
      <c r="C14" s="524"/>
      <c r="D14" s="335" t="s">
        <v>299</v>
      </c>
      <c r="E14" s="89"/>
      <c r="F14" s="534" t="s">
        <v>1343</v>
      </c>
      <c r="G14" s="534" t="s">
        <v>1344</v>
      </c>
      <c r="H14" s="482">
        <v>1</v>
      </c>
      <c r="I14" s="482" t="s">
        <v>1345</v>
      </c>
      <c r="K14" s="34"/>
    </row>
    <row r="15" spans="2:11" ht="17.45" customHeight="1" x14ac:dyDescent="0.3">
      <c r="B15" s="521"/>
      <c r="C15" s="517" t="s">
        <v>369</v>
      </c>
      <c r="D15" s="335" t="s">
        <v>299</v>
      </c>
      <c r="E15" s="89"/>
      <c r="F15" s="534"/>
      <c r="G15" s="534"/>
      <c r="H15" s="482">
        <v>2</v>
      </c>
      <c r="I15" s="482" t="s">
        <v>1348</v>
      </c>
      <c r="K15" s="34"/>
    </row>
    <row r="16" spans="2:11" ht="17.45" customHeight="1" x14ac:dyDescent="0.3">
      <c r="B16" s="521"/>
      <c r="C16" s="524"/>
      <c r="D16" s="335" t="s">
        <v>328</v>
      </c>
      <c r="E16" s="89"/>
      <c r="F16" s="534"/>
      <c r="G16" s="534"/>
      <c r="H16" s="482">
        <v>3</v>
      </c>
      <c r="I16" s="482" t="s">
        <v>1347</v>
      </c>
      <c r="K16" s="34"/>
    </row>
    <row r="17" spans="2:11" ht="18" customHeight="1" thickBot="1" x14ac:dyDescent="0.35">
      <c r="B17" s="522"/>
      <c r="C17" s="159" t="s">
        <v>326</v>
      </c>
      <c r="D17" s="159" t="s">
        <v>299</v>
      </c>
      <c r="E17" s="89"/>
      <c r="F17" s="534"/>
      <c r="G17" s="534"/>
      <c r="H17" s="482">
        <v>4</v>
      </c>
      <c r="I17" s="482" t="s">
        <v>1346</v>
      </c>
      <c r="K17" s="34"/>
    </row>
    <row r="18" spans="2:11" ht="18" customHeight="1" x14ac:dyDescent="0.3">
      <c r="B18" s="520" t="s">
        <v>329</v>
      </c>
      <c r="C18" s="513" t="s">
        <v>330</v>
      </c>
      <c r="D18" s="334" t="s">
        <v>328</v>
      </c>
      <c r="E18" s="89"/>
      <c r="F18" s="536" t="s">
        <v>1349</v>
      </c>
      <c r="G18" s="534" t="s">
        <v>1350</v>
      </c>
      <c r="H18" s="482">
        <v>1</v>
      </c>
      <c r="I18" s="482" t="s">
        <v>1351</v>
      </c>
      <c r="K18" s="34"/>
    </row>
    <row r="19" spans="2:11" ht="17.45" customHeight="1" x14ac:dyDescent="0.3">
      <c r="B19" s="521"/>
      <c r="C19" s="514"/>
      <c r="D19" s="384" t="s">
        <v>299</v>
      </c>
      <c r="E19" s="113"/>
      <c r="F19" s="536"/>
      <c r="G19" s="534"/>
      <c r="H19" s="482">
        <v>2</v>
      </c>
      <c r="I19" s="482" t="s">
        <v>1352</v>
      </c>
      <c r="K19" s="34"/>
    </row>
    <row r="20" spans="2:11" ht="17.45" customHeight="1" x14ac:dyDescent="0.3">
      <c r="B20" s="521"/>
      <c r="C20" s="516"/>
      <c r="D20" s="160" t="s">
        <v>299</v>
      </c>
      <c r="E20" s="113"/>
      <c r="F20" s="536" t="s">
        <v>1368</v>
      </c>
      <c r="G20" s="534" t="s">
        <v>1369</v>
      </c>
      <c r="H20" s="482">
        <v>1</v>
      </c>
      <c r="I20" s="482" t="s">
        <v>1370</v>
      </c>
      <c r="K20" s="34"/>
    </row>
    <row r="21" spans="2:11" ht="17.45" customHeight="1" x14ac:dyDescent="0.3">
      <c r="B21" s="521"/>
      <c r="C21" s="515" t="s">
        <v>332</v>
      </c>
      <c r="D21" s="335" t="s">
        <v>328</v>
      </c>
      <c r="E21" s="113"/>
      <c r="F21" s="536"/>
      <c r="G21" s="534"/>
      <c r="H21" s="482">
        <v>2</v>
      </c>
      <c r="I21" s="482" t="s">
        <v>1371</v>
      </c>
      <c r="K21" s="34"/>
    </row>
    <row r="22" spans="2:11" ht="17.45" customHeight="1" x14ac:dyDescent="0.3">
      <c r="B22" s="521"/>
      <c r="C22" s="514"/>
      <c r="D22" s="335" t="s">
        <v>299</v>
      </c>
      <c r="E22" s="113"/>
      <c r="F22" s="536"/>
      <c r="G22" s="534"/>
      <c r="H22" s="482">
        <v>3</v>
      </c>
      <c r="I22" s="482" t="s">
        <v>1372</v>
      </c>
      <c r="K22" s="34"/>
    </row>
    <row r="23" spans="2:11" ht="18" customHeight="1" thickBot="1" x14ac:dyDescent="0.35">
      <c r="B23" s="522"/>
      <c r="C23" s="519"/>
      <c r="D23" s="159" t="s">
        <v>299</v>
      </c>
      <c r="E23" s="113"/>
      <c r="F23" s="536"/>
      <c r="G23" s="534"/>
      <c r="H23" s="482">
        <v>4</v>
      </c>
      <c r="I23" s="482" t="s">
        <v>1373</v>
      </c>
      <c r="K23" s="34"/>
    </row>
    <row r="24" spans="2:11" ht="18" customHeight="1" x14ac:dyDescent="0.3">
      <c r="B24" s="520" t="s">
        <v>331</v>
      </c>
      <c r="C24" s="513" t="s">
        <v>330</v>
      </c>
      <c r="D24" s="334" t="s">
        <v>328</v>
      </c>
      <c r="E24" s="113"/>
      <c r="F24" s="536"/>
      <c r="G24" s="534"/>
      <c r="H24" s="482">
        <v>5</v>
      </c>
      <c r="I24" s="482" t="s">
        <v>1374</v>
      </c>
      <c r="K24" s="34"/>
    </row>
    <row r="25" spans="2:11" ht="17.45" customHeight="1" x14ac:dyDescent="0.3">
      <c r="B25" s="521"/>
      <c r="C25" s="514"/>
      <c r="D25" s="384" t="s">
        <v>299</v>
      </c>
      <c r="E25" s="113"/>
      <c r="F25" s="536"/>
      <c r="G25" s="534"/>
      <c r="H25" s="482">
        <v>6</v>
      </c>
      <c r="I25" s="482" t="s">
        <v>1375</v>
      </c>
      <c r="K25" s="34"/>
    </row>
    <row r="26" spans="2:11" ht="17.45" customHeight="1" x14ac:dyDescent="0.3">
      <c r="B26" s="521"/>
      <c r="C26" s="516"/>
      <c r="D26" s="160" t="s">
        <v>299</v>
      </c>
      <c r="E26" s="113"/>
      <c r="F26" s="535" t="s">
        <v>1353</v>
      </c>
      <c r="G26" s="534" t="s">
        <v>1354</v>
      </c>
      <c r="H26" s="482">
        <v>1</v>
      </c>
      <c r="I26" s="482" t="s">
        <v>1355</v>
      </c>
      <c r="K26" s="34"/>
    </row>
    <row r="27" spans="2:11" ht="17.45" customHeight="1" x14ac:dyDescent="0.3">
      <c r="B27" s="521"/>
      <c r="C27" s="515" t="s">
        <v>332</v>
      </c>
      <c r="D27" s="335" t="s">
        <v>328</v>
      </c>
      <c r="E27" s="113"/>
      <c r="F27" s="535"/>
      <c r="G27" s="534"/>
      <c r="H27" s="482">
        <v>2</v>
      </c>
      <c r="I27" s="482" t="s">
        <v>1356</v>
      </c>
      <c r="K27" s="34"/>
    </row>
    <row r="28" spans="2:11" ht="17.45" customHeight="1" x14ac:dyDescent="0.3">
      <c r="B28" s="521"/>
      <c r="C28" s="514"/>
      <c r="D28" s="335" t="s">
        <v>299</v>
      </c>
      <c r="E28" s="113"/>
      <c r="F28" s="535"/>
      <c r="G28" s="534"/>
      <c r="H28" s="482">
        <v>3</v>
      </c>
      <c r="I28" s="482" t="s">
        <v>1357</v>
      </c>
      <c r="K28" s="34"/>
    </row>
    <row r="29" spans="2:11" ht="18" customHeight="1" thickBot="1" x14ac:dyDescent="0.35">
      <c r="B29" s="522"/>
      <c r="C29" s="519"/>
      <c r="D29" s="159" t="s">
        <v>299</v>
      </c>
      <c r="F29" s="535"/>
      <c r="G29" s="534"/>
      <c r="H29" s="482">
        <v>4</v>
      </c>
      <c r="I29" s="482" t="s">
        <v>1358</v>
      </c>
      <c r="K29" s="34"/>
    </row>
    <row r="30" spans="2:11" ht="16.149999999999999" customHeight="1" x14ac:dyDescent="0.3">
      <c r="B30" s="526" t="s">
        <v>327</v>
      </c>
      <c r="C30" s="523" t="s">
        <v>332</v>
      </c>
      <c r="D30" s="523" t="s">
        <v>328</v>
      </c>
      <c r="F30" s="535"/>
      <c r="G30" s="534"/>
      <c r="H30" s="482">
        <v>5</v>
      </c>
      <c r="I30" s="482" t="s">
        <v>1359</v>
      </c>
      <c r="K30" s="34"/>
    </row>
    <row r="31" spans="2:11" ht="16.149999999999999" customHeight="1" x14ac:dyDescent="0.3">
      <c r="B31" s="527"/>
      <c r="C31" s="525"/>
      <c r="D31" s="524"/>
      <c r="F31" s="535"/>
      <c r="G31" s="534"/>
      <c r="H31" s="482">
        <v>6</v>
      </c>
      <c r="I31" s="482" t="s">
        <v>1365</v>
      </c>
      <c r="K31" s="34"/>
    </row>
    <row r="32" spans="2:11" ht="16.149999999999999" customHeight="1" thickBot="1" x14ac:dyDescent="0.35">
      <c r="B32" s="528"/>
      <c r="C32" s="518"/>
      <c r="D32" s="337" t="s">
        <v>328</v>
      </c>
      <c r="F32" s="535"/>
      <c r="G32" s="534"/>
      <c r="H32" s="482">
        <v>7</v>
      </c>
      <c r="I32" s="482" t="s">
        <v>1365</v>
      </c>
      <c r="K32" s="34"/>
    </row>
    <row r="33" spans="2:11" x14ac:dyDescent="0.3">
      <c r="B33" s="520" t="s">
        <v>242</v>
      </c>
      <c r="C33" s="161" t="s">
        <v>333</v>
      </c>
      <c r="D33" s="161" t="s">
        <v>299</v>
      </c>
      <c r="F33" s="535"/>
      <c r="G33" s="534"/>
      <c r="H33" s="482">
        <v>8</v>
      </c>
      <c r="I33" s="482" t="s">
        <v>1360</v>
      </c>
      <c r="K33" s="34"/>
    </row>
    <row r="34" spans="2:11" ht="17.45" customHeight="1" x14ac:dyDescent="0.3">
      <c r="B34" s="521"/>
      <c r="C34" s="160" t="s">
        <v>334</v>
      </c>
      <c r="D34" s="160" t="s">
        <v>299</v>
      </c>
      <c r="F34" s="535"/>
      <c r="G34" s="534"/>
      <c r="H34" s="482">
        <v>9</v>
      </c>
      <c r="I34" s="482" t="s">
        <v>1361</v>
      </c>
      <c r="K34" s="34"/>
    </row>
    <row r="35" spans="2:11" ht="17.45" customHeight="1" x14ac:dyDescent="0.3">
      <c r="B35" s="521"/>
      <c r="C35" s="160" t="s">
        <v>335</v>
      </c>
      <c r="D35" s="160" t="s">
        <v>299</v>
      </c>
      <c r="F35" s="535"/>
      <c r="G35" s="534"/>
      <c r="H35" s="482">
        <v>10</v>
      </c>
      <c r="I35" s="482" t="s">
        <v>1362</v>
      </c>
      <c r="K35" s="34"/>
    </row>
    <row r="36" spans="2:11" ht="17.45" customHeight="1" x14ac:dyDescent="0.3">
      <c r="B36" s="521"/>
      <c r="C36" s="160" t="s">
        <v>336</v>
      </c>
      <c r="D36" s="160" t="s">
        <v>299</v>
      </c>
      <c r="F36" s="535"/>
      <c r="G36" s="534"/>
      <c r="H36" s="482">
        <v>11</v>
      </c>
      <c r="I36" s="482" t="s">
        <v>1363</v>
      </c>
      <c r="K36" s="34"/>
    </row>
    <row r="37" spans="2:11" ht="17.45" customHeight="1" x14ac:dyDescent="0.3">
      <c r="B37" s="521"/>
      <c r="C37" s="160" t="s">
        <v>337</v>
      </c>
      <c r="D37" s="160" t="s">
        <v>299</v>
      </c>
      <c r="F37" s="535"/>
      <c r="G37" s="534"/>
      <c r="H37" s="482">
        <v>12</v>
      </c>
      <c r="I37" s="482" t="s">
        <v>1364</v>
      </c>
      <c r="K37" s="34"/>
    </row>
    <row r="38" spans="2:11" ht="17.45" customHeight="1" x14ac:dyDescent="0.3">
      <c r="B38" s="521"/>
      <c r="C38" s="160" t="s">
        <v>338</v>
      </c>
      <c r="D38" s="160" t="s">
        <v>299</v>
      </c>
      <c r="F38" s="535" t="s">
        <v>1366</v>
      </c>
      <c r="G38" s="534" t="s">
        <v>1367</v>
      </c>
      <c r="H38" s="482">
        <v>1</v>
      </c>
      <c r="I38" s="482" t="s">
        <v>1376</v>
      </c>
      <c r="K38" s="34"/>
    </row>
    <row r="39" spans="2:11" ht="17.45" customHeight="1" x14ac:dyDescent="0.3">
      <c r="B39" s="521"/>
      <c r="C39" s="160" t="s">
        <v>339</v>
      </c>
      <c r="D39" s="160" t="s">
        <v>299</v>
      </c>
      <c r="F39" s="535"/>
      <c r="G39" s="534"/>
      <c r="H39" s="482">
        <v>2</v>
      </c>
      <c r="I39" s="482" t="s">
        <v>1377</v>
      </c>
      <c r="K39" s="34"/>
    </row>
    <row r="40" spans="2:11" ht="17.45" customHeight="1" x14ac:dyDescent="0.3">
      <c r="B40" s="521"/>
      <c r="C40" s="515" t="s">
        <v>343</v>
      </c>
      <c r="D40" s="160" t="s">
        <v>299</v>
      </c>
      <c r="F40" s="535"/>
      <c r="G40" s="534"/>
      <c r="H40" s="482">
        <v>3</v>
      </c>
      <c r="I40" s="482" t="s">
        <v>1378</v>
      </c>
      <c r="K40" s="34"/>
    </row>
    <row r="41" spans="2:11" ht="18" customHeight="1" thickBot="1" x14ac:dyDescent="0.35">
      <c r="B41" s="522"/>
      <c r="C41" s="519"/>
      <c r="D41" s="160" t="s">
        <v>299</v>
      </c>
      <c r="F41" s="535"/>
      <c r="G41" s="534"/>
      <c r="H41" s="482">
        <v>4</v>
      </c>
      <c r="I41" s="482" t="s">
        <v>1379</v>
      </c>
      <c r="K41" s="34"/>
    </row>
    <row r="42" spans="2:11" x14ac:dyDescent="0.3">
      <c r="B42" s="520" t="s">
        <v>340</v>
      </c>
      <c r="C42" s="513" t="s">
        <v>341</v>
      </c>
      <c r="D42" s="161" t="s">
        <v>299</v>
      </c>
      <c r="F42" s="535"/>
      <c r="G42" s="534"/>
      <c r="H42" s="482">
        <v>5</v>
      </c>
      <c r="I42" s="482" t="s">
        <v>1380</v>
      </c>
      <c r="K42" s="34"/>
    </row>
    <row r="43" spans="2:11" ht="17.45" customHeight="1" x14ac:dyDescent="0.3">
      <c r="B43" s="521"/>
      <c r="C43" s="516"/>
      <c r="D43" s="160" t="s">
        <v>299</v>
      </c>
      <c r="F43" s="535"/>
      <c r="G43" s="534"/>
      <c r="H43" s="482">
        <v>6</v>
      </c>
      <c r="I43" s="482" t="s">
        <v>1381</v>
      </c>
      <c r="K43" s="34"/>
    </row>
    <row r="44" spans="2:11" ht="17.45" customHeight="1" x14ac:dyDescent="0.3">
      <c r="B44" s="521"/>
      <c r="C44" s="515" t="s">
        <v>342</v>
      </c>
      <c r="D44" s="335" t="s">
        <v>299</v>
      </c>
      <c r="F44" s="535"/>
      <c r="G44" s="534"/>
      <c r="H44" s="482">
        <v>7</v>
      </c>
      <c r="I44" s="482" t="s">
        <v>1382</v>
      </c>
      <c r="K44" s="34"/>
    </row>
    <row r="45" spans="2:11" ht="17.45" customHeight="1" x14ac:dyDescent="0.3">
      <c r="B45" s="521"/>
      <c r="C45" s="514"/>
      <c r="D45" s="160" t="s">
        <v>299</v>
      </c>
      <c r="F45" s="535"/>
      <c r="G45" s="534"/>
      <c r="H45" s="482">
        <v>8</v>
      </c>
      <c r="I45" s="482" t="s">
        <v>1383</v>
      </c>
      <c r="K45" s="34"/>
    </row>
    <row r="46" spans="2:11" ht="17.45" customHeight="1" x14ac:dyDescent="0.3">
      <c r="B46" s="521"/>
      <c r="C46" s="516"/>
      <c r="D46" s="335" t="s">
        <v>299</v>
      </c>
      <c r="F46" s="535"/>
      <c r="G46" s="534"/>
      <c r="H46" s="482">
        <v>9</v>
      </c>
      <c r="I46" s="482" t="s">
        <v>1384</v>
      </c>
      <c r="K46" s="34"/>
    </row>
    <row r="47" spans="2:11" ht="18" customHeight="1" thickBot="1" x14ac:dyDescent="0.35">
      <c r="B47" s="522"/>
      <c r="C47" s="159" t="s">
        <v>240</v>
      </c>
      <c r="D47" s="336" t="s">
        <v>299</v>
      </c>
      <c r="F47" s="535"/>
      <c r="G47" s="534"/>
      <c r="H47" s="482">
        <v>10</v>
      </c>
      <c r="I47" s="482" t="s">
        <v>1385</v>
      </c>
      <c r="K47" s="34"/>
    </row>
    <row r="48" spans="2:11" ht="18" customHeight="1" x14ac:dyDescent="0.3">
      <c r="B48" s="520" t="s">
        <v>344</v>
      </c>
      <c r="C48" s="161" t="s">
        <v>374</v>
      </c>
      <c r="D48" s="161" t="s">
        <v>328</v>
      </c>
      <c r="F48" s="535"/>
      <c r="G48" s="534"/>
      <c r="H48" s="482">
        <v>11</v>
      </c>
      <c r="I48" s="482" t="s">
        <v>1386</v>
      </c>
      <c r="K48" s="34"/>
    </row>
    <row r="49" spans="2:11" ht="49.9" customHeight="1" x14ac:dyDescent="0.3">
      <c r="B49" s="521"/>
      <c r="C49" s="514" t="s">
        <v>241</v>
      </c>
      <c r="D49" s="162" t="s">
        <v>299</v>
      </c>
      <c r="F49" s="535"/>
      <c r="G49" s="534"/>
      <c r="H49" s="482">
        <v>12</v>
      </c>
      <c r="I49" s="482" t="s">
        <v>1387</v>
      </c>
      <c r="K49" s="34"/>
    </row>
    <row r="50" spans="2:11" ht="18" customHeight="1" thickBot="1" x14ac:dyDescent="0.35">
      <c r="B50" s="522"/>
      <c r="C50" s="519"/>
      <c r="D50" s="159" t="s">
        <v>299</v>
      </c>
      <c r="F50" s="534" t="s">
        <v>1388</v>
      </c>
      <c r="G50" s="534" t="s">
        <v>1389</v>
      </c>
      <c r="H50" s="482">
        <v>1</v>
      </c>
      <c r="I50" s="482" t="s">
        <v>1390</v>
      </c>
      <c r="K50" s="34"/>
    </row>
    <row r="51" spans="2:11" x14ac:dyDescent="0.3">
      <c r="B51" s="520" t="s">
        <v>346</v>
      </c>
      <c r="C51" s="161" t="s">
        <v>345</v>
      </c>
      <c r="D51" s="161" t="s">
        <v>322</v>
      </c>
      <c r="F51" s="534"/>
      <c r="G51" s="534"/>
      <c r="H51" s="482">
        <v>2</v>
      </c>
      <c r="I51" s="482" t="s">
        <v>1394</v>
      </c>
      <c r="K51" s="34"/>
    </row>
    <row r="52" spans="2:11" ht="18" customHeight="1" thickBot="1" x14ac:dyDescent="0.35">
      <c r="B52" s="522"/>
      <c r="C52" s="159" t="s">
        <v>347</v>
      </c>
      <c r="D52" s="159" t="s">
        <v>322</v>
      </c>
      <c r="F52" s="534"/>
      <c r="G52" s="534"/>
      <c r="H52" s="482">
        <v>3</v>
      </c>
      <c r="I52" s="482" t="s">
        <v>1391</v>
      </c>
      <c r="K52" s="34"/>
    </row>
    <row r="53" spans="2:11" x14ac:dyDescent="0.3">
      <c r="B53" s="520" t="s">
        <v>239</v>
      </c>
      <c r="C53" s="513" t="s">
        <v>348</v>
      </c>
      <c r="D53" s="161" t="s">
        <v>299</v>
      </c>
      <c r="F53" s="534"/>
      <c r="G53" s="534"/>
      <c r="H53" s="482">
        <v>4</v>
      </c>
      <c r="I53" s="482" t="s">
        <v>1395</v>
      </c>
      <c r="K53" s="34"/>
    </row>
    <row r="54" spans="2:11" ht="17.45" customHeight="1" x14ac:dyDescent="0.3">
      <c r="B54" s="521"/>
      <c r="C54" s="514"/>
      <c r="D54" s="515" t="s">
        <v>299</v>
      </c>
      <c r="F54" s="536" t="s">
        <v>1396</v>
      </c>
      <c r="G54" s="534" t="s">
        <v>1397</v>
      </c>
      <c r="H54" s="482">
        <v>1</v>
      </c>
      <c r="I54" s="482" t="s">
        <v>1392</v>
      </c>
      <c r="K54" s="34"/>
    </row>
    <row r="55" spans="2:11" ht="18" customHeight="1" thickBot="1" x14ac:dyDescent="0.35">
      <c r="B55" s="522"/>
      <c r="C55" s="519"/>
      <c r="D55" s="519"/>
      <c r="F55" s="536"/>
      <c r="G55" s="534"/>
      <c r="H55" s="482">
        <v>2</v>
      </c>
      <c r="I55" s="482" t="s">
        <v>1398</v>
      </c>
      <c r="K55" s="34"/>
    </row>
    <row r="56" spans="2:11" x14ac:dyDescent="0.3">
      <c r="B56" s="520" t="s">
        <v>349</v>
      </c>
      <c r="C56" s="161" t="s">
        <v>350</v>
      </c>
      <c r="D56" s="161" t="s">
        <v>299</v>
      </c>
      <c r="F56" s="536"/>
      <c r="G56" s="534"/>
      <c r="H56" s="483">
        <v>3</v>
      </c>
      <c r="I56" s="483" t="s">
        <v>1393</v>
      </c>
      <c r="K56" s="34"/>
    </row>
    <row r="57" spans="2:11" ht="17.45" customHeight="1" x14ac:dyDescent="0.3">
      <c r="B57" s="521"/>
      <c r="C57" s="385" t="s">
        <v>351</v>
      </c>
      <c r="D57" s="385" t="s">
        <v>299</v>
      </c>
      <c r="F57" s="536"/>
      <c r="G57" s="534"/>
      <c r="H57" s="484">
        <v>4</v>
      </c>
      <c r="I57" s="484" t="s">
        <v>1399</v>
      </c>
      <c r="K57" s="34"/>
    </row>
    <row r="58" spans="2:11" ht="17.45" customHeight="1" x14ac:dyDescent="0.3">
      <c r="B58" s="521"/>
      <c r="C58" s="517" t="s">
        <v>352</v>
      </c>
      <c r="D58" s="517" t="s">
        <v>328</v>
      </c>
      <c r="F58" s="536" t="s">
        <v>1400</v>
      </c>
      <c r="G58" s="534" t="s">
        <v>1401</v>
      </c>
      <c r="H58" s="482">
        <v>1</v>
      </c>
      <c r="I58" s="482" t="s">
        <v>1402</v>
      </c>
      <c r="K58" s="34"/>
    </row>
    <row r="59" spans="2:11" ht="18" customHeight="1" thickBot="1" x14ac:dyDescent="0.35">
      <c r="B59" s="522"/>
      <c r="C59" s="518"/>
      <c r="D59" s="518"/>
      <c r="F59" s="536"/>
      <c r="G59" s="534"/>
      <c r="H59" s="482">
        <v>2</v>
      </c>
      <c r="I59" s="482" t="s">
        <v>1403</v>
      </c>
      <c r="K59" s="34"/>
    </row>
    <row r="60" spans="2:11" x14ac:dyDescent="0.3">
      <c r="B60" s="520" t="s">
        <v>353</v>
      </c>
      <c r="C60" s="334" t="s">
        <v>354</v>
      </c>
      <c r="D60" s="334" t="s">
        <v>299</v>
      </c>
      <c r="F60" s="536" t="s">
        <v>1404</v>
      </c>
      <c r="G60" s="534" t="s">
        <v>1405</v>
      </c>
      <c r="H60" s="482">
        <v>1</v>
      </c>
      <c r="I60" s="482" t="s">
        <v>1406</v>
      </c>
      <c r="K60" s="34"/>
    </row>
    <row r="61" spans="2:11" ht="18" customHeight="1" thickBot="1" x14ac:dyDescent="0.35">
      <c r="B61" s="522"/>
      <c r="C61" s="336" t="s">
        <v>355</v>
      </c>
      <c r="D61" s="336" t="s">
        <v>328</v>
      </c>
      <c r="F61" s="536"/>
      <c r="G61" s="534"/>
      <c r="H61" s="482">
        <v>2</v>
      </c>
      <c r="I61" s="482" t="s">
        <v>1407</v>
      </c>
      <c r="K61" s="34"/>
    </row>
    <row r="62" spans="2:11" x14ac:dyDescent="0.3">
      <c r="B62" s="520" t="s">
        <v>356</v>
      </c>
      <c r="C62" s="523" t="s">
        <v>357</v>
      </c>
      <c r="D62" s="334" t="s">
        <v>299</v>
      </c>
      <c r="F62" s="536"/>
      <c r="G62" s="534"/>
      <c r="H62" s="482">
        <v>3</v>
      </c>
      <c r="I62" s="482" t="s">
        <v>1336</v>
      </c>
      <c r="K62" s="34"/>
    </row>
    <row r="63" spans="2:11" ht="17.45" customHeight="1" x14ac:dyDescent="0.3">
      <c r="B63" s="521"/>
      <c r="C63" s="524"/>
      <c r="D63" s="335" t="s">
        <v>299</v>
      </c>
      <c r="F63" s="536" t="s">
        <v>1409</v>
      </c>
      <c r="G63" s="534" t="s">
        <v>1408</v>
      </c>
      <c r="H63" s="482">
        <v>1</v>
      </c>
      <c r="I63" s="482" t="s">
        <v>1410</v>
      </c>
      <c r="K63" s="34"/>
    </row>
    <row r="64" spans="2:11" ht="17.45" customHeight="1" x14ac:dyDescent="0.3">
      <c r="B64" s="521"/>
      <c r="C64" s="515" t="s">
        <v>358</v>
      </c>
      <c r="D64" s="160" t="s">
        <v>299</v>
      </c>
      <c r="F64" s="536"/>
      <c r="G64" s="534"/>
      <c r="H64" s="482">
        <v>2</v>
      </c>
      <c r="I64" s="482" t="s">
        <v>1411</v>
      </c>
      <c r="K64" s="34"/>
    </row>
    <row r="65" spans="2:11" ht="17.45" customHeight="1" x14ac:dyDescent="0.3">
      <c r="B65" s="521"/>
      <c r="C65" s="516"/>
      <c r="D65" s="160" t="s">
        <v>299</v>
      </c>
      <c r="F65" s="536"/>
      <c r="G65" s="534"/>
      <c r="H65" s="482">
        <v>3</v>
      </c>
      <c r="I65" s="482" t="s">
        <v>1412</v>
      </c>
      <c r="K65" s="34"/>
    </row>
    <row r="66" spans="2:11" ht="17.45" customHeight="1" x14ac:dyDescent="0.3">
      <c r="B66" s="521"/>
      <c r="C66" s="335" t="s">
        <v>359</v>
      </c>
      <c r="D66" s="335" t="s">
        <v>299</v>
      </c>
      <c r="F66" s="536"/>
      <c r="G66" s="534"/>
      <c r="H66" s="482">
        <v>4</v>
      </c>
      <c r="I66" s="482" t="s">
        <v>1336</v>
      </c>
      <c r="K66" s="34"/>
    </row>
    <row r="67" spans="2:11" ht="17.45" customHeight="1" x14ac:dyDescent="0.3">
      <c r="B67" s="521"/>
      <c r="C67" s="335" t="s">
        <v>360</v>
      </c>
      <c r="D67" s="335" t="s">
        <v>299</v>
      </c>
      <c r="F67" s="536" t="s">
        <v>1414</v>
      </c>
      <c r="G67" s="534" t="s">
        <v>1413</v>
      </c>
      <c r="H67" s="482">
        <v>1</v>
      </c>
      <c r="I67" s="482" t="s">
        <v>1406</v>
      </c>
      <c r="K67" s="34"/>
    </row>
    <row r="68" spans="2:11" ht="18" customHeight="1" thickBot="1" x14ac:dyDescent="0.35">
      <c r="B68" s="522"/>
      <c r="C68" s="159" t="s">
        <v>361</v>
      </c>
      <c r="D68" s="160" t="s">
        <v>299</v>
      </c>
      <c r="F68" s="536"/>
      <c r="G68" s="534"/>
      <c r="H68" s="482">
        <v>2</v>
      </c>
      <c r="I68" s="482" t="s">
        <v>1407</v>
      </c>
      <c r="K68" s="34"/>
    </row>
    <row r="69" spans="2:11" x14ac:dyDescent="0.3">
      <c r="B69" s="520" t="s">
        <v>362</v>
      </c>
      <c r="C69" s="334" t="s">
        <v>363</v>
      </c>
      <c r="D69" s="334" t="s">
        <v>299</v>
      </c>
      <c r="F69" s="536"/>
      <c r="G69" s="534"/>
      <c r="H69" s="482">
        <v>3</v>
      </c>
      <c r="I69" s="482" t="s">
        <v>1336</v>
      </c>
      <c r="K69" s="34"/>
    </row>
    <row r="70" spans="2:11" ht="18" customHeight="1" thickBot="1" x14ac:dyDescent="0.35">
      <c r="B70" s="522"/>
      <c r="C70" s="159" t="s">
        <v>364</v>
      </c>
      <c r="D70" s="159" t="s">
        <v>328</v>
      </c>
      <c r="F70" s="536" t="s">
        <v>1416</v>
      </c>
      <c r="G70" s="534" t="s">
        <v>1415</v>
      </c>
      <c r="H70" s="482">
        <v>1</v>
      </c>
      <c r="I70" s="482" t="s">
        <v>1417</v>
      </c>
      <c r="K70" s="34"/>
    </row>
    <row r="71" spans="2:11" ht="14.25" thickBot="1" x14ac:dyDescent="0.35">
      <c r="B71" s="156" t="s">
        <v>365</v>
      </c>
      <c r="C71" s="169" t="s">
        <v>365</v>
      </c>
      <c r="D71" s="169" t="s">
        <v>299</v>
      </c>
      <c r="F71" s="536"/>
      <c r="G71" s="534"/>
      <c r="H71" s="482">
        <v>2</v>
      </c>
      <c r="I71" s="482" t="s">
        <v>1418</v>
      </c>
      <c r="K71" s="34"/>
    </row>
    <row r="72" spans="2:11" ht="14.25" thickBot="1" x14ac:dyDescent="0.35">
      <c r="B72" s="156" t="s">
        <v>366</v>
      </c>
      <c r="C72" s="169" t="s">
        <v>366</v>
      </c>
      <c r="D72" s="169" t="s">
        <v>299</v>
      </c>
      <c r="F72" s="536"/>
      <c r="G72" s="534"/>
      <c r="H72" s="482">
        <v>3</v>
      </c>
      <c r="I72" s="482" t="s">
        <v>1336</v>
      </c>
      <c r="K72" s="34"/>
    </row>
    <row r="73" spans="2:11" x14ac:dyDescent="0.3">
      <c r="B73" s="520" t="s">
        <v>367</v>
      </c>
      <c r="C73" s="523" t="s">
        <v>368</v>
      </c>
      <c r="D73" s="334" t="s">
        <v>299</v>
      </c>
      <c r="F73" s="482" t="s">
        <v>1419</v>
      </c>
      <c r="G73" s="482" t="s">
        <v>1420</v>
      </c>
      <c r="H73" s="482" t="s">
        <v>1421</v>
      </c>
      <c r="I73" s="482" t="s">
        <v>1422</v>
      </c>
      <c r="K73" s="34"/>
    </row>
    <row r="74" spans="2:11" ht="18" customHeight="1" thickBot="1" x14ac:dyDescent="0.35">
      <c r="B74" s="522"/>
      <c r="C74" s="518"/>
      <c r="D74" s="336" t="s">
        <v>299</v>
      </c>
      <c r="K74" s="34"/>
    </row>
    <row r="75" spans="2:11" ht="14.25" thickBot="1" x14ac:dyDescent="0.35">
      <c r="B75" s="156" t="s">
        <v>370</v>
      </c>
      <c r="C75" s="387" t="s">
        <v>371</v>
      </c>
      <c r="D75" s="387" t="s">
        <v>299</v>
      </c>
      <c r="K75" s="34"/>
    </row>
    <row r="76" spans="2:11" x14ac:dyDescent="0.3">
      <c r="B76" s="532" t="s">
        <v>372</v>
      </c>
      <c r="C76" s="533" t="s">
        <v>373</v>
      </c>
      <c r="D76" s="162" t="s">
        <v>299</v>
      </c>
      <c r="K76" s="34"/>
    </row>
    <row r="77" spans="2:11" ht="18" customHeight="1" thickBot="1" x14ac:dyDescent="0.35">
      <c r="B77" s="522"/>
      <c r="C77" s="519"/>
      <c r="D77" s="159" t="s">
        <v>299</v>
      </c>
      <c r="K77" s="34"/>
    </row>
    <row r="78" spans="2:11" x14ac:dyDescent="0.3">
      <c r="B78" s="532" t="s">
        <v>460</v>
      </c>
      <c r="C78" s="533" t="s">
        <v>461</v>
      </c>
      <c r="D78" s="188" t="s">
        <v>299</v>
      </c>
      <c r="K78" s="34"/>
    </row>
    <row r="79" spans="2:11" ht="18" customHeight="1" thickBot="1" x14ac:dyDescent="0.35">
      <c r="B79" s="522"/>
      <c r="C79" s="519"/>
      <c r="D79" s="191" t="s">
        <v>299</v>
      </c>
      <c r="K79" s="34"/>
    </row>
    <row r="80" spans="2:11" s="89" customFormat="1" x14ac:dyDescent="0.3">
      <c r="B80" s="529" t="s">
        <v>454</v>
      </c>
      <c r="C80" s="334" t="s">
        <v>455</v>
      </c>
      <c r="D80" s="334" t="s">
        <v>299</v>
      </c>
      <c r="E80" s="34"/>
      <c r="F80" s="482"/>
      <c r="G80" s="482"/>
      <c r="H80" s="482"/>
      <c r="I80" s="482"/>
    </row>
    <row r="81" spans="2:11" s="89" customFormat="1" ht="17.45" customHeight="1" x14ac:dyDescent="0.3">
      <c r="B81" s="530"/>
      <c r="C81" s="335" t="s">
        <v>456</v>
      </c>
      <c r="D81" s="335" t="s">
        <v>299</v>
      </c>
      <c r="E81" s="34"/>
      <c r="F81" s="482"/>
      <c r="G81" s="482"/>
      <c r="H81" s="482"/>
      <c r="I81" s="482"/>
    </row>
    <row r="82" spans="2:11" s="89" customFormat="1" ht="17.45" customHeight="1" x14ac:dyDescent="0.3">
      <c r="B82" s="530"/>
      <c r="C82" s="335" t="s">
        <v>457</v>
      </c>
      <c r="D82" s="335" t="s">
        <v>299</v>
      </c>
      <c r="E82" s="34"/>
      <c r="F82" s="482"/>
      <c r="G82" s="482"/>
      <c r="H82" s="482"/>
      <c r="I82" s="482"/>
    </row>
    <row r="83" spans="2:11" s="89" customFormat="1" ht="17.45" customHeight="1" x14ac:dyDescent="0.3">
      <c r="B83" s="530"/>
      <c r="C83" s="335" t="s">
        <v>504</v>
      </c>
      <c r="D83" s="335" t="s">
        <v>299</v>
      </c>
      <c r="E83" s="34"/>
      <c r="F83" s="482"/>
      <c r="G83" s="482"/>
      <c r="H83" s="482"/>
      <c r="I83" s="482"/>
    </row>
    <row r="84" spans="2:11" s="89" customFormat="1" ht="17.45" customHeight="1" x14ac:dyDescent="0.3">
      <c r="B84" s="530"/>
      <c r="C84" s="335" t="s">
        <v>458</v>
      </c>
      <c r="D84" s="335" t="s">
        <v>299</v>
      </c>
      <c r="E84" s="34"/>
      <c r="F84" s="482"/>
      <c r="G84" s="482"/>
      <c r="H84" s="482"/>
      <c r="I84" s="482"/>
    </row>
    <row r="85" spans="2:11" s="89" customFormat="1" ht="18" customHeight="1" thickBot="1" x14ac:dyDescent="0.35">
      <c r="B85" s="531"/>
      <c r="C85" s="336" t="s">
        <v>459</v>
      </c>
      <c r="D85" s="336" t="s">
        <v>299</v>
      </c>
      <c r="E85" s="34"/>
      <c r="F85" s="482"/>
      <c r="G85" s="482"/>
      <c r="H85" s="482"/>
      <c r="I85" s="482"/>
    </row>
    <row r="86" spans="2:11" s="89" customFormat="1" ht="14.25" thickBot="1" x14ac:dyDescent="0.35">
      <c r="B86" s="156" t="s">
        <v>469</v>
      </c>
      <c r="C86" s="169" t="s">
        <v>470</v>
      </c>
      <c r="D86" s="169" t="s">
        <v>299</v>
      </c>
      <c r="E86" s="34"/>
      <c r="F86" s="482"/>
      <c r="G86" s="482"/>
      <c r="H86" s="482"/>
      <c r="I86" s="482"/>
    </row>
    <row r="87" spans="2:11" x14ac:dyDescent="0.3">
      <c r="D87" s="89"/>
      <c r="K87" s="34"/>
    </row>
    <row r="88" spans="2:11" x14ac:dyDescent="0.3">
      <c r="D88" s="89"/>
      <c r="K88" s="34"/>
    </row>
    <row r="89" spans="2:11" x14ac:dyDescent="0.3">
      <c r="D89" s="89"/>
      <c r="K89" s="34"/>
    </row>
    <row r="90" spans="2:11" x14ac:dyDescent="0.3">
      <c r="D90" s="89"/>
      <c r="K90" s="34"/>
    </row>
    <row r="91" spans="2:11" x14ac:dyDescent="0.3">
      <c r="D91" s="89"/>
      <c r="K91" s="34"/>
    </row>
    <row r="92" spans="2:11" x14ac:dyDescent="0.3">
      <c r="D92" s="89"/>
      <c r="K92" s="34"/>
    </row>
    <row r="93" spans="2:11" x14ac:dyDescent="0.3">
      <c r="D93" s="89"/>
      <c r="K93" s="34"/>
    </row>
    <row r="94" spans="2:11" x14ac:dyDescent="0.3">
      <c r="D94" s="89"/>
      <c r="K94" s="34"/>
    </row>
    <row r="95" spans="2:11" x14ac:dyDescent="0.3">
      <c r="D95" s="89"/>
      <c r="K95" s="34"/>
    </row>
    <row r="96" spans="2:11" x14ac:dyDescent="0.3">
      <c r="D96" s="89"/>
      <c r="K96" s="34"/>
    </row>
    <row r="97" spans="2:11" x14ac:dyDescent="0.3">
      <c r="D97" s="89"/>
      <c r="K97" s="34"/>
    </row>
    <row r="98" spans="2:11" x14ac:dyDescent="0.3">
      <c r="D98" s="89"/>
      <c r="K98" s="34"/>
    </row>
    <row r="99" spans="2:11" x14ac:dyDescent="0.3">
      <c r="D99" s="89"/>
      <c r="K99" s="34"/>
    </row>
    <row r="100" spans="2:11" x14ac:dyDescent="0.3">
      <c r="C100" s="168"/>
      <c r="D100" s="113"/>
    </row>
    <row r="101" spans="2:11" x14ac:dyDescent="0.3">
      <c r="C101" s="168"/>
      <c r="D101" s="113"/>
    </row>
    <row r="102" spans="2:11" x14ac:dyDescent="0.3">
      <c r="C102" s="168"/>
      <c r="D102" s="113"/>
    </row>
    <row r="103" spans="2:11" x14ac:dyDescent="0.3">
      <c r="C103" s="168"/>
      <c r="D103" s="113"/>
    </row>
    <row r="104" spans="2:11" x14ac:dyDescent="0.3">
      <c r="C104" s="168"/>
      <c r="D104" s="113"/>
    </row>
    <row r="105" spans="2:11" x14ac:dyDescent="0.3">
      <c r="C105" s="168"/>
      <c r="D105" s="113"/>
    </row>
    <row r="106" spans="2:11" x14ac:dyDescent="0.3">
      <c r="C106" s="168"/>
      <c r="D106" s="113"/>
    </row>
    <row r="107" spans="2:11" x14ac:dyDescent="0.3">
      <c r="C107" s="168"/>
      <c r="D107" s="113"/>
    </row>
    <row r="108" spans="2:11" x14ac:dyDescent="0.3">
      <c r="C108" s="168"/>
      <c r="D108" s="113"/>
    </row>
    <row r="109" spans="2:11" x14ac:dyDescent="0.3">
      <c r="C109" s="168"/>
      <c r="D109" s="113"/>
    </row>
    <row r="110" spans="2:11" x14ac:dyDescent="0.3">
      <c r="B110" s="35"/>
    </row>
    <row r="117" spans="2:2" x14ac:dyDescent="0.3">
      <c r="B117" s="35"/>
    </row>
  </sheetData>
  <mergeCells count="71">
    <mergeCell ref="F67:F69"/>
    <mergeCell ref="G67:G69"/>
    <mergeCell ref="F70:F72"/>
    <mergeCell ref="G70:G72"/>
    <mergeCell ref="F60:F62"/>
    <mergeCell ref="G60:G62"/>
    <mergeCell ref="G63:G66"/>
    <mergeCell ref="F63:F66"/>
    <mergeCell ref="F50:F53"/>
    <mergeCell ref="G50:G53"/>
    <mergeCell ref="F54:F57"/>
    <mergeCell ref="G54:G57"/>
    <mergeCell ref="F58:F59"/>
    <mergeCell ref="G58:G59"/>
    <mergeCell ref="F38:F49"/>
    <mergeCell ref="G38:G49"/>
    <mergeCell ref="F20:F25"/>
    <mergeCell ref="G20:G25"/>
    <mergeCell ref="G14:G17"/>
    <mergeCell ref="F14:F17"/>
    <mergeCell ref="F18:F19"/>
    <mergeCell ref="G18:G19"/>
    <mergeCell ref="F26:F37"/>
    <mergeCell ref="G26:G37"/>
    <mergeCell ref="G6:G7"/>
    <mergeCell ref="F6:F7"/>
    <mergeCell ref="F8:F10"/>
    <mergeCell ref="G8:G10"/>
    <mergeCell ref="F11:F13"/>
    <mergeCell ref="G11:G13"/>
    <mergeCell ref="B18:B23"/>
    <mergeCell ref="B80:B85"/>
    <mergeCell ref="B69:B70"/>
    <mergeCell ref="C42:C43"/>
    <mergeCell ref="C44:C46"/>
    <mergeCell ref="C49:C50"/>
    <mergeCell ref="B51:B52"/>
    <mergeCell ref="B48:B50"/>
    <mergeCell ref="B60:B61"/>
    <mergeCell ref="B62:B68"/>
    <mergeCell ref="C62:C63"/>
    <mergeCell ref="C64:C65"/>
    <mergeCell ref="B78:B79"/>
    <mergeCell ref="C78:C79"/>
    <mergeCell ref="B76:B77"/>
    <mergeCell ref="C76:C77"/>
    <mergeCell ref="C30:C32"/>
    <mergeCell ref="B73:B74"/>
    <mergeCell ref="C73:C74"/>
    <mergeCell ref="B53:B55"/>
    <mergeCell ref="C53:C55"/>
    <mergeCell ref="B56:B59"/>
    <mergeCell ref="C58:C59"/>
    <mergeCell ref="B33:B41"/>
    <mergeCell ref="C40:C41"/>
    <mergeCell ref="D58:D59"/>
    <mergeCell ref="D54:D55"/>
    <mergeCell ref="B42:B47"/>
    <mergeCell ref="D30:D31"/>
    <mergeCell ref="B6:B11"/>
    <mergeCell ref="C6:C8"/>
    <mergeCell ref="C9:C10"/>
    <mergeCell ref="B12:B17"/>
    <mergeCell ref="C12:C14"/>
    <mergeCell ref="C15:C16"/>
    <mergeCell ref="C18:C20"/>
    <mergeCell ref="B24:B29"/>
    <mergeCell ref="C24:C26"/>
    <mergeCell ref="C21:C23"/>
    <mergeCell ref="C27:C29"/>
    <mergeCell ref="B30:B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O30" sqref="O30"/>
    </sheetView>
  </sheetViews>
  <sheetFormatPr defaultColWidth="8.75" defaultRowHeight="13.5" x14ac:dyDescent="0.3"/>
  <cols>
    <col min="1" max="16384" width="8.75" style="98"/>
  </cols>
  <sheetData>
    <row r="2" spans="2:3" ht="17.25" x14ac:dyDescent="0.3">
      <c r="B2" s="88" t="s">
        <v>1239</v>
      </c>
    </row>
    <row r="4" spans="2:3" x14ac:dyDescent="0.3">
      <c r="B4" s="35" t="s">
        <v>121</v>
      </c>
    </row>
    <row r="5" spans="2:3" x14ac:dyDescent="0.3">
      <c r="C5" s="98" t="s">
        <v>224</v>
      </c>
    </row>
    <row r="6" spans="2:3" x14ac:dyDescent="0.3">
      <c r="C6" s="98" t="s">
        <v>225</v>
      </c>
    </row>
    <row r="7" spans="2:3" x14ac:dyDescent="0.3">
      <c r="C7" s="98" t="s">
        <v>226</v>
      </c>
    </row>
    <row r="8" spans="2:3" x14ac:dyDescent="0.3">
      <c r="C8" s="98" t="s">
        <v>227</v>
      </c>
    </row>
    <row r="10" spans="2:3" x14ac:dyDescent="0.3">
      <c r="C10" s="98" t="s">
        <v>228</v>
      </c>
    </row>
    <row r="11" spans="2:3" x14ac:dyDescent="0.3">
      <c r="C11" s="98" t="s">
        <v>487</v>
      </c>
    </row>
    <row r="13" spans="2:3" x14ac:dyDescent="0.3">
      <c r="B13" s="35" t="s">
        <v>229</v>
      </c>
    </row>
    <row r="14" spans="2:3" x14ac:dyDescent="0.3">
      <c r="C14" s="98" t="s">
        <v>230</v>
      </c>
    </row>
    <row r="15" spans="2:3" x14ac:dyDescent="0.3">
      <c r="C15" s="98" t="s">
        <v>231</v>
      </c>
    </row>
    <row r="16" spans="2:3" x14ac:dyDescent="0.3">
      <c r="C16" s="98" t="s">
        <v>232</v>
      </c>
    </row>
    <row r="17" spans="2:3" x14ac:dyDescent="0.3">
      <c r="C17" s="98" t="s">
        <v>233</v>
      </c>
    </row>
    <row r="18" spans="2:3" x14ac:dyDescent="0.3">
      <c r="C18" s="98" t="s">
        <v>234</v>
      </c>
    </row>
    <row r="20" spans="2:3" x14ac:dyDescent="0.3">
      <c r="B20" s="35" t="s">
        <v>393</v>
      </c>
    </row>
    <row r="21" spans="2:3" x14ac:dyDescent="0.3">
      <c r="C21" s="98" t="s">
        <v>394</v>
      </c>
    </row>
    <row r="22" spans="2:3" x14ac:dyDescent="0.3">
      <c r="C22" s="98" t="s">
        <v>395</v>
      </c>
    </row>
    <row r="23" spans="2:3" x14ac:dyDescent="0.3">
      <c r="C23" s="98" t="s">
        <v>396</v>
      </c>
    </row>
    <row r="24" spans="2:3" x14ac:dyDescent="0.3">
      <c r="C24" s="98" t="s">
        <v>485</v>
      </c>
    </row>
    <row r="26" spans="2:3" x14ac:dyDescent="0.3">
      <c r="B26" s="35" t="s">
        <v>462</v>
      </c>
    </row>
    <row r="27" spans="2:3" x14ac:dyDescent="0.3">
      <c r="C27" s="98" t="s">
        <v>463</v>
      </c>
    </row>
    <row r="28" spans="2:3" x14ac:dyDescent="0.3">
      <c r="C28" s="98" t="s">
        <v>464</v>
      </c>
    </row>
    <row r="29" spans="2:3" x14ac:dyDescent="0.3">
      <c r="C29" s="98" t="s">
        <v>465</v>
      </c>
    </row>
    <row r="30" spans="2:3" x14ac:dyDescent="0.3">
      <c r="C30" s="98" t="s">
        <v>466</v>
      </c>
    </row>
    <row r="31" spans="2:3" x14ac:dyDescent="0.3">
      <c r="C31" s="98" t="s">
        <v>467</v>
      </c>
    </row>
    <row r="32" spans="2:3" x14ac:dyDescent="0.3">
      <c r="C32" s="98" t="s">
        <v>486</v>
      </c>
    </row>
    <row r="34" spans="2:3" x14ac:dyDescent="0.3">
      <c r="B34" s="36" t="s">
        <v>488</v>
      </c>
    </row>
    <row r="35" spans="2:3" x14ac:dyDescent="0.3">
      <c r="C35" s="51" t="s">
        <v>489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topLeftCell="A46" zoomScaleNormal="100" workbookViewId="0">
      <selection activeCell="F28" sqref="F28"/>
    </sheetView>
  </sheetViews>
  <sheetFormatPr defaultColWidth="9" defaultRowHeight="13.5" x14ac:dyDescent="0.3"/>
  <cols>
    <col min="1" max="1" width="5.75" style="34" customWidth="1"/>
    <col min="2" max="18" width="8.75" style="34" customWidth="1"/>
    <col min="19" max="19" width="8.75" style="79" customWidth="1"/>
    <col min="20" max="21" width="8.75" style="34" customWidth="1"/>
    <col min="22" max="24" width="10.625" style="34" customWidth="1"/>
    <col min="25" max="29" width="4.625" style="34" customWidth="1"/>
    <col min="30" max="16384" width="9" style="34"/>
  </cols>
  <sheetData>
    <row r="2" spans="2:14" x14ac:dyDescent="0.3">
      <c r="B2" s="35" t="s">
        <v>40</v>
      </c>
    </row>
    <row r="3" spans="2:14" x14ac:dyDescent="0.3">
      <c r="B3" s="34" t="s">
        <v>178</v>
      </c>
    </row>
    <row r="4" spans="2:14" x14ac:dyDescent="0.3">
      <c r="B4" s="34" t="s">
        <v>179</v>
      </c>
    </row>
    <row r="5" spans="2:14" ht="14.25" thickBot="1" x14ac:dyDescent="0.35"/>
    <row r="6" spans="2:14" ht="18" customHeight="1" thickBot="1" x14ac:dyDescent="0.35">
      <c r="C6" s="118" t="s">
        <v>164</v>
      </c>
      <c r="D6" s="119" t="s">
        <v>165</v>
      </c>
      <c r="E6" s="579" t="s">
        <v>166</v>
      </c>
      <c r="F6" s="580"/>
      <c r="G6" s="580" t="s">
        <v>31</v>
      </c>
      <c r="H6" s="580"/>
      <c r="I6" s="580"/>
      <c r="J6" s="580"/>
      <c r="K6" s="580"/>
      <c r="L6" s="580"/>
      <c r="M6" s="580"/>
      <c r="N6" s="585"/>
    </row>
    <row r="7" spans="2:14" ht="100.15" customHeight="1" x14ac:dyDescent="0.3">
      <c r="C7" s="123" t="s">
        <v>33</v>
      </c>
      <c r="D7" s="124">
        <v>0</v>
      </c>
      <c r="E7" s="581" t="s">
        <v>168</v>
      </c>
      <c r="F7" s="582"/>
      <c r="G7" s="586" t="s">
        <v>172</v>
      </c>
      <c r="H7" s="586"/>
      <c r="I7" s="586"/>
      <c r="J7" s="586"/>
      <c r="K7" s="586"/>
      <c r="L7" s="586"/>
      <c r="M7" s="586"/>
      <c r="N7" s="587"/>
    </row>
    <row r="8" spans="2:14" ht="100.15" customHeight="1" x14ac:dyDescent="0.3">
      <c r="C8" s="125">
        <v>0</v>
      </c>
      <c r="D8" s="126">
        <v>1</v>
      </c>
      <c r="E8" s="566" t="s">
        <v>169</v>
      </c>
      <c r="F8" s="567"/>
      <c r="G8" s="588" t="s">
        <v>171</v>
      </c>
      <c r="H8" s="588"/>
      <c r="I8" s="588"/>
      <c r="J8" s="588"/>
      <c r="K8" s="588"/>
      <c r="L8" s="588"/>
      <c r="M8" s="588"/>
      <c r="N8" s="589"/>
    </row>
    <row r="9" spans="2:14" ht="18" customHeight="1" thickBot="1" x14ac:dyDescent="0.35">
      <c r="C9" s="128">
        <v>1</v>
      </c>
      <c r="D9" s="129">
        <v>1</v>
      </c>
      <c r="E9" s="583" t="s">
        <v>170</v>
      </c>
      <c r="F9" s="584"/>
      <c r="G9" s="584" t="s">
        <v>167</v>
      </c>
      <c r="H9" s="584"/>
      <c r="I9" s="584"/>
      <c r="J9" s="584"/>
      <c r="K9" s="584"/>
      <c r="L9" s="584"/>
      <c r="M9" s="584"/>
      <c r="N9" s="590"/>
    </row>
    <row r="10" spans="2:14" x14ac:dyDescent="0.3">
      <c r="C10" s="117"/>
      <c r="D10" s="117"/>
      <c r="E10" s="43"/>
      <c r="F10" s="43"/>
    </row>
    <row r="11" spans="2:14" x14ac:dyDescent="0.3">
      <c r="B11" s="34" t="s">
        <v>180</v>
      </c>
      <c r="C11" s="117"/>
      <c r="D11" s="117"/>
      <c r="E11" s="43"/>
      <c r="F11" s="43"/>
    </row>
    <row r="12" spans="2:14" x14ac:dyDescent="0.3">
      <c r="B12" s="34" t="s">
        <v>181</v>
      </c>
      <c r="C12" s="120"/>
      <c r="D12" s="120"/>
      <c r="E12" s="43"/>
      <c r="F12" s="43"/>
    </row>
    <row r="13" spans="2:14" x14ac:dyDescent="0.3">
      <c r="B13" s="34" t="s">
        <v>182</v>
      </c>
      <c r="C13" s="117"/>
      <c r="D13" s="117"/>
      <c r="E13" s="43"/>
      <c r="F13" s="43"/>
    </row>
    <row r="14" spans="2:14" x14ac:dyDescent="0.3">
      <c r="B14" s="34" t="s">
        <v>186</v>
      </c>
      <c r="C14" s="120"/>
      <c r="D14" s="120"/>
      <c r="E14" s="43"/>
      <c r="F14" s="43"/>
    </row>
    <row r="15" spans="2:14" x14ac:dyDescent="0.3">
      <c r="B15" s="34" t="s">
        <v>185</v>
      </c>
      <c r="C15" s="120"/>
      <c r="D15" s="120"/>
      <c r="E15" s="43"/>
      <c r="F15" s="43"/>
    </row>
    <row r="16" spans="2:14" x14ac:dyDescent="0.3">
      <c r="B16" s="34" t="s">
        <v>184</v>
      </c>
      <c r="C16" s="120"/>
      <c r="D16" s="120"/>
      <c r="E16" s="43"/>
      <c r="F16" s="43"/>
    </row>
    <row r="17" spans="2:6" x14ac:dyDescent="0.3">
      <c r="B17" s="34" t="s">
        <v>183</v>
      </c>
      <c r="C17" s="120"/>
      <c r="D17" s="120"/>
      <c r="E17" s="43"/>
      <c r="F17" s="43"/>
    </row>
    <row r="19" spans="2:6" x14ac:dyDescent="0.3">
      <c r="B19" s="34" t="s">
        <v>187</v>
      </c>
    </row>
    <row r="20" spans="2:6" x14ac:dyDescent="0.3">
      <c r="B20" s="34" t="s">
        <v>191</v>
      </c>
    </row>
    <row r="21" spans="2:6" x14ac:dyDescent="0.3">
      <c r="B21" s="34" t="s">
        <v>192</v>
      </c>
    </row>
    <row r="22" spans="2:6" x14ac:dyDescent="0.3">
      <c r="B22" s="34" t="s">
        <v>195</v>
      </c>
    </row>
    <row r="23" spans="2:6" x14ac:dyDescent="0.3">
      <c r="B23" s="34" t="s">
        <v>193</v>
      </c>
    </row>
    <row r="24" spans="2:6" x14ac:dyDescent="0.3">
      <c r="B24" s="34" t="s">
        <v>188</v>
      </c>
    </row>
    <row r="25" spans="2:6" x14ac:dyDescent="0.3">
      <c r="B25" s="34" t="s">
        <v>189</v>
      </c>
    </row>
    <row r="26" spans="2:6" x14ac:dyDescent="0.3">
      <c r="B26" s="34" t="s">
        <v>190</v>
      </c>
    </row>
    <row r="27" spans="2:6" x14ac:dyDescent="0.3">
      <c r="B27" s="34" t="s">
        <v>194</v>
      </c>
    </row>
    <row r="28" spans="2:6" x14ac:dyDescent="0.3">
      <c r="B28" s="34" t="s">
        <v>196</v>
      </c>
    </row>
    <row r="29" spans="2:6" x14ac:dyDescent="0.3">
      <c r="B29" s="50" t="s">
        <v>197</v>
      </c>
    </row>
    <row r="30" spans="2:6" x14ac:dyDescent="0.3">
      <c r="B30" s="51" t="s">
        <v>198</v>
      </c>
    </row>
    <row r="31" spans="2:6" x14ac:dyDescent="0.3">
      <c r="B31" s="127"/>
    </row>
    <row r="33" spans="2:2" x14ac:dyDescent="0.3">
      <c r="B33" s="35" t="s">
        <v>199</v>
      </c>
    </row>
    <row r="34" spans="2:2" x14ac:dyDescent="0.3">
      <c r="B34" s="34" t="s">
        <v>201</v>
      </c>
    </row>
    <row r="35" spans="2:2" x14ac:dyDescent="0.3">
      <c r="B35" s="34" t="s">
        <v>484</v>
      </c>
    </row>
    <row r="58" spans="2:2" x14ac:dyDescent="0.3">
      <c r="B58" s="34" t="s">
        <v>200</v>
      </c>
    </row>
    <row r="59" spans="2:2" x14ac:dyDescent="0.3">
      <c r="B59" s="34" t="s">
        <v>202</v>
      </c>
    </row>
    <row r="67" spans="2:8" x14ac:dyDescent="0.3">
      <c r="B67" s="35" t="s">
        <v>203</v>
      </c>
    </row>
    <row r="68" spans="2:8" x14ac:dyDescent="0.3">
      <c r="B68" s="130" t="s">
        <v>204</v>
      </c>
    </row>
    <row r="69" spans="2:8" x14ac:dyDescent="0.3">
      <c r="B69" s="131" t="s">
        <v>205</v>
      </c>
    </row>
    <row r="70" spans="2:8" x14ac:dyDescent="0.3">
      <c r="B70" s="131" t="s">
        <v>206</v>
      </c>
    </row>
    <row r="72" spans="2:8" ht="27.75" thickBot="1" x14ac:dyDescent="0.35">
      <c r="B72" s="121" t="s">
        <v>174</v>
      </c>
      <c r="C72" s="122" t="s">
        <v>176</v>
      </c>
      <c r="D72" s="121" t="s">
        <v>175</v>
      </c>
      <c r="E72" s="121" t="s">
        <v>173</v>
      </c>
    </row>
    <row r="73" spans="2:8" ht="15" customHeight="1" x14ac:dyDescent="0.3">
      <c r="B73" s="66" t="s">
        <v>42</v>
      </c>
      <c r="C73" s="545" t="s">
        <v>72</v>
      </c>
      <c r="D73" s="63" t="s">
        <v>48</v>
      </c>
      <c r="E73" s="547"/>
      <c r="F73" s="548"/>
      <c r="G73" s="548"/>
      <c r="H73" s="549"/>
    </row>
    <row r="74" spans="2:8" ht="15" customHeight="1" thickBot="1" x14ac:dyDescent="0.3">
      <c r="B74" s="65" t="s">
        <v>65</v>
      </c>
      <c r="C74" s="545"/>
      <c r="D74" s="64" t="s">
        <v>54</v>
      </c>
      <c r="E74" s="537"/>
      <c r="F74" s="546"/>
      <c r="G74" s="546"/>
      <c r="H74" s="545"/>
    </row>
    <row r="75" spans="2:8" ht="15" customHeight="1" x14ac:dyDescent="0.25">
      <c r="B75" s="65"/>
      <c r="C75" s="545" t="s">
        <v>73</v>
      </c>
      <c r="D75" s="63" t="s">
        <v>48</v>
      </c>
      <c r="E75" s="537"/>
      <c r="F75" s="546"/>
      <c r="G75" s="546"/>
      <c r="H75" s="545"/>
    </row>
    <row r="76" spans="2:8" ht="15" customHeight="1" thickBot="1" x14ac:dyDescent="0.3">
      <c r="B76" s="65" t="s">
        <v>64</v>
      </c>
      <c r="C76" s="545"/>
      <c r="D76" s="64" t="s">
        <v>53</v>
      </c>
      <c r="E76" s="537"/>
      <c r="F76" s="546"/>
      <c r="G76" s="546"/>
      <c r="H76" s="545"/>
    </row>
    <row r="77" spans="2:8" ht="15" customHeight="1" x14ac:dyDescent="0.25">
      <c r="B77" s="65"/>
      <c r="C77" s="545" t="s">
        <v>74</v>
      </c>
      <c r="D77" s="63" t="s">
        <v>48</v>
      </c>
      <c r="E77" s="537"/>
      <c r="F77" s="546"/>
      <c r="G77" s="546"/>
      <c r="H77" s="545"/>
    </row>
    <row r="78" spans="2:8" ht="15" customHeight="1" thickBot="1" x14ac:dyDescent="0.3">
      <c r="B78" s="65" t="s">
        <v>63</v>
      </c>
      <c r="C78" s="545"/>
      <c r="D78" s="64" t="s">
        <v>52</v>
      </c>
      <c r="E78" s="537"/>
      <c r="F78" s="546"/>
      <c r="G78" s="546"/>
      <c r="H78" s="545"/>
    </row>
    <row r="79" spans="2:8" ht="15" customHeight="1" x14ac:dyDescent="0.25">
      <c r="B79" s="65"/>
      <c r="C79" s="545" t="s">
        <v>75</v>
      </c>
      <c r="D79" s="63" t="s">
        <v>48</v>
      </c>
      <c r="E79" s="537"/>
      <c r="F79" s="546"/>
      <c r="G79" s="546"/>
      <c r="H79" s="545"/>
    </row>
    <row r="80" spans="2:8" ht="15" customHeight="1" thickBot="1" x14ac:dyDescent="0.3">
      <c r="B80" s="65" t="s">
        <v>62</v>
      </c>
      <c r="C80" s="545"/>
      <c r="D80" s="64" t="s">
        <v>51</v>
      </c>
      <c r="E80" s="537"/>
      <c r="F80" s="546"/>
      <c r="G80" s="546"/>
      <c r="H80" s="545"/>
    </row>
    <row r="81" spans="2:8" ht="15" customHeight="1" x14ac:dyDescent="0.25">
      <c r="B81" s="65"/>
      <c r="C81" s="545" t="s">
        <v>76</v>
      </c>
      <c r="D81" s="63" t="s">
        <v>48</v>
      </c>
      <c r="E81" s="537"/>
      <c r="F81" s="546"/>
      <c r="G81" s="546"/>
      <c r="H81" s="545"/>
    </row>
    <row r="82" spans="2:8" ht="15" customHeight="1" thickBot="1" x14ac:dyDescent="0.3">
      <c r="B82" s="65" t="s">
        <v>61</v>
      </c>
      <c r="C82" s="545"/>
      <c r="D82" s="64" t="s">
        <v>50</v>
      </c>
      <c r="E82" s="537"/>
      <c r="F82" s="546"/>
      <c r="G82" s="546"/>
      <c r="H82" s="545"/>
    </row>
    <row r="83" spans="2:8" ht="15" customHeight="1" x14ac:dyDescent="0.25">
      <c r="B83" s="65"/>
      <c r="C83" s="545" t="s">
        <v>77</v>
      </c>
      <c r="D83" s="63" t="s">
        <v>48</v>
      </c>
      <c r="E83" s="537"/>
      <c r="F83" s="546"/>
      <c r="G83" s="546"/>
      <c r="H83" s="545"/>
    </row>
    <row r="84" spans="2:8" ht="15" customHeight="1" thickBot="1" x14ac:dyDescent="0.3">
      <c r="B84" s="65" t="s">
        <v>60</v>
      </c>
      <c r="C84" s="545"/>
      <c r="D84" s="64" t="s">
        <v>49</v>
      </c>
      <c r="E84" s="537"/>
      <c r="F84" s="546"/>
      <c r="G84" s="546"/>
      <c r="H84" s="545"/>
    </row>
    <row r="85" spans="2:8" ht="15" customHeight="1" x14ac:dyDescent="0.25">
      <c r="B85" s="65"/>
      <c r="C85" s="545" t="s">
        <v>78</v>
      </c>
      <c r="D85" s="63" t="s">
        <v>48</v>
      </c>
      <c r="E85" s="537"/>
      <c r="F85" s="546"/>
      <c r="G85" s="546"/>
      <c r="H85" s="545"/>
    </row>
    <row r="86" spans="2:8" ht="15" customHeight="1" thickBot="1" x14ac:dyDescent="0.3">
      <c r="B86" s="65" t="s">
        <v>59</v>
      </c>
      <c r="C86" s="545"/>
      <c r="D86" s="64" t="s">
        <v>44</v>
      </c>
      <c r="E86" s="537"/>
      <c r="F86" s="546"/>
      <c r="G86" s="546"/>
      <c r="H86" s="545"/>
    </row>
    <row r="87" spans="2:8" ht="15" customHeight="1" x14ac:dyDescent="0.25">
      <c r="B87" s="65"/>
      <c r="C87" s="545" t="s">
        <v>79</v>
      </c>
      <c r="D87" s="61" t="s">
        <v>47</v>
      </c>
      <c r="E87" s="538" t="s">
        <v>177</v>
      </c>
      <c r="F87" s="550"/>
      <c r="G87" s="550"/>
      <c r="H87" s="551"/>
    </row>
    <row r="88" spans="2:8" ht="15" customHeight="1" thickBot="1" x14ac:dyDescent="0.3">
      <c r="B88" s="65" t="s">
        <v>58</v>
      </c>
      <c r="C88" s="545"/>
      <c r="D88" s="62" t="s">
        <v>44</v>
      </c>
      <c r="E88" s="538"/>
      <c r="F88" s="550"/>
      <c r="G88" s="550"/>
      <c r="H88" s="551"/>
    </row>
    <row r="89" spans="2:8" ht="15" customHeight="1" x14ac:dyDescent="0.25">
      <c r="B89" s="65"/>
      <c r="C89" s="545" t="s">
        <v>80</v>
      </c>
      <c r="D89" s="67" t="s">
        <v>43</v>
      </c>
      <c r="E89" s="558" t="s">
        <v>67</v>
      </c>
      <c r="F89" s="559"/>
      <c r="G89" s="559"/>
      <c r="H89" s="560"/>
    </row>
    <row r="90" spans="2:8" ht="15" customHeight="1" thickBot="1" x14ac:dyDescent="0.3">
      <c r="B90" s="65" t="s">
        <v>57</v>
      </c>
      <c r="C90" s="545"/>
      <c r="D90" s="68" t="s">
        <v>51</v>
      </c>
      <c r="E90" s="561"/>
      <c r="F90" s="562"/>
      <c r="G90" s="562"/>
      <c r="H90" s="563"/>
    </row>
    <row r="91" spans="2:8" ht="15" customHeight="1" x14ac:dyDescent="0.25">
      <c r="B91" s="65"/>
      <c r="C91" s="545" t="s">
        <v>81</v>
      </c>
      <c r="D91" s="67" t="s">
        <v>43</v>
      </c>
      <c r="E91" s="558" t="s">
        <v>68</v>
      </c>
      <c r="F91" s="559"/>
      <c r="G91" s="559"/>
      <c r="H91" s="560"/>
    </row>
    <row r="92" spans="2:8" ht="15" customHeight="1" thickBot="1" x14ac:dyDescent="0.3">
      <c r="B92" s="65" t="s">
        <v>56</v>
      </c>
      <c r="C92" s="545"/>
      <c r="D92" s="68" t="s">
        <v>46</v>
      </c>
      <c r="E92" s="561"/>
      <c r="F92" s="562"/>
      <c r="G92" s="562"/>
      <c r="H92" s="563"/>
    </row>
    <row r="93" spans="2:8" ht="15" customHeight="1" x14ac:dyDescent="0.25">
      <c r="B93" s="65"/>
      <c r="C93" s="545" t="s">
        <v>71</v>
      </c>
      <c r="D93" s="67" t="s">
        <v>43</v>
      </c>
      <c r="E93" s="558" t="s">
        <v>69</v>
      </c>
      <c r="F93" s="559"/>
      <c r="G93" s="559"/>
      <c r="H93" s="560"/>
    </row>
    <row r="94" spans="2:8" ht="15" customHeight="1" thickBot="1" x14ac:dyDescent="0.3">
      <c r="B94" s="65" t="s">
        <v>55</v>
      </c>
      <c r="C94" s="545"/>
      <c r="D94" s="68" t="s">
        <v>45</v>
      </c>
      <c r="E94" s="561"/>
      <c r="F94" s="562"/>
      <c r="G94" s="562"/>
      <c r="H94" s="563"/>
    </row>
    <row r="95" spans="2:8" ht="15" customHeight="1" x14ac:dyDescent="0.25">
      <c r="B95" s="65"/>
      <c r="C95" s="545" t="s">
        <v>70</v>
      </c>
      <c r="D95" s="59" t="s">
        <v>43</v>
      </c>
      <c r="E95" s="552" t="s">
        <v>66</v>
      </c>
      <c r="F95" s="553"/>
      <c r="G95" s="553"/>
      <c r="H95" s="554"/>
    </row>
    <row r="96" spans="2:8" ht="15" customHeight="1" thickBot="1" x14ac:dyDescent="0.3">
      <c r="B96" s="65" t="s">
        <v>41</v>
      </c>
      <c r="C96" s="545"/>
      <c r="D96" s="60" t="s">
        <v>44</v>
      </c>
      <c r="E96" s="555"/>
      <c r="F96" s="556"/>
      <c r="G96" s="556"/>
      <c r="H96" s="557"/>
    </row>
    <row r="97" spans="2:4" x14ac:dyDescent="0.3">
      <c r="D97" s="1"/>
    </row>
    <row r="98" spans="2:4" x14ac:dyDescent="0.3">
      <c r="D98" s="1"/>
    </row>
    <row r="100" spans="2:4" x14ac:dyDescent="0.3">
      <c r="B100" s="54" t="s">
        <v>82</v>
      </c>
    </row>
    <row r="101" spans="2:4" x14ac:dyDescent="0.3">
      <c r="B101" s="98" t="s">
        <v>269</v>
      </c>
    </row>
    <row r="102" spans="2:4" x14ac:dyDescent="0.3">
      <c r="B102" s="98" t="s">
        <v>223</v>
      </c>
    </row>
    <row r="103" spans="2:4" x14ac:dyDescent="0.3">
      <c r="B103" s="98" t="s">
        <v>221</v>
      </c>
    </row>
    <row r="104" spans="2:4" x14ac:dyDescent="0.3">
      <c r="B104" s="98" t="s">
        <v>270</v>
      </c>
    </row>
    <row r="105" spans="2:4" x14ac:dyDescent="0.3">
      <c r="B105" s="98"/>
    </row>
    <row r="106" spans="2:4" x14ac:dyDescent="0.3">
      <c r="B106" s="98" t="s">
        <v>219</v>
      </c>
    </row>
    <row r="107" spans="2:4" x14ac:dyDescent="0.3">
      <c r="B107" s="98" t="s">
        <v>271</v>
      </c>
    </row>
    <row r="108" spans="2:4" x14ac:dyDescent="0.3">
      <c r="B108" s="98" t="s">
        <v>222</v>
      </c>
    </row>
    <row r="109" spans="2:4" x14ac:dyDescent="0.3">
      <c r="B109" s="98" t="s">
        <v>220</v>
      </c>
    </row>
    <row r="110" spans="2:4" x14ac:dyDescent="0.3">
      <c r="B110" s="98" t="s">
        <v>272</v>
      </c>
    </row>
    <row r="111" spans="2:4" x14ac:dyDescent="0.3">
      <c r="B111" s="98"/>
    </row>
    <row r="112" spans="2:4" x14ac:dyDescent="0.3">
      <c r="B112" s="51" t="s">
        <v>692</v>
      </c>
    </row>
    <row r="113" spans="2:21" x14ac:dyDescent="0.3">
      <c r="B113" s="51" t="s">
        <v>693</v>
      </c>
    </row>
    <row r="114" spans="2:21" x14ac:dyDescent="0.3">
      <c r="B114" s="51" t="s">
        <v>694</v>
      </c>
    </row>
    <row r="116" spans="2:21" ht="14.25" thickBot="1" x14ac:dyDescent="0.35">
      <c r="B116" s="34" t="s">
        <v>87</v>
      </c>
      <c r="E116" s="34" t="s">
        <v>109</v>
      </c>
      <c r="O116" s="34" t="s">
        <v>86</v>
      </c>
      <c r="P116" s="34">
        <v>63</v>
      </c>
    </row>
    <row r="117" spans="2:21" ht="14.25" thickBot="1" x14ac:dyDescent="0.35">
      <c r="B117" s="134"/>
      <c r="C117" s="132">
        <v>0</v>
      </c>
      <c r="D117" s="71">
        <v>1</v>
      </c>
      <c r="E117" s="71">
        <v>2</v>
      </c>
      <c r="F117" s="71">
        <v>3</v>
      </c>
      <c r="G117" s="71">
        <v>4</v>
      </c>
      <c r="H117" s="71">
        <v>5</v>
      </c>
      <c r="I117" s="71">
        <v>6</v>
      </c>
      <c r="J117" s="71">
        <v>7</v>
      </c>
      <c r="K117" s="71">
        <v>8</v>
      </c>
      <c r="L117" s="71">
        <v>9</v>
      </c>
      <c r="M117" s="71" t="s">
        <v>32</v>
      </c>
      <c r="N117" s="71" t="s">
        <v>27</v>
      </c>
      <c r="O117" s="71" t="s">
        <v>28</v>
      </c>
      <c r="P117" s="71" t="s">
        <v>29</v>
      </c>
      <c r="Q117" s="71" t="s">
        <v>30</v>
      </c>
      <c r="R117" s="5" t="s">
        <v>83</v>
      </c>
      <c r="T117" s="78"/>
      <c r="U117" s="78"/>
    </row>
    <row r="118" spans="2:21" x14ac:dyDescent="0.3">
      <c r="B118" s="135" t="s">
        <v>274</v>
      </c>
      <c r="C118" s="133" t="s">
        <v>26</v>
      </c>
      <c r="D118" s="315" t="s">
        <v>38</v>
      </c>
      <c r="E118" s="315" t="s">
        <v>35</v>
      </c>
      <c r="F118" s="315" t="s">
        <v>36</v>
      </c>
      <c r="G118" s="315" t="s">
        <v>84</v>
      </c>
      <c r="H118" s="315" t="s">
        <v>30</v>
      </c>
      <c r="I118" s="315" t="s">
        <v>37</v>
      </c>
      <c r="J118" s="315" t="s">
        <v>39</v>
      </c>
      <c r="K118" s="315" t="s">
        <v>84</v>
      </c>
      <c r="L118" s="315">
        <v>0</v>
      </c>
      <c r="M118" s="315" t="s">
        <v>85</v>
      </c>
      <c r="N118" s="315">
        <v>1</v>
      </c>
      <c r="O118" s="315"/>
      <c r="P118" s="315"/>
      <c r="Q118" s="315"/>
      <c r="R118" s="69"/>
      <c r="S118" s="79" t="s">
        <v>216</v>
      </c>
      <c r="T118" s="78"/>
      <c r="U118" s="78"/>
    </row>
    <row r="119" spans="2:21" ht="27" x14ac:dyDescent="0.3">
      <c r="B119" s="136" t="s">
        <v>275</v>
      </c>
      <c r="C119" s="83" t="s">
        <v>110</v>
      </c>
      <c r="D119" s="357" t="s">
        <v>111</v>
      </c>
      <c r="E119" s="357" t="s">
        <v>112</v>
      </c>
      <c r="F119" s="357" t="s">
        <v>113</v>
      </c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70"/>
      <c r="S119" s="79" t="s">
        <v>88</v>
      </c>
      <c r="T119" s="78"/>
      <c r="U119" s="78"/>
    </row>
    <row r="120" spans="2:21" ht="15" customHeight="1" x14ac:dyDescent="0.3">
      <c r="B120" s="136" t="s">
        <v>276</v>
      </c>
      <c r="C120" s="55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1"/>
      <c r="S120" s="537" t="s">
        <v>156</v>
      </c>
      <c r="T120" s="78"/>
      <c r="U120" s="78"/>
    </row>
    <row r="121" spans="2:21" ht="15" customHeight="1" x14ac:dyDescent="0.3">
      <c r="B121" s="136" t="s">
        <v>800</v>
      </c>
      <c r="C121" s="87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56"/>
      <c r="P121" s="356"/>
      <c r="Q121" s="356"/>
      <c r="R121" s="355"/>
      <c r="S121" s="537"/>
      <c r="T121" s="89"/>
      <c r="U121" s="89"/>
    </row>
    <row r="122" spans="2:21" ht="15" customHeight="1" x14ac:dyDescent="0.3">
      <c r="B122" s="136" t="s">
        <v>801</v>
      </c>
      <c r="C122" s="87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56"/>
      <c r="P122" s="356"/>
      <c r="Q122" s="356"/>
      <c r="R122" s="355"/>
      <c r="S122" s="537"/>
      <c r="T122" s="89"/>
      <c r="U122" s="89"/>
    </row>
    <row r="123" spans="2:21" ht="15" customHeight="1" x14ac:dyDescent="0.3">
      <c r="B123" s="136" t="s">
        <v>802</v>
      </c>
      <c r="C123" s="87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5"/>
      <c r="S123" s="537"/>
      <c r="T123" s="89"/>
      <c r="U123" s="89"/>
    </row>
    <row r="124" spans="2:21" ht="15" customHeight="1" x14ac:dyDescent="0.3">
      <c r="B124" s="136" t="s">
        <v>803</v>
      </c>
      <c r="C124" s="87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5"/>
      <c r="S124" s="537"/>
      <c r="T124" s="89"/>
      <c r="U124" s="89"/>
    </row>
    <row r="125" spans="2:21" ht="15" customHeight="1" x14ac:dyDescent="0.3">
      <c r="B125" s="136" t="s">
        <v>804</v>
      </c>
      <c r="C125" s="87"/>
      <c r="D125" s="356"/>
      <c r="E125" s="356"/>
      <c r="F125" s="356"/>
      <c r="G125" s="365" t="s">
        <v>854</v>
      </c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5"/>
      <c r="S125" s="537"/>
      <c r="T125" s="89"/>
      <c r="U125" s="89"/>
    </row>
    <row r="126" spans="2:21" ht="15" customHeight="1" x14ac:dyDescent="0.3">
      <c r="B126" s="136" t="s">
        <v>805</v>
      </c>
      <c r="C126" s="87"/>
      <c r="D126" s="356"/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6"/>
      <c r="P126" s="356"/>
      <c r="Q126" s="356"/>
      <c r="R126" s="355"/>
      <c r="S126" s="537"/>
      <c r="T126" s="89"/>
      <c r="U126" s="89"/>
    </row>
    <row r="127" spans="2:21" ht="15" customHeight="1" x14ac:dyDescent="0.3">
      <c r="B127" s="136" t="s">
        <v>806</v>
      </c>
      <c r="C127" s="87"/>
      <c r="D127" s="356"/>
      <c r="E127" s="356"/>
      <c r="F127" s="356"/>
      <c r="G127" s="365"/>
      <c r="H127" s="356"/>
      <c r="I127" s="356"/>
      <c r="J127" s="356"/>
      <c r="K127" s="356"/>
      <c r="L127" s="356"/>
      <c r="M127" s="356"/>
      <c r="N127" s="356"/>
      <c r="O127" s="356"/>
      <c r="P127" s="356"/>
      <c r="Q127" s="356"/>
      <c r="R127" s="355"/>
      <c r="S127" s="537"/>
      <c r="T127" s="89"/>
      <c r="U127" s="89"/>
    </row>
    <row r="128" spans="2:21" ht="15" customHeight="1" x14ac:dyDescent="0.3">
      <c r="B128" s="136" t="s">
        <v>807</v>
      </c>
      <c r="C128" s="87"/>
      <c r="D128" s="356"/>
      <c r="E128" s="356"/>
      <c r="F128" s="356"/>
      <c r="G128" s="365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5"/>
      <c r="S128" s="537"/>
      <c r="T128" s="89"/>
      <c r="U128" s="89"/>
    </row>
    <row r="129" spans="2:21" ht="15" customHeight="1" x14ac:dyDescent="0.3">
      <c r="B129" s="136" t="s">
        <v>808</v>
      </c>
      <c r="C129" s="87"/>
      <c r="D129" s="356"/>
      <c r="E129" s="356"/>
      <c r="F129" s="356"/>
      <c r="G129" s="365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5"/>
      <c r="S129" s="537"/>
      <c r="T129" s="89"/>
      <c r="U129" s="89"/>
    </row>
    <row r="130" spans="2:21" ht="15" customHeight="1" x14ac:dyDescent="0.3">
      <c r="B130" s="136" t="s">
        <v>809</v>
      </c>
      <c r="C130" s="87"/>
      <c r="D130" s="356"/>
      <c r="E130" s="356"/>
      <c r="F130" s="356"/>
      <c r="G130" s="365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5"/>
      <c r="S130" s="537"/>
      <c r="T130" s="89"/>
      <c r="U130" s="89"/>
    </row>
    <row r="131" spans="2:21" ht="15" customHeight="1" x14ac:dyDescent="0.3">
      <c r="B131" s="136" t="s">
        <v>810</v>
      </c>
      <c r="C131" s="87"/>
      <c r="D131" s="356"/>
      <c r="E131" s="356"/>
      <c r="F131" s="356"/>
      <c r="G131" s="365"/>
      <c r="H131" s="356"/>
      <c r="I131" s="356"/>
      <c r="J131" s="356"/>
      <c r="K131" s="356"/>
      <c r="L131" s="356"/>
      <c r="M131" s="356"/>
      <c r="N131" s="356"/>
      <c r="O131" s="356"/>
      <c r="P131" s="356"/>
      <c r="Q131" s="356"/>
      <c r="R131" s="355"/>
      <c r="S131" s="537"/>
      <c r="T131" s="89"/>
      <c r="U131" s="89"/>
    </row>
    <row r="132" spans="2:21" ht="15" customHeight="1" x14ac:dyDescent="0.3">
      <c r="B132" s="136" t="s">
        <v>811</v>
      </c>
      <c r="C132" s="87"/>
      <c r="D132" s="356"/>
      <c r="E132" s="356"/>
      <c r="F132" s="356"/>
      <c r="G132" s="356"/>
      <c r="H132" s="356"/>
      <c r="I132" s="356"/>
      <c r="J132" s="356"/>
      <c r="K132" s="356"/>
      <c r="L132" s="356"/>
      <c r="M132" s="356"/>
      <c r="N132" s="356"/>
      <c r="O132" s="356"/>
      <c r="P132" s="356"/>
      <c r="Q132" s="356"/>
      <c r="R132" s="355"/>
      <c r="S132" s="537"/>
      <c r="T132" s="89"/>
      <c r="U132" s="89"/>
    </row>
    <row r="133" spans="2:21" ht="15" customHeight="1" thickBot="1" x14ac:dyDescent="0.35">
      <c r="B133" s="137" t="s">
        <v>796</v>
      </c>
      <c r="C133" s="149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153"/>
      <c r="S133" s="537"/>
      <c r="T133" s="89"/>
      <c r="U133" s="89"/>
    </row>
    <row r="134" spans="2:21" ht="15" customHeight="1" x14ac:dyDescent="0.3">
      <c r="B134" s="364" t="s">
        <v>797</v>
      </c>
      <c r="C134" s="540" t="s">
        <v>824</v>
      </c>
      <c r="D134" s="540"/>
      <c r="E134" s="540"/>
      <c r="F134" s="540"/>
      <c r="G134" s="541" t="s">
        <v>825</v>
      </c>
      <c r="H134" s="540"/>
      <c r="I134" s="540"/>
      <c r="J134" s="540"/>
      <c r="K134" s="541" t="s">
        <v>826</v>
      </c>
      <c r="L134" s="540"/>
      <c r="M134" s="540"/>
      <c r="N134" s="540"/>
      <c r="O134" s="541" t="s">
        <v>827</v>
      </c>
      <c r="P134" s="540"/>
      <c r="Q134" s="540"/>
      <c r="R134" s="542"/>
      <c r="S134" s="538" t="s">
        <v>855</v>
      </c>
      <c r="T134" s="89"/>
      <c r="U134" s="89"/>
    </row>
    <row r="135" spans="2:21" ht="15" customHeight="1" x14ac:dyDescent="0.3">
      <c r="B135" s="136" t="s">
        <v>798</v>
      </c>
      <c r="C135" s="539" t="s">
        <v>828</v>
      </c>
      <c r="D135" s="539"/>
      <c r="E135" s="539"/>
      <c r="F135" s="539"/>
      <c r="G135" s="543" t="s">
        <v>829</v>
      </c>
      <c r="H135" s="539"/>
      <c r="I135" s="539"/>
      <c r="J135" s="539"/>
      <c r="K135" s="543" t="s">
        <v>830</v>
      </c>
      <c r="L135" s="539"/>
      <c r="M135" s="539"/>
      <c r="N135" s="539"/>
      <c r="O135" s="543" t="s">
        <v>845</v>
      </c>
      <c r="P135" s="539"/>
      <c r="Q135" s="539"/>
      <c r="R135" s="544"/>
      <c r="S135" s="537"/>
      <c r="T135" s="89"/>
      <c r="U135" s="89"/>
    </row>
    <row r="136" spans="2:21" ht="15" customHeight="1" x14ac:dyDescent="0.3">
      <c r="B136" s="136" t="s">
        <v>799</v>
      </c>
      <c r="C136" s="539" t="s">
        <v>831</v>
      </c>
      <c r="D136" s="539"/>
      <c r="E136" s="539"/>
      <c r="F136" s="539"/>
      <c r="G136" s="539" t="s">
        <v>832</v>
      </c>
      <c r="H136" s="539"/>
      <c r="I136" s="539"/>
      <c r="J136" s="539"/>
      <c r="K136" s="539" t="s">
        <v>846</v>
      </c>
      <c r="L136" s="539"/>
      <c r="M136" s="539"/>
      <c r="N136" s="539"/>
      <c r="O136" s="539" t="s">
        <v>835</v>
      </c>
      <c r="P136" s="539"/>
      <c r="Q136" s="539"/>
      <c r="R136" s="539"/>
      <c r="S136" s="537"/>
      <c r="T136" s="89"/>
      <c r="U136" s="89"/>
    </row>
    <row r="137" spans="2:21" ht="15" customHeight="1" x14ac:dyDescent="0.3">
      <c r="B137" s="136" t="s">
        <v>812</v>
      </c>
      <c r="C137" s="539" t="s">
        <v>833</v>
      </c>
      <c r="D137" s="539"/>
      <c r="E137" s="539"/>
      <c r="F137" s="539"/>
      <c r="G137" s="539" t="s">
        <v>834</v>
      </c>
      <c r="H137" s="539"/>
      <c r="I137" s="539"/>
      <c r="J137" s="539"/>
      <c r="K137" s="539" t="s">
        <v>838</v>
      </c>
      <c r="L137" s="539"/>
      <c r="M137" s="539"/>
      <c r="N137" s="539"/>
      <c r="O137" s="539" t="s">
        <v>839</v>
      </c>
      <c r="P137" s="539"/>
      <c r="Q137" s="539"/>
      <c r="R137" s="539"/>
      <c r="S137" s="537"/>
      <c r="T137" s="89"/>
      <c r="U137" s="89"/>
    </row>
    <row r="138" spans="2:21" ht="15" customHeight="1" x14ac:dyDescent="0.3">
      <c r="B138" s="136" t="s">
        <v>813</v>
      </c>
      <c r="C138" s="539" t="s">
        <v>836</v>
      </c>
      <c r="D138" s="539"/>
      <c r="E138" s="539"/>
      <c r="F138" s="539"/>
      <c r="G138" s="539" t="s">
        <v>837</v>
      </c>
      <c r="H138" s="539"/>
      <c r="I138" s="539"/>
      <c r="J138" s="539"/>
      <c r="K138" s="539" t="s">
        <v>842</v>
      </c>
      <c r="L138" s="539"/>
      <c r="M138" s="539"/>
      <c r="N138" s="539"/>
      <c r="O138" s="539" t="s">
        <v>847</v>
      </c>
      <c r="P138" s="539"/>
      <c r="Q138" s="539"/>
      <c r="R138" s="539"/>
      <c r="S138" s="537"/>
      <c r="T138" s="89"/>
      <c r="U138" s="89"/>
    </row>
    <row r="139" spans="2:21" ht="15" customHeight="1" x14ac:dyDescent="0.3">
      <c r="B139" s="136" t="s">
        <v>814</v>
      </c>
      <c r="C139" s="539" t="s">
        <v>840</v>
      </c>
      <c r="D139" s="539"/>
      <c r="E139" s="539"/>
      <c r="F139" s="539"/>
      <c r="G139" s="539" t="s">
        <v>841</v>
      </c>
      <c r="H139" s="539"/>
      <c r="I139" s="539"/>
      <c r="J139" s="539"/>
      <c r="K139" s="539" t="s">
        <v>848</v>
      </c>
      <c r="L139" s="539"/>
      <c r="M139" s="539"/>
      <c r="N139" s="539"/>
      <c r="O139" s="539" t="s">
        <v>849</v>
      </c>
      <c r="P139" s="539"/>
      <c r="Q139" s="539"/>
      <c r="R139" s="539"/>
      <c r="S139" s="537"/>
      <c r="T139" s="89"/>
      <c r="U139" s="89"/>
    </row>
    <row r="140" spans="2:21" ht="15" customHeight="1" x14ac:dyDescent="0.3">
      <c r="B140" s="136" t="s">
        <v>815</v>
      </c>
      <c r="C140" s="539" t="s">
        <v>843</v>
      </c>
      <c r="D140" s="539"/>
      <c r="E140" s="539"/>
      <c r="F140" s="539"/>
      <c r="G140" s="539" t="s">
        <v>844</v>
      </c>
      <c r="H140" s="539"/>
      <c r="I140" s="539"/>
      <c r="J140" s="539"/>
      <c r="K140" s="539" t="s">
        <v>850</v>
      </c>
      <c r="L140" s="539"/>
      <c r="M140" s="539"/>
      <c r="N140" s="539"/>
      <c r="O140" s="539" t="s">
        <v>851</v>
      </c>
      <c r="P140" s="539"/>
      <c r="Q140" s="539"/>
      <c r="R140" s="539"/>
      <c r="S140" s="537"/>
      <c r="T140" s="89"/>
      <c r="U140" s="89"/>
    </row>
    <row r="141" spans="2:21" ht="15" customHeight="1" x14ac:dyDescent="0.3">
      <c r="B141" s="136" t="s">
        <v>816</v>
      </c>
      <c r="C141" s="539" t="s">
        <v>852</v>
      </c>
      <c r="D141" s="539"/>
      <c r="E141" s="539"/>
      <c r="F141" s="539"/>
      <c r="G141" s="539" t="s">
        <v>853</v>
      </c>
      <c r="H141" s="539"/>
      <c r="I141" s="539"/>
      <c r="J141" s="539"/>
      <c r="K141" s="539"/>
      <c r="L141" s="539"/>
      <c r="M141" s="539"/>
      <c r="N141" s="539"/>
      <c r="O141" s="539"/>
      <c r="P141" s="539"/>
      <c r="Q141" s="539"/>
      <c r="R141" s="539"/>
      <c r="S141" s="537"/>
      <c r="T141" s="89"/>
      <c r="U141" s="89"/>
    </row>
    <row r="142" spans="2:21" ht="15" customHeight="1" x14ac:dyDescent="0.3">
      <c r="B142" s="136" t="s">
        <v>817</v>
      </c>
      <c r="C142" s="87"/>
      <c r="D142" s="356"/>
      <c r="E142" s="356"/>
      <c r="F142" s="356"/>
      <c r="G142" s="365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5"/>
      <c r="S142" s="537" t="s">
        <v>156</v>
      </c>
      <c r="T142" s="89"/>
      <c r="U142" s="89"/>
    </row>
    <row r="143" spans="2:21" ht="15" customHeight="1" x14ac:dyDescent="0.3">
      <c r="B143" s="136" t="s">
        <v>818</v>
      </c>
      <c r="C143" s="87"/>
      <c r="D143" s="356"/>
      <c r="E143" s="356"/>
      <c r="F143" s="356"/>
      <c r="G143" s="365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5"/>
      <c r="S143" s="537"/>
      <c r="T143" s="89"/>
      <c r="U143" s="89"/>
    </row>
    <row r="144" spans="2:21" ht="15" customHeight="1" x14ac:dyDescent="0.3">
      <c r="B144" s="136" t="s">
        <v>819</v>
      </c>
      <c r="C144" s="87"/>
      <c r="D144" s="356"/>
      <c r="E144" s="356"/>
      <c r="F144" s="356"/>
      <c r="G144" s="365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5"/>
      <c r="S144" s="537"/>
      <c r="T144" s="89"/>
      <c r="U144" s="89"/>
    </row>
    <row r="145" spans="2:21" ht="15" customHeight="1" x14ac:dyDescent="0.3">
      <c r="B145" s="136" t="s">
        <v>820</v>
      </c>
      <c r="C145" s="87"/>
      <c r="D145" s="356"/>
      <c r="E145" s="356"/>
      <c r="F145" s="356"/>
      <c r="G145" s="365" t="s">
        <v>854</v>
      </c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5"/>
      <c r="S145" s="537"/>
      <c r="T145" s="89"/>
      <c r="U145" s="89"/>
    </row>
    <row r="146" spans="2:21" ht="15" customHeight="1" x14ac:dyDescent="0.3">
      <c r="B146" s="136" t="s">
        <v>821</v>
      </c>
      <c r="C146" s="87"/>
      <c r="D146" s="356"/>
      <c r="E146" s="356"/>
      <c r="F146" s="356"/>
      <c r="G146" s="365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5"/>
      <c r="S146" s="537"/>
      <c r="T146" s="89"/>
      <c r="U146" s="89"/>
    </row>
    <row r="147" spans="2:21" ht="15" customHeight="1" x14ac:dyDescent="0.3">
      <c r="B147" s="136" t="s">
        <v>822</v>
      </c>
      <c r="C147" s="87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5"/>
      <c r="S147" s="537"/>
      <c r="T147" s="89"/>
      <c r="U147" s="89"/>
    </row>
    <row r="148" spans="2:21" ht="15" customHeight="1" x14ac:dyDescent="0.3">
      <c r="B148" s="136" t="s">
        <v>823</v>
      </c>
      <c r="C148" s="87"/>
      <c r="D148" s="147"/>
      <c r="E148" s="147"/>
      <c r="F148" s="147"/>
      <c r="G148" s="365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8"/>
      <c r="S148" s="537"/>
      <c r="T148" s="78"/>
      <c r="U148" s="78"/>
    </row>
    <row r="149" spans="2:21" ht="15" customHeight="1" thickBot="1" x14ac:dyDescent="0.35">
      <c r="B149" s="138" t="s">
        <v>277</v>
      </c>
      <c r="C149" s="149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3"/>
      <c r="S149" s="537"/>
      <c r="T149" s="78"/>
      <c r="U149" s="78"/>
    </row>
    <row r="150" spans="2:21" ht="15" customHeight="1" x14ac:dyDescent="0.3">
      <c r="B150" s="135" t="s">
        <v>278</v>
      </c>
      <c r="C150" s="541" t="s">
        <v>207</v>
      </c>
      <c r="D150" s="540"/>
      <c r="E150" s="540"/>
      <c r="F150" s="540"/>
      <c r="G150" s="540" t="s">
        <v>208</v>
      </c>
      <c r="H150" s="540"/>
      <c r="I150" s="540"/>
      <c r="J150" s="540"/>
      <c r="K150" s="540" t="s">
        <v>209</v>
      </c>
      <c r="L150" s="540"/>
      <c r="M150" s="540"/>
      <c r="N150" s="540"/>
      <c r="O150" s="540" t="s">
        <v>210</v>
      </c>
      <c r="P150" s="540"/>
      <c r="Q150" s="540"/>
      <c r="R150" s="542"/>
      <c r="S150" s="538" t="s">
        <v>217</v>
      </c>
      <c r="T150" s="78"/>
      <c r="U150" s="78"/>
    </row>
    <row r="151" spans="2:21" ht="15" customHeight="1" x14ac:dyDescent="0.3">
      <c r="B151" s="136" t="s">
        <v>279</v>
      </c>
      <c r="C151" s="543" t="s">
        <v>211</v>
      </c>
      <c r="D151" s="539"/>
      <c r="E151" s="539"/>
      <c r="F151" s="539"/>
      <c r="G151" s="539" t="s">
        <v>212</v>
      </c>
      <c r="H151" s="539"/>
      <c r="I151" s="539"/>
      <c r="J151" s="539"/>
      <c r="K151" s="539" t="s">
        <v>213</v>
      </c>
      <c r="L151" s="539"/>
      <c r="M151" s="539"/>
      <c r="N151" s="539"/>
      <c r="O151" s="539" t="s">
        <v>214</v>
      </c>
      <c r="P151" s="539"/>
      <c r="Q151" s="539"/>
      <c r="R151" s="544"/>
      <c r="S151" s="538"/>
      <c r="T151" s="78"/>
      <c r="U151" s="78"/>
    </row>
    <row r="152" spans="2:21" ht="15" customHeight="1" x14ac:dyDescent="0.3">
      <c r="B152" s="136" t="s">
        <v>273</v>
      </c>
      <c r="C152" s="543"/>
      <c r="D152" s="539"/>
      <c r="E152" s="539"/>
      <c r="F152" s="539"/>
      <c r="G152" s="539"/>
      <c r="H152" s="539"/>
      <c r="I152" s="539"/>
      <c r="J152" s="539"/>
      <c r="K152" s="539"/>
      <c r="L152" s="539"/>
      <c r="M152" s="539"/>
      <c r="N152" s="539"/>
      <c r="O152" s="539"/>
      <c r="P152" s="539"/>
      <c r="Q152" s="539"/>
      <c r="R152" s="544"/>
      <c r="S152" s="538"/>
      <c r="T152" s="78"/>
      <c r="U152" s="78"/>
    </row>
    <row r="153" spans="2:21" ht="15" customHeight="1" thickBot="1" x14ac:dyDescent="0.35">
      <c r="B153" s="137" t="s">
        <v>280</v>
      </c>
      <c r="C153" s="573" t="s">
        <v>284</v>
      </c>
      <c r="D153" s="572"/>
      <c r="E153" s="572"/>
      <c r="F153" s="572"/>
      <c r="G153" s="572" t="s">
        <v>283</v>
      </c>
      <c r="H153" s="572"/>
      <c r="I153" s="572"/>
      <c r="J153" s="572"/>
      <c r="K153" s="572" t="s">
        <v>282</v>
      </c>
      <c r="L153" s="572"/>
      <c r="M153" s="572"/>
      <c r="N153" s="572"/>
      <c r="O153" s="572" t="s">
        <v>281</v>
      </c>
      <c r="P153" s="572"/>
      <c r="Q153" s="572"/>
      <c r="R153" s="576"/>
      <c r="S153" s="538"/>
    </row>
    <row r="154" spans="2:21" ht="15" customHeight="1" x14ac:dyDescent="0.3">
      <c r="B154" s="135" t="s">
        <v>285</v>
      </c>
      <c r="C154" s="570" t="s">
        <v>207</v>
      </c>
      <c r="D154" s="571"/>
      <c r="E154" s="571"/>
      <c r="F154" s="571"/>
      <c r="G154" s="571" t="s">
        <v>208</v>
      </c>
      <c r="H154" s="571"/>
      <c r="I154" s="571"/>
      <c r="J154" s="571"/>
      <c r="K154" s="571" t="s">
        <v>209</v>
      </c>
      <c r="L154" s="571"/>
      <c r="M154" s="571"/>
      <c r="N154" s="571"/>
      <c r="O154" s="571" t="s">
        <v>210</v>
      </c>
      <c r="P154" s="571"/>
      <c r="Q154" s="571"/>
      <c r="R154" s="578"/>
      <c r="S154" s="538" t="s">
        <v>218</v>
      </c>
    </row>
    <row r="155" spans="2:21" ht="15" customHeight="1" x14ac:dyDescent="0.3">
      <c r="B155" s="136" t="s">
        <v>273</v>
      </c>
      <c r="C155" s="566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7"/>
      <c r="P155" s="567"/>
      <c r="Q155" s="567"/>
      <c r="R155" s="575"/>
      <c r="S155" s="538"/>
      <c r="T155" s="89"/>
      <c r="U155" s="89"/>
    </row>
    <row r="156" spans="2:21" ht="15" customHeight="1" thickBot="1" x14ac:dyDescent="0.35">
      <c r="B156" s="137" t="s">
        <v>286</v>
      </c>
      <c r="C156" s="568" t="s">
        <v>284</v>
      </c>
      <c r="D156" s="569"/>
      <c r="E156" s="569"/>
      <c r="F156" s="569"/>
      <c r="G156" s="569" t="s">
        <v>283</v>
      </c>
      <c r="H156" s="569"/>
      <c r="I156" s="569"/>
      <c r="J156" s="569"/>
      <c r="K156" s="569" t="s">
        <v>282</v>
      </c>
      <c r="L156" s="569"/>
      <c r="M156" s="569"/>
      <c r="N156" s="569"/>
      <c r="O156" s="569" t="s">
        <v>281</v>
      </c>
      <c r="P156" s="569"/>
      <c r="Q156" s="569"/>
      <c r="R156" s="577"/>
      <c r="S156" s="538"/>
    </row>
    <row r="157" spans="2:21" ht="15" customHeight="1" x14ac:dyDescent="0.3">
      <c r="B157" s="135" t="s">
        <v>287</v>
      </c>
      <c r="C157" s="541" t="s">
        <v>207</v>
      </c>
      <c r="D157" s="540"/>
      <c r="E157" s="540"/>
      <c r="F157" s="540"/>
      <c r="G157" s="540" t="s">
        <v>208</v>
      </c>
      <c r="H157" s="540"/>
      <c r="I157" s="540"/>
      <c r="J157" s="540"/>
      <c r="K157" s="540" t="s">
        <v>209</v>
      </c>
      <c r="L157" s="540"/>
      <c r="M157" s="540"/>
      <c r="N157" s="540"/>
      <c r="O157" s="540" t="s">
        <v>210</v>
      </c>
      <c r="P157" s="540"/>
      <c r="Q157" s="540"/>
      <c r="R157" s="542"/>
      <c r="S157" s="538" t="s">
        <v>289</v>
      </c>
    </row>
    <row r="158" spans="2:21" ht="15" customHeight="1" x14ac:dyDescent="0.3">
      <c r="B158" s="136" t="s">
        <v>273</v>
      </c>
      <c r="C158" s="543"/>
      <c r="D158" s="539"/>
      <c r="E158" s="539"/>
      <c r="F158" s="539"/>
      <c r="G158" s="539"/>
      <c r="H158" s="539"/>
      <c r="I158" s="539"/>
      <c r="J158" s="539"/>
      <c r="K158" s="539"/>
      <c r="L158" s="539"/>
      <c r="M158" s="539"/>
      <c r="N158" s="539"/>
      <c r="O158" s="539"/>
      <c r="P158" s="539"/>
      <c r="Q158" s="539"/>
      <c r="R158" s="544"/>
      <c r="S158" s="538"/>
      <c r="T158" s="89"/>
      <c r="U158" s="89"/>
    </row>
    <row r="159" spans="2:21" ht="15" customHeight="1" thickBot="1" x14ac:dyDescent="0.35">
      <c r="B159" s="137" t="s">
        <v>288</v>
      </c>
      <c r="C159" s="573" t="s">
        <v>284</v>
      </c>
      <c r="D159" s="572"/>
      <c r="E159" s="572"/>
      <c r="F159" s="572"/>
      <c r="G159" s="572" t="s">
        <v>283</v>
      </c>
      <c r="H159" s="572"/>
      <c r="I159" s="572"/>
      <c r="J159" s="572"/>
      <c r="K159" s="572" t="s">
        <v>282</v>
      </c>
      <c r="L159" s="572"/>
      <c r="M159" s="572"/>
      <c r="N159" s="572"/>
      <c r="O159" s="572" t="s">
        <v>281</v>
      </c>
      <c r="P159" s="572"/>
      <c r="Q159" s="572"/>
      <c r="R159" s="576"/>
      <c r="S159" s="538"/>
    </row>
    <row r="160" spans="2:21" ht="15" customHeight="1" thickBot="1" x14ac:dyDescent="0.35">
      <c r="B160" s="136" t="s">
        <v>273</v>
      </c>
      <c r="C160" s="564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65"/>
      <c r="P160" s="565"/>
      <c r="Q160" s="565"/>
      <c r="R160" s="574"/>
      <c r="S160" s="146"/>
      <c r="T160" s="89"/>
      <c r="U160" s="89"/>
    </row>
    <row r="161" spans="2:21" ht="15" customHeight="1" x14ac:dyDescent="0.3">
      <c r="B161" s="135" t="s">
        <v>691</v>
      </c>
      <c r="C161" s="570" t="s">
        <v>207</v>
      </c>
      <c r="D161" s="571"/>
      <c r="E161" s="571"/>
      <c r="F161" s="571"/>
      <c r="G161" s="571" t="s">
        <v>208</v>
      </c>
      <c r="H161" s="571"/>
      <c r="I161" s="571"/>
      <c r="J161" s="571"/>
      <c r="K161" s="571" t="s">
        <v>209</v>
      </c>
      <c r="L161" s="571"/>
      <c r="M161" s="571"/>
      <c r="N161" s="571"/>
      <c r="O161" s="571" t="s">
        <v>210</v>
      </c>
      <c r="P161" s="571"/>
      <c r="Q161" s="571"/>
      <c r="R161" s="578"/>
      <c r="S161" s="538" t="s">
        <v>290</v>
      </c>
    </row>
    <row r="162" spans="2:21" ht="15" customHeight="1" x14ac:dyDescent="0.3">
      <c r="B162" s="136" t="s">
        <v>273</v>
      </c>
      <c r="C162" s="566"/>
      <c r="D162" s="567"/>
      <c r="E162" s="567"/>
      <c r="F162" s="567"/>
      <c r="G162" s="567"/>
      <c r="H162" s="567"/>
      <c r="I162" s="567"/>
      <c r="J162" s="567"/>
      <c r="K162" s="567"/>
      <c r="L162" s="567"/>
      <c r="M162" s="567"/>
      <c r="N162" s="567"/>
      <c r="O162" s="567"/>
      <c r="P162" s="567"/>
      <c r="Q162" s="567"/>
      <c r="R162" s="575"/>
      <c r="S162" s="538"/>
      <c r="T162" s="89"/>
      <c r="U162" s="89"/>
    </row>
    <row r="163" spans="2:21" ht="15" customHeight="1" thickBot="1" x14ac:dyDescent="0.35">
      <c r="B163" s="137" t="s">
        <v>215</v>
      </c>
      <c r="C163" s="568" t="s">
        <v>284</v>
      </c>
      <c r="D163" s="569"/>
      <c r="E163" s="569"/>
      <c r="F163" s="569"/>
      <c r="G163" s="569" t="s">
        <v>283</v>
      </c>
      <c r="H163" s="569"/>
      <c r="I163" s="569"/>
      <c r="J163" s="569"/>
      <c r="K163" s="569" t="s">
        <v>282</v>
      </c>
      <c r="L163" s="569"/>
      <c r="M163" s="569"/>
      <c r="N163" s="569"/>
      <c r="O163" s="569" t="s">
        <v>281</v>
      </c>
      <c r="P163" s="569"/>
      <c r="Q163" s="569"/>
      <c r="R163" s="577"/>
      <c r="S163" s="538"/>
    </row>
    <row r="165" spans="2:21" x14ac:dyDescent="0.3">
      <c r="B165" s="36"/>
    </row>
    <row r="166" spans="2:21" x14ac:dyDescent="0.3">
      <c r="B166" s="36"/>
    </row>
  </sheetData>
  <mergeCells count="127"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2:N166"/>
  <sheetViews>
    <sheetView showGridLines="0" topLeftCell="A91" zoomScale="70" zoomScaleNormal="70" workbookViewId="0">
      <selection activeCell="H12" sqref="H12"/>
    </sheetView>
  </sheetViews>
  <sheetFormatPr defaultColWidth="9" defaultRowHeight="13.5" x14ac:dyDescent="0.3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40.625" style="1" bestFit="1" customWidth="1"/>
    <col min="7" max="7" width="3.625" style="76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 x14ac:dyDescent="0.3">
      <c r="B2" s="112" t="s">
        <v>1160</v>
      </c>
      <c r="H2" s="7" t="s">
        <v>157</v>
      </c>
      <c r="I2" s="6" t="s">
        <v>24</v>
      </c>
      <c r="J2" s="3" t="s">
        <v>25</v>
      </c>
    </row>
    <row r="3" spans="1:10" x14ac:dyDescent="0.3">
      <c r="B3" s="285" t="s">
        <v>122</v>
      </c>
      <c r="E3" s="492"/>
      <c r="H3" s="250" t="s">
        <v>10</v>
      </c>
      <c r="I3" s="259" t="s">
        <v>11</v>
      </c>
      <c r="J3" s="30" t="s">
        <v>21</v>
      </c>
    </row>
    <row r="4" spans="1:10" ht="14.25" thickBot="1" x14ac:dyDescent="0.35">
      <c r="H4" s="268" t="s">
        <v>146</v>
      </c>
      <c r="I4" s="275" t="s">
        <v>136</v>
      </c>
      <c r="J4" s="439" t="s">
        <v>1074</v>
      </c>
    </row>
    <row r="5" spans="1:10" ht="27.75" thickBot="1" x14ac:dyDescent="0.35">
      <c r="B5" s="4" t="s">
        <v>0</v>
      </c>
      <c r="C5" s="27" t="s">
        <v>16</v>
      </c>
      <c r="D5" s="28" t="s">
        <v>17</v>
      </c>
      <c r="E5" s="29" t="s">
        <v>18</v>
      </c>
      <c r="F5" s="5" t="s">
        <v>1</v>
      </c>
      <c r="H5" s="440" t="s">
        <v>1067</v>
      </c>
    </row>
    <row r="6" spans="1:10" s="30" customFormat="1" ht="13.5" customHeight="1" x14ac:dyDescent="0.3">
      <c r="A6" s="241"/>
      <c r="B6" s="123">
        <v>0</v>
      </c>
      <c r="C6" s="415" t="s">
        <v>1067</v>
      </c>
      <c r="D6" s="416" t="s">
        <v>1069</v>
      </c>
      <c r="E6" s="221"/>
      <c r="F6" s="593"/>
    </row>
    <row r="7" spans="1:10" s="30" customFormat="1" x14ac:dyDescent="0.3">
      <c r="A7" s="241"/>
      <c r="B7" s="125">
        <v>1</v>
      </c>
      <c r="C7" s="415" t="s">
        <v>1067</v>
      </c>
      <c r="D7" s="416" t="s">
        <v>1068</v>
      </c>
      <c r="E7" s="221"/>
      <c r="F7" s="594"/>
    </row>
    <row r="8" spans="1:10" s="30" customFormat="1" ht="17.45" customHeight="1" x14ac:dyDescent="0.3">
      <c r="A8" s="241"/>
      <c r="B8" s="125">
        <v>2</v>
      </c>
      <c r="C8" s="415" t="s">
        <v>1067</v>
      </c>
      <c r="D8" s="416" t="s">
        <v>1070</v>
      </c>
      <c r="E8" s="221"/>
      <c r="F8" s="587"/>
    </row>
    <row r="9" spans="1:10" s="30" customFormat="1" x14ac:dyDescent="0.3">
      <c r="A9" s="241"/>
      <c r="B9" s="21">
        <v>3</v>
      </c>
      <c r="C9" s="74" t="s">
        <v>21</v>
      </c>
      <c r="D9" s="16" t="s">
        <v>1071</v>
      </c>
      <c r="E9" s="75" t="s">
        <v>20</v>
      </c>
      <c r="F9" s="378" t="s">
        <v>1083</v>
      </c>
    </row>
    <row r="10" spans="1:10" s="30" customFormat="1" x14ac:dyDescent="0.3">
      <c r="A10" s="241"/>
      <c r="B10" s="102">
        <v>4</v>
      </c>
      <c r="C10" s="103" t="s">
        <v>126</v>
      </c>
      <c r="D10" s="103" t="s">
        <v>126</v>
      </c>
      <c r="E10" s="104" t="s">
        <v>128</v>
      </c>
      <c r="F10" s="105" t="s">
        <v>129</v>
      </c>
    </row>
    <row r="11" spans="1:10" s="30" customFormat="1" x14ac:dyDescent="0.3">
      <c r="A11" s="241"/>
      <c r="B11" s="102">
        <v>5</v>
      </c>
      <c r="C11" s="106" t="s">
        <v>127</v>
      </c>
      <c r="D11" s="106" t="s">
        <v>127</v>
      </c>
      <c r="E11" s="104" t="s">
        <v>128</v>
      </c>
      <c r="F11" s="105" t="s">
        <v>130</v>
      </c>
    </row>
    <row r="12" spans="1:10" s="30" customFormat="1" x14ac:dyDescent="0.3">
      <c r="A12" s="241"/>
      <c r="B12" s="37">
        <v>6</v>
      </c>
      <c r="C12" s="96" t="s">
        <v>131</v>
      </c>
      <c r="D12" s="38" t="s">
        <v>132</v>
      </c>
      <c r="E12" s="39" t="s">
        <v>133</v>
      </c>
      <c r="F12" s="97" t="s">
        <v>1076</v>
      </c>
      <c r="H12" s="85"/>
    </row>
    <row r="13" spans="1:10" s="30" customFormat="1" x14ac:dyDescent="0.3">
      <c r="A13" s="241"/>
      <c r="B13" s="441">
        <v>7</v>
      </c>
      <c r="C13" s="412" t="s">
        <v>1067</v>
      </c>
      <c r="D13" s="416" t="s">
        <v>1072</v>
      </c>
      <c r="E13" s="221" t="s">
        <v>19</v>
      </c>
      <c r="F13" s="124"/>
    </row>
    <row r="14" spans="1:10" s="30" customFormat="1" x14ac:dyDescent="0.3">
      <c r="A14" s="241"/>
      <c r="B14" s="434">
        <v>8</v>
      </c>
      <c r="C14" s="435" t="s">
        <v>147</v>
      </c>
      <c r="D14" s="436" t="s">
        <v>1073</v>
      </c>
      <c r="E14" s="437" t="s">
        <v>20</v>
      </c>
      <c r="F14" s="438" t="s">
        <v>1077</v>
      </c>
    </row>
    <row r="15" spans="1:10" s="30" customFormat="1" x14ac:dyDescent="0.3">
      <c r="A15" s="241"/>
      <c r="B15" s="255">
        <v>9</v>
      </c>
      <c r="C15" s="252" t="s">
        <v>135</v>
      </c>
      <c r="D15" s="253" t="s">
        <v>123</v>
      </c>
      <c r="E15" s="254" t="s">
        <v>20</v>
      </c>
      <c r="F15" s="595" t="s">
        <v>1087</v>
      </c>
    </row>
    <row r="16" spans="1:10" s="30" customFormat="1" x14ac:dyDescent="0.3">
      <c r="A16" s="241"/>
      <c r="B16" s="255">
        <v>10</v>
      </c>
      <c r="C16" s="256" t="s">
        <v>135</v>
      </c>
      <c r="D16" s="257" t="s">
        <v>124</v>
      </c>
      <c r="E16" s="258" t="s">
        <v>19</v>
      </c>
      <c r="F16" s="605"/>
    </row>
    <row r="17" spans="1:14" x14ac:dyDescent="0.3">
      <c r="A17" s="241"/>
      <c r="B17" s="21">
        <v>11</v>
      </c>
      <c r="C17" s="14" t="s">
        <v>21</v>
      </c>
      <c r="D17" s="184" t="s">
        <v>9</v>
      </c>
      <c r="E17" s="75" t="s">
        <v>19</v>
      </c>
      <c r="F17" s="418" t="s">
        <v>377</v>
      </c>
      <c r="G17" s="30"/>
      <c r="H17" s="30"/>
      <c r="N17" s="30"/>
    </row>
    <row r="18" spans="1:14" x14ac:dyDescent="0.3">
      <c r="A18" s="241"/>
      <c r="B18" s="21">
        <v>12</v>
      </c>
      <c r="C18" s="14" t="s">
        <v>21</v>
      </c>
      <c r="D18" s="184" t="s">
        <v>9</v>
      </c>
      <c r="E18" s="75" t="s">
        <v>19</v>
      </c>
      <c r="F18" s="418" t="s">
        <v>377</v>
      </c>
      <c r="G18" s="30"/>
      <c r="H18" s="30"/>
      <c r="N18" s="30"/>
    </row>
    <row r="19" spans="1:14" x14ac:dyDescent="0.3">
      <c r="A19" s="241"/>
      <c r="B19" s="276">
        <v>13</v>
      </c>
      <c r="C19" s="277" t="s">
        <v>136</v>
      </c>
      <c r="D19" s="278" t="s">
        <v>137</v>
      </c>
      <c r="E19" s="279" t="s">
        <v>375</v>
      </c>
      <c r="F19" s="606" t="s">
        <v>140</v>
      </c>
      <c r="G19" s="30"/>
      <c r="H19" s="30"/>
      <c r="N19" s="30"/>
    </row>
    <row r="20" spans="1:14" ht="17.45" customHeight="1" x14ac:dyDescent="0.3">
      <c r="A20" s="241"/>
      <c r="B20" s="276">
        <v>14</v>
      </c>
      <c r="C20" s="277" t="s">
        <v>136</v>
      </c>
      <c r="D20" s="278" t="s">
        <v>138</v>
      </c>
      <c r="E20" s="280"/>
      <c r="F20" s="607"/>
      <c r="G20" s="30"/>
      <c r="H20" s="30"/>
      <c r="N20" s="30"/>
    </row>
    <row r="21" spans="1:14" ht="18" customHeight="1" thickBot="1" x14ac:dyDescent="0.35">
      <c r="A21" s="241"/>
      <c r="B21" s="281">
        <v>15</v>
      </c>
      <c r="C21" s="282" t="s">
        <v>136</v>
      </c>
      <c r="D21" s="283" t="s">
        <v>139</v>
      </c>
      <c r="E21" s="284"/>
      <c r="F21" s="608"/>
      <c r="G21" s="30"/>
      <c r="H21" s="30"/>
      <c r="N21" s="30"/>
    </row>
    <row r="22" spans="1:14" ht="14.25" thickBot="1" x14ac:dyDescent="0.35"/>
    <row r="23" spans="1:14" s="76" customFormat="1" ht="27.75" thickBot="1" x14ac:dyDescent="0.35">
      <c r="A23" s="30"/>
      <c r="B23" s="4" t="s">
        <v>2</v>
      </c>
      <c r="C23" s="27" t="s">
        <v>16</v>
      </c>
      <c r="D23" s="28" t="s">
        <v>17</v>
      </c>
      <c r="E23" s="29" t="s">
        <v>18</v>
      </c>
      <c r="F23" s="5" t="s">
        <v>1</v>
      </c>
    </row>
    <row r="24" spans="1:14" s="76" customFormat="1" ht="13.5" customHeight="1" x14ac:dyDescent="0.3">
      <c r="A24" s="241"/>
      <c r="B24" s="20">
        <v>0</v>
      </c>
      <c r="C24" s="14" t="s">
        <v>21</v>
      </c>
      <c r="D24" s="184" t="s">
        <v>9</v>
      </c>
      <c r="E24" s="75" t="s">
        <v>19</v>
      </c>
      <c r="F24" s="418" t="s">
        <v>377</v>
      </c>
      <c r="G24" s="30"/>
      <c r="H24" s="30"/>
      <c r="N24" s="30"/>
    </row>
    <row r="25" spans="1:14" s="76" customFormat="1" x14ac:dyDescent="0.3">
      <c r="A25" s="241"/>
      <c r="B25" s="441">
        <v>1</v>
      </c>
      <c r="C25" s="412" t="s">
        <v>1067</v>
      </c>
      <c r="D25" s="416" t="s">
        <v>1094</v>
      </c>
      <c r="E25" s="221" t="s">
        <v>19</v>
      </c>
      <c r="F25" s="124"/>
      <c r="G25" s="30"/>
      <c r="H25" s="30"/>
      <c r="N25" s="30"/>
    </row>
    <row r="26" spans="1:14" s="76" customFormat="1" x14ac:dyDescent="0.3">
      <c r="A26" s="241"/>
      <c r="B26" s="21">
        <v>2</v>
      </c>
      <c r="C26" s="14" t="s">
        <v>141</v>
      </c>
      <c r="D26" s="16" t="s">
        <v>142</v>
      </c>
      <c r="E26" s="75" t="s">
        <v>19</v>
      </c>
      <c r="F26" s="418" t="s">
        <v>376</v>
      </c>
      <c r="G26" s="30"/>
      <c r="H26" s="30"/>
      <c r="N26" s="30"/>
    </row>
    <row r="27" spans="1:14" s="76" customFormat="1" x14ac:dyDescent="0.3">
      <c r="A27" s="241"/>
      <c r="B27" s="276">
        <v>3</v>
      </c>
      <c r="C27" s="277" t="s">
        <v>136</v>
      </c>
      <c r="D27" s="278" t="s">
        <v>143</v>
      </c>
      <c r="E27" s="280"/>
      <c r="F27" s="606" t="s">
        <v>140</v>
      </c>
      <c r="G27" s="30"/>
      <c r="H27" s="30"/>
      <c r="N27" s="30"/>
    </row>
    <row r="28" spans="1:14" s="76" customFormat="1" x14ac:dyDescent="0.3">
      <c r="A28" s="241"/>
      <c r="B28" s="276">
        <v>4</v>
      </c>
      <c r="C28" s="277" t="s">
        <v>136</v>
      </c>
      <c r="D28" s="278" t="s">
        <v>144</v>
      </c>
      <c r="E28" s="280"/>
      <c r="F28" s="609"/>
      <c r="G28" s="30"/>
      <c r="H28" s="30"/>
      <c r="N28" s="30"/>
    </row>
    <row r="29" spans="1:14" s="76" customFormat="1" ht="13.5" customHeight="1" x14ac:dyDescent="0.3">
      <c r="A29" s="241"/>
      <c r="B29" s="21">
        <v>5</v>
      </c>
      <c r="C29" s="14" t="s">
        <v>21</v>
      </c>
      <c r="D29" s="16" t="s">
        <v>1079</v>
      </c>
      <c r="E29" s="75" t="s">
        <v>20</v>
      </c>
      <c r="F29" s="378" t="s">
        <v>1081</v>
      </c>
      <c r="G29" s="30"/>
      <c r="H29" s="30"/>
      <c r="N29" s="30"/>
    </row>
    <row r="30" spans="1:14" s="76" customFormat="1" x14ac:dyDescent="0.3">
      <c r="A30" s="241"/>
      <c r="B30" s="21">
        <v>6</v>
      </c>
      <c r="C30" s="14" t="s">
        <v>21</v>
      </c>
      <c r="D30" s="16" t="s">
        <v>1080</v>
      </c>
      <c r="E30" s="75" t="s">
        <v>20</v>
      </c>
      <c r="F30" s="378" t="s">
        <v>1082</v>
      </c>
      <c r="G30" s="30"/>
      <c r="H30" s="30"/>
      <c r="N30" s="30"/>
    </row>
    <row r="31" spans="1:14" s="76" customFormat="1" x14ac:dyDescent="0.3">
      <c r="A31" s="241"/>
      <c r="B31" s="21">
        <v>7</v>
      </c>
      <c r="C31" s="14" t="s">
        <v>21</v>
      </c>
      <c r="D31" s="184" t="s">
        <v>9</v>
      </c>
      <c r="E31" s="75" t="s">
        <v>19</v>
      </c>
      <c r="F31" s="418" t="s">
        <v>377</v>
      </c>
      <c r="G31" s="30"/>
      <c r="M31" s="30"/>
    </row>
    <row r="32" spans="1:14" s="30" customFormat="1" x14ac:dyDescent="0.3">
      <c r="A32" s="241"/>
      <c r="B32" s="21">
        <v>8</v>
      </c>
      <c r="C32" s="14" t="s">
        <v>21</v>
      </c>
      <c r="D32" s="184" t="s">
        <v>9</v>
      </c>
      <c r="E32" s="75" t="s">
        <v>19</v>
      </c>
      <c r="F32" s="418" t="s">
        <v>377</v>
      </c>
    </row>
    <row r="33" spans="1:14" s="30" customFormat="1" x14ac:dyDescent="0.3">
      <c r="A33" s="241"/>
      <c r="B33" s="21">
        <v>9</v>
      </c>
      <c r="C33" s="14" t="s">
        <v>21</v>
      </c>
      <c r="D33" s="16" t="s">
        <v>1084</v>
      </c>
      <c r="E33" s="75" t="s">
        <v>20</v>
      </c>
      <c r="F33" s="378" t="s">
        <v>1085</v>
      </c>
    </row>
    <row r="34" spans="1:14" s="30" customFormat="1" x14ac:dyDescent="0.3">
      <c r="A34" s="241"/>
      <c r="B34" s="255">
        <v>10</v>
      </c>
      <c r="C34" s="252" t="s">
        <v>145</v>
      </c>
      <c r="D34" s="253" t="s">
        <v>123</v>
      </c>
      <c r="E34" s="254" t="s">
        <v>20</v>
      </c>
      <c r="F34" s="595" t="s">
        <v>1086</v>
      </c>
    </row>
    <row r="35" spans="1:14" s="30" customFormat="1" x14ac:dyDescent="0.3">
      <c r="A35" s="241"/>
      <c r="B35" s="255">
        <v>11</v>
      </c>
      <c r="C35" s="256" t="s">
        <v>145</v>
      </c>
      <c r="D35" s="257" t="s">
        <v>124</v>
      </c>
      <c r="E35" s="258" t="s">
        <v>19</v>
      </c>
      <c r="F35" s="605"/>
    </row>
    <row r="36" spans="1:14" s="30" customFormat="1" x14ac:dyDescent="0.3">
      <c r="A36" s="241"/>
      <c r="B36" s="21">
        <v>12</v>
      </c>
      <c r="C36" s="14" t="s">
        <v>21</v>
      </c>
      <c r="D36" s="16" t="s">
        <v>1078</v>
      </c>
      <c r="E36" s="75" t="s">
        <v>19</v>
      </c>
      <c r="F36" s="418" t="s">
        <v>377</v>
      </c>
    </row>
    <row r="37" spans="1:14" s="30" customFormat="1" x14ac:dyDescent="0.3">
      <c r="A37" s="241"/>
      <c r="B37" s="21">
        <v>13</v>
      </c>
      <c r="C37" s="14" t="s">
        <v>21</v>
      </c>
      <c r="D37" s="16" t="s">
        <v>1078</v>
      </c>
      <c r="E37" s="75" t="s">
        <v>19</v>
      </c>
      <c r="F37" s="418" t="s">
        <v>377</v>
      </c>
    </row>
    <row r="38" spans="1:14" s="30" customFormat="1" x14ac:dyDescent="0.3">
      <c r="A38" s="241"/>
      <c r="B38" s="21">
        <v>14</v>
      </c>
      <c r="C38" s="14" t="s">
        <v>21</v>
      </c>
      <c r="D38" s="16" t="s">
        <v>1078</v>
      </c>
      <c r="E38" s="75" t="s">
        <v>19</v>
      </c>
      <c r="F38" s="418" t="s">
        <v>377</v>
      </c>
    </row>
    <row r="39" spans="1:14" s="76" customFormat="1" ht="14.25" thickBot="1" x14ac:dyDescent="0.35">
      <c r="A39" s="241"/>
      <c r="B39" s="22">
        <v>15</v>
      </c>
      <c r="C39" s="18" t="s">
        <v>21</v>
      </c>
      <c r="D39" s="19" t="s">
        <v>1078</v>
      </c>
      <c r="E39" s="31" t="s">
        <v>19</v>
      </c>
      <c r="F39" s="185" t="s">
        <v>377</v>
      </c>
      <c r="G39" s="30"/>
      <c r="H39" s="30"/>
      <c r="N39" s="30"/>
    </row>
    <row r="40" spans="1:14" s="76" customFormat="1" ht="14.25" thickBot="1" x14ac:dyDescent="0.35">
      <c r="A40" s="30"/>
    </row>
    <row r="41" spans="1:14" s="76" customFormat="1" ht="27.75" thickBot="1" x14ac:dyDescent="0.35">
      <c r="A41" s="30"/>
      <c r="B41" s="4" t="s">
        <v>3</v>
      </c>
      <c r="C41" s="27" t="s">
        <v>16</v>
      </c>
      <c r="D41" s="28" t="s">
        <v>17</v>
      </c>
      <c r="E41" s="29" t="s">
        <v>18</v>
      </c>
      <c r="F41" s="5" t="s">
        <v>1</v>
      </c>
    </row>
    <row r="42" spans="1:14" s="76" customFormat="1" ht="13.5" customHeight="1" x14ac:dyDescent="0.3">
      <c r="A42" s="241"/>
      <c r="B42" s="37">
        <v>0</v>
      </c>
      <c r="C42" s="96" t="s">
        <v>1088</v>
      </c>
      <c r="D42" s="38" t="s">
        <v>1089</v>
      </c>
      <c r="E42" s="39" t="s">
        <v>133</v>
      </c>
      <c r="F42" s="97" t="s">
        <v>1090</v>
      </c>
      <c r="G42" s="30"/>
      <c r="M42" s="30"/>
    </row>
    <row r="43" spans="1:14" s="30" customFormat="1" x14ac:dyDescent="0.3">
      <c r="A43" s="241"/>
      <c r="B43" s="441">
        <v>1</v>
      </c>
      <c r="C43" s="412" t="s">
        <v>1067</v>
      </c>
      <c r="D43" s="416" t="s">
        <v>1091</v>
      </c>
      <c r="E43" s="221" t="s">
        <v>19</v>
      </c>
      <c r="F43" s="597"/>
    </row>
    <row r="44" spans="1:14" s="30" customFormat="1" x14ac:dyDescent="0.3">
      <c r="A44" s="241"/>
      <c r="B44" s="441">
        <v>2</v>
      </c>
      <c r="C44" s="412" t="s">
        <v>1067</v>
      </c>
      <c r="D44" s="416" t="s">
        <v>1093</v>
      </c>
      <c r="E44" s="221" t="s">
        <v>20</v>
      </c>
      <c r="F44" s="598"/>
    </row>
    <row r="45" spans="1:14" s="30" customFormat="1" x14ac:dyDescent="0.3">
      <c r="A45" s="241"/>
      <c r="B45" s="441">
        <v>3</v>
      </c>
      <c r="C45" s="412" t="s">
        <v>1067</v>
      </c>
      <c r="D45" s="416" t="s">
        <v>1092</v>
      </c>
      <c r="E45" s="221" t="s">
        <v>19</v>
      </c>
      <c r="F45" s="598"/>
    </row>
    <row r="46" spans="1:14" s="30" customFormat="1" x14ac:dyDescent="0.3">
      <c r="A46" s="241"/>
      <c r="B46" s="441">
        <v>4</v>
      </c>
      <c r="C46" s="412" t="s">
        <v>1067</v>
      </c>
      <c r="D46" s="416" t="s">
        <v>1096</v>
      </c>
      <c r="E46" s="221" t="s">
        <v>19</v>
      </c>
      <c r="F46" s="598"/>
    </row>
    <row r="47" spans="1:14" s="30" customFormat="1" ht="13.5" customHeight="1" x14ac:dyDescent="0.3">
      <c r="A47" s="241"/>
      <c r="B47" s="441">
        <v>5</v>
      </c>
      <c r="C47" s="412" t="s">
        <v>1067</v>
      </c>
      <c r="D47" s="416" t="s">
        <v>1095</v>
      </c>
      <c r="E47" s="221" t="s">
        <v>19</v>
      </c>
      <c r="F47" s="599"/>
    </row>
    <row r="48" spans="1:14" s="30" customFormat="1" x14ac:dyDescent="0.3">
      <c r="A48" s="241"/>
      <c r="B48" s="251">
        <v>6</v>
      </c>
      <c r="C48" s="252" t="s">
        <v>151</v>
      </c>
      <c r="D48" s="253" t="s">
        <v>1097</v>
      </c>
      <c r="E48" s="254" t="s">
        <v>20</v>
      </c>
      <c r="F48" s="595" t="s">
        <v>1099</v>
      </c>
    </row>
    <row r="49" spans="1:13" s="30" customFormat="1" x14ac:dyDescent="0.3">
      <c r="A49" s="241"/>
      <c r="B49" s="251">
        <v>7</v>
      </c>
      <c r="C49" s="256" t="s">
        <v>151</v>
      </c>
      <c r="D49" s="253" t="s">
        <v>1098</v>
      </c>
      <c r="E49" s="258" t="s">
        <v>19</v>
      </c>
      <c r="F49" s="596"/>
    </row>
    <row r="50" spans="1:13" s="30" customFormat="1" x14ac:dyDescent="0.3">
      <c r="A50" s="241"/>
      <c r="B50" s="269">
        <v>8</v>
      </c>
      <c r="C50" s="270" t="s">
        <v>146</v>
      </c>
      <c r="D50" s="271" t="s">
        <v>378</v>
      </c>
      <c r="E50" s="272" t="s">
        <v>383</v>
      </c>
      <c r="F50" s="612" t="s">
        <v>483</v>
      </c>
    </row>
    <row r="51" spans="1:13" s="30" customFormat="1" x14ac:dyDescent="0.3">
      <c r="A51" s="241"/>
      <c r="B51" s="269">
        <v>9</v>
      </c>
      <c r="C51" s="270" t="s">
        <v>146</v>
      </c>
      <c r="D51" s="273" t="s">
        <v>379</v>
      </c>
      <c r="E51" s="272" t="s">
        <v>383</v>
      </c>
      <c r="F51" s="613"/>
    </row>
    <row r="52" spans="1:13" s="30" customFormat="1" x14ac:dyDescent="0.3">
      <c r="A52" s="241"/>
      <c r="B52" s="269">
        <v>10</v>
      </c>
      <c r="C52" s="270" t="s">
        <v>146</v>
      </c>
      <c r="D52" s="271" t="s">
        <v>380</v>
      </c>
      <c r="E52" s="272" t="s">
        <v>383</v>
      </c>
      <c r="F52" s="613"/>
    </row>
    <row r="53" spans="1:13" s="30" customFormat="1" x14ac:dyDescent="0.3">
      <c r="A53" s="241"/>
      <c r="B53" s="269">
        <v>11</v>
      </c>
      <c r="C53" s="270" t="s">
        <v>146</v>
      </c>
      <c r="D53" s="273" t="s">
        <v>381</v>
      </c>
      <c r="E53" s="272" t="s">
        <v>383</v>
      </c>
      <c r="F53" s="613"/>
    </row>
    <row r="54" spans="1:13" s="30" customFormat="1" x14ac:dyDescent="0.3">
      <c r="A54" s="241"/>
      <c r="B54" s="269">
        <v>12</v>
      </c>
      <c r="C54" s="270" t="s">
        <v>146</v>
      </c>
      <c r="D54" s="273" t="s">
        <v>382</v>
      </c>
      <c r="E54" s="272" t="s">
        <v>20</v>
      </c>
      <c r="F54" s="614"/>
    </row>
    <row r="55" spans="1:13" s="30" customFormat="1" ht="54" x14ac:dyDescent="0.3">
      <c r="A55" s="241"/>
      <c r="B55" s="21">
        <v>13</v>
      </c>
      <c r="C55" s="14" t="s">
        <v>21</v>
      </c>
      <c r="D55" s="244" t="s">
        <v>148</v>
      </c>
      <c r="E55" s="234" t="s">
        <v>19</v>
      </c>
      <c r="F55" s="100" t="s">
        <v>385</v>
      </c>
    </row>
    <row r="56" spans="1:13" s="76" customFormat="1" x14ac:dyDescent="0.3">
      <c r="A56" s="241"/>
      <c r="B56" s="21">
        <v>14</v>
      </c>
      <c r="C56" s="14"/>
      <c r="D56" s="16" t="s">
        <v>149</v>
      </c>
      <c r="E56" s="75"/>
      <c r="F56" s="610" t="s">
        <v>386</v>
      </c>
      <c r="G56" s="30"/>
      <c r="M56" s="30"/>
    </row>
    <row r="57" spans="1:13" s="76" customFormat="1" ht="18" customHeight="1" thickBot="1" x14ac:dyDescent="0.35">
      <c r="A57" s="241"/>
      <c r="B57" s="22">
        <v>15</v>
      </c>
      <c r="C57" s="18"/>
      <c r="D57" s="19" t="s">
        <v>149</v>
      </c>
      <c r="E57" s="31"/>
      <c r="F57" s="611"/>
      <c r="G57" s="30"/>
      <c r="M57" s="30"/>
    </row>
    <row r="58" spans="1:13" s="76" customFormat="1" ht="14.25" thickBot="1" x14ac:dyDescent="0.35">
      <c r="A58" s="30"/>
    </row>
    <row r="59" spans="1:13" ht="27.75" thickBot="1" x14ac:dyDescent="0.35">
      <c r="B59" s="4" t="s">
        <v>4</v>
      </c>
      <c r="C59" s="27" t="s">
        <v>16</v>
      </c>
      <c r="D59" s="28" t="s">
        <v>17</v>
      </c>
      <c r="E59" s="29" t="s">
        <v>18</v>
      </c>
      <c r="F59" s="5" t="s">
        <v>1</v>
      </c>
    </row>
    <row r="60" spans="1:13" x14ac:dyDescent="0.3">
      <c r="A60" s="241"/>
      <c r="B60" s="20">
        <v>0</v>
      </c>
      <c r="C60" s="267" t="s">
        <v>21</v>
      </c>
      <c r="D60" s="184" t="s">
        <v>9</v>
      </c>
      <c r="E60" s="75" t="s">
        <v>19</v>
      </c>
      <c r="F60" s="418" t="s">
        <v>377</v>
      </c>
      <c r="G60" s="30"/>
    </row>
    <row r="61" spans="1:13" x14ac:dyDescent="0.3">
      <c r="A61" s="241"/>
      <c r="B61" s="21">
        <v>1</v>
      </c>
      <c r="C61" s="14" t="s">
        <v>21</v>
      </c>
      <c r="D61" s="184" t="s">
        <v>9</v>
      </c>
      <c r="E61" s="75" t="s">
        <v>19</v>
      </c>
      <c r="F61" s="26" t="s">
        <v>377</v>
      </c>
      <c r="G61" s="30"/>
    </row>
    <row r="62" spans="1:13" x14ac:dyDescent="0.3">
      <c r="A62" s="241"/>
      <c r="B62" s="269">
        <v>2</v>
      </c>
      <c r="C62" s="270" t="s">
        <v>146</v>
      </c>
      <c r="D62" s="273" t="s">
        <v>150</v>
      </c>
      <c r="E62" s="272"/>
      <c r="F62" s="274" t="s">
        <v>384</v>
      </c>
      <c r="G62" s="30"/>
    </row>
    <row r="63" spans="1:13" ht="13.5" customHeight="1" x14ac:dyDescent="0.3">
      <c r="A63" s="241"/>
      <c r="B63" s="21">
        <v>3</v>
      </c>
      <c r="C63" s="14" t="s">
        <v>21</v>
      </c>
      <c r="D63" s="184" t="s">
        <v>9</v>
      </c>
      <c r="E63" s="75" t="s">
        <v>19</v>
      </c>
      <c r="F63" s="418" t="s">
        <v>377</v>
      </c>
      <c r="G63" s="30"/>
    </row>
    <row r="64" spans="1:13" x14ac:dyDescent="0.3">
      <c r="A64" s="241"/>
      <c r="B64" s="21">
        <v>4</v>
      </c>
      <c r="C64" s="14" t="s">
        <v>21</v>
      </c>
      <c r="D64" s="184" t="s">
        <v>9</v>
      </c>
      <c r="E64" s="75" t="s">
        <v>19</v>
      </c>
      <c r="F64" s="418" t="s">
        <v>377</v>
      </c>
      <c r="G64" s="30"/>
    </row>
    <row r="65" spans="1:8" x14ac:dyDescent="0.3">
      <c r="A65" s="241"/>
      <c r="B65" s="255">
        <v>5</v>
      </c>
      <c r="C65" s="252" t="s">
        <v>125</v>
      </c>
      <c r="D65" s="253" t="s">
        <v>123</v>
      </c>
      <c r="E65" s="254" t="s">
        <v>20</v>
      </c>
      <c r="F65" s="595" t="s">
        <v>1100</v>
      </c>
      <c r="G65" s="30"/>
    </row>
    <row r="66" spans="1:8" x14ac:dyDescent="0.3">
      <c r="A66" s="241"/>
      <c r="B66" s="255">
        <v>6</v>
      </c>
      <c r="C66" s="256" t="s">
        <v>125</v>
      </c>
      <c r="D66" s="257" t="s">
        <v>124</v>
      </c>
      <c r="E66" s="258" t="s">
        <v>19</v>
      </c>
      <c r="F66" s="596"/>
      <c r="G66" s="30"/>
    </row>
    <row r="67" spans="1:8" x14ac:dyDescent="0.3">
      <c r="A67" s="241"/>
      <c r="B67" s="21">
        <v>7</v>
      </c>
      <c r="C67" s="14" t="s">
        <v>21</v>
      </c>
      <c r="D67" s="184" t="s">
        <v>1101</v>
      </c>
      <c r="E67" s="75" t="s">
        <v>20</v>
      </c>
      <c r="F67" s="591" t="s">
        <v>1102</v>
      </c>
      <c r="G67" s="30"/>
    </row>
    <row r="68" spans="1:8" x14ac:dyDescent="0.3">
      <c r="A68" s="241"/>
      <c r="B68" s="21">
        <v>8</v>
      </c>
      <c r="C68" s="14" t="s">
        <v>21</v>
      </c>
      <c r="D68" s="184" t="s">
        <v>1101</v>
      </c>
      <c r="E68" s="75" t="s">
        <v>20</v>
      </c>
      <c r="F68" s="615"/>
      <c r="G68" s="30"/>
    </row>
    <row r="69" spans="1:8" x14ac:dyDescent="0.3">
      <c r="A69" s="241"/>
      <c r="B69" s="21">
        <v>9</v>
      </c>
      <c r="C69" s="14" t="s">
        <v>21</v>
      </c>
      <c r="D69" s="184" t="s">
        <v>1101</v>
      </c>
      <c r="E69" s="75" t="s">
        <v>20</v>
      </c>
      <c r="F69" s="615"/>
      <c r="G69" s="30"/>
    </row>
    <row r="70" spans="1:8" x14ac:dyDescent="0.3">
      <c r="A70" s="241"/>
      <c r="B70" s="21">
        <v>10</v>
      </c>
      <c r="C70" s="14" t="s">
        <v>21</v>
      </c>
      <c r="D70" s="184" t="s">
        <v>1101</v>
      </c>
      <c r="E70" s="75" t="s">
        <v>20</v>
      </c>
      <c r="F70" s="592"/>
      <c r="G70" s="30"/>
    </row>
    <row r="71" spans="1:8" x14ac:dyDescent="0.3">
      <c r="A71" s="241"/>
      <c r="B71" s="21">
        <v>11</v>
      </c>
      <c r="C71" s="14" t="s">
        <v>21</v>
      </c>
      <c r="D71" s="16" t="s">
        <v>1103</v>
      </c>
      <c r="E71" s="75" t="s">
        <v>19</v>
      </c>
      <c r="F71" s="26" t="s">
        <v>377</v>
      </c>
      <c r="G71" s="30"/>
    </row>
    <row r="72" spans="1:8" x14ac:dyDescent="0.3">
      <c r="A72" s="241"/>
      <c r="B72" s="21">
        <v>12</v>
      </c>
      <c r="C72" s="14" t="s">
        <v>21</v>
      </c>
      <c r="D72" s="16" t="s">
        <v>1104</v>
      </c>
      <c r="E72" s="75" t="s">
        <v>19</v>
      </c>
      <c r="F72" s="26" t="s">
        <v>377</v>
      </c>
      <c r="G72" s="30"/>
      <c r="H72" s="157"/>
    </row>
    <row r="73" spans="1:8" x14ac:dyDescent="0.3">
      <c r="A73" s="241"/>
      <c r="B73" s="21">
        <v>13</v>
      </c>
      <c r="C73" s="14" t="s">
        <v>21</v>
      </c>
      <c r="D73" s="16" t="s">
        <v>1105</v>
      </c>
      <c r="E73" s="75" t="s">
        <v>19</v>
      </c>
      <c r="F73" s="26" t="s">
        <v>377</v>
      </c>
      <c r="G73" s="30"/>
      <c r="H73" s="157"/>
    </row>
    <row r="74" spans="1:8" x14ac:dyDescent="0.3">
      <c r="A74" s="241"/>
      <c r="B74" s="21">
        <v>14</v>
      </c>
      <c r="C74" s="14" t="s">
        <v>21</v>
      </c>
      <c r="D74" s="16" t="s">
        <v>1106</v>
      </c>
      <c r="E74" s="75" t="s">
        <v>19</v>
      </c>
      <c r="F74" s="26" t="s">
        <v>377</v>
      </c>
      <c r="G74" s="30"/>
      <c r="H74" s="157"/>
    </row>
    <row r="75" spans="1:8" ht="14.25" thickBot="1" x14ac:dyDescent="0.35">
      <c r="A75" s="241"/>
      <c r="B75" s="22">
        <v>15</v>
      </c>
      <c r="C75" s="186" t="s">
        <v>21</v>
      </c>
      <c r="D75" s="19" t="s">
        <v>1107</v>
      </c>
      <c r="E75" s="31" t="s">
        <v>19</v>
      </c>
      <c r="F75" s="185" t="s">
        <v>377</v>
      </c>
      <c r="G75" s="30"/>
      <c r="H75" s="157"/>
    </row>
    <row r="76" spans="1:8" ht="14.25" thickBot="1" x14ac:dyDescent="0.35"/>
    <row r="77" spans="1:8" s="76" customFormat="1" ht="27.75" thickBot="1" x14ac:dyDescent="0.35">
      <c r="A77" s="30"/>
      <c r="B77" s="4" t="s">
        <v>5</v>
      </c>
      <c r="C77" s="27" t="s">
        <v>16</v>
      </c>
      <c r="D77" s="28" t="s">
        <v>17</v>
      </c>
      <c r="E77" s="29" t="s">
        <v>18</v>
      </c>
      <c r="F77" s="5" t="s">
        <v>1</v>
      </c>
    </row>
    <row r="78" spans="1:8" s="76" customFormat="1" ht="13.5" customHeight="1" x14ac:dyDescent="0.3">
      <c r="A78" s="241"/>
      <c r="B78" s="101">
        <v>0</v>
      </c>
      <c r="C78" s="14" t="s">
        <v>21</v>
      </c>
      <c r="D78" s="184" t="s">
        <v>9</v>
      </c>
      <c r="E78" s="75" t="s">
        <v>19</v>
      </c>
      <c r="F78" s="418" t="s">
        <v>377</v>
      </c>
      <c r="G78" s="30"/>
    </row>
    <row r="79" spans="1:8" s="76" customFormat="1" ht="13.5" customHeight="1" x14ac:dyDescent="0.3">
      <c r="A79" s="241"/>
      <c r="B79" s="21">
        <v>1</v>
      </c>
      <c r="C79" s="14" t="s">
        <v>21</v>
      </c>
      <c r="D79" s="184" t="s">
        <v>9</v>
      </c>
      <c r="E79" s="75" t="s">
        <v>19</v>
      </c>
      <c r="F79" s="418" t="s">
        <v>377</v>
      </c>
      <c r="G79" s="30"/>
    </row>
    <row r="80" spans="1:8" s="76" customFormat="1" ht="13.5" customHeight="1" x14ac:dyDescent="0.3">
      <c r="A80" s="241"/>
      <c r="B80" s="441">
        <v>2</v>
      </c>
      <c r="C80" s="412" t="s">
        <v>1067</v>
      </c>
      <c r="D80" s="416" t="s">
        <v>1108</v>
      </c>
      <c r="E80" s="221" t="s">
        <v>20</v>
      </c>
      <c r="F80" s="124"/>
      <c r="G80" s="30"/>
    </row>
    <row r="81" spans="1:7" s="76" customFormat="1" ht="13.5" customHeight="1" x14ac:dyDescent="0.3">
      <c r="A81" s="241"/>
      <c r="B81" s="21">
        <v>3</v>
      </c>
      <c r="C81" s="14" t="s">
        <v>21</v>
      </c>
      <c r="D81" s="184" t="s">
        <v>9</v>
      </c>
      <c r="E81" s="75" t="s">
        <v>19</v>
      </c>
      <c r="F81" s="418" t="s">
        <v>377</v>
      </c>
      <c r="G81" s="30"/>
    </row>
    <row r="82" spans="1:7" s="76" customFormat="1" ht="13.5" customHeight="1" x14ac:dyDescent="0.3">
      <c r="A82" s="241"/>
      <c r="B82" s="21">
        <v>4</v>
      </c>
      <c r="C82" s="14" t="s">
        <v>21</v>
      </c>
      <c r="D82" s="184" t="s">
        <v>9</v>
      </c>
      <c r="E82" s="75" t="s">
        <v>19</v>
      </c>
      <c r="F82" s="418" t="s">
        <v>377</v>
      </c>
      <c r="G82" s="30"/>
    </row>
    <row r="83" spans="1:7" s="76" customFormat="1" ht="13.5" customHeight="1" x14ac:dyDescent="0.3">
      <c r="A83" s="241"/>
      <c r="B83" s="21">
        <v>5</v>
      </c>
      <c r="C83" s="14" t="s">
        <v>21</v>
      </c>
      <c r="D83" s="16" t="s">
        <v>1109</v>
      </c>
      <c r="E83" s="75" t="s">
        <v>20</v>
      </c>
      <c r="F83" s="378" t="s">
        <v>1110</v>
      </c>
      <c r="G83" s="30"/>
    </row>
    <row r="84" spans="1:7" s="76" customFormat="1" ht="13.5" customHeight="1" x14ac:dyDescent="0.3">
      <c r="A84" s="241"/>
      <c r="B84" s="21">
        <v>6</v>
      </c>
      <c r="C84" s="14" t="s">
        <v>21</v>
      </c>
      <c r="D84" s="184" t="s">
        <v>9</v>
      </c>
      <c r="E84" s="75" t="s">
        <v>19</v>
      </c>
      <c r="F84" s="418" t="s">
        <v>377</v>
      </c>
      <c r="G84" s="30"/>
    </row>
    <row r="85" spans="1:7" s="76" customFormat="1" ht="13.5" customHeight="1" x14ac:dyDescent="0.3">
      <c r="A85" s="241"/>
      <c r="B85" s="21">
        <v>7</v>
      </c>
      <c r="C85" s="14" t="s">
        <v>21</v>
      </c>
      <c r="D85" s="184" t="s">
        <v>9</v>
      </c>
      <c r="E85" s="75" t="s">
        <v>19</v>
      </c>
      <c r="F85" s="418" t="s">
        <v>377</v>
      </c>
      <c r="G85" s="30"/>
    </row>
    <row r="86" spans="1:7" s="76" customFormat="1" ht="13.5" customHeight="1" x14ac:dyDescent="0.3">
      <c r="A86" s="241"/>
      <c r="B86" s="21">
        <v>8</v>
      </c>
      <c r="C86" s="14" t="s">
        <v>21</v>
      </c>
      <c r="D86" s="184" t="s">
        <v>9</v>
      </c>
      <c r="E86" s="75" t="s">
        <v>19</v>
      </c>
      <c r="F86" s="418" t="s">
        <v>377</v>
      </c>
      <c r="G86" s="30"/>
    </row>
    <row r="87" spans="1:7" s="76" customFormat="1" ht="13.5" customHeight="1" x14ac:dyDescent="0.3">
      <c r="A87" s="241"/>
      <c r="B87" s="21">
        <v>9</v>
      </c>
      <c r="C87" s="14" t="s">
        <v>21</v>
      </c>
      <c r="D87" s="16" t="s">
        <v>1111</v>
      </c>
      <c r="E87" s="234" t="s">
        <v>20</v>
      </c>
      <c r="F87" s="591" t="s">
        <v>1114</v>
      </c>
      <c r="G87" s="30"/>
    </row>
    <row r="88" spans="1:7" s="76" customFormat="1" ht="13.5" customHeight="1" x14ac:dyDescent="0.3">
      <c r="A88" s="241"/>
      <c r="B88" s="21">
        <v>10</v>
      </c>
      <c r="C88" s="14" t="s">
        <v>21</v>
      </c>
      <c r="D88" s="16" t="s">
        <v>1112</v>
      </c>
      <c r="E88" s="234" t="s">
        <v>20</v>
      </c>
      <c r="F88" s="616"/>
      <c r="G88" s="30"/>
    </row>
    <row r="89" spans="1:7" s="76" customFormat="1" ht="13.5" customHeight="1" x14ac:dyDescent="0.3">
      <c r="A89" s="241"/>
      <c r="B89" s="21">
        <v>11</v>
      </c>
      <c r="C89" s="14" t="s">
        <v>21</v>
      </c>
      <c r="D89" s="16" t="s">
        <v>1113</v>
      </c>
      <c r="E89" s="234" t="s">
        <v>20</v>
      </c>
      <c r="F89" s="617"/>
      <c r="G89" s="30"/>
    </row>
    <row r="90" spans="1:7" s="76" customFormat="1" ht="13.5" customHeight="1" x14ac:dyDescent="0.3">
      <c r="A90" s="241"/>
      <c r="B90" s="21">
        <v>12</v>
      </c>
      <c r="C90" s="14" t="s">
        <v>21</v>
      </c>
      <c r="D90" s="184" t="s">
        <v>9</v>
      </c>
      <c r="E90" s="75" t="s">
        <v>19</v>
      </c>
      <c r="F90" s="418" t="s">
        <v>377</v>
      </c>
      <c r="G90" s="30"/>
    </row>
    <row r="91" spans="1:7" s="76" customFormat="1" ht="13.5" customHeight="1" x14ac:dyDescent="0.3">
      <c r="A91" s="241"/>
      <c r="B91" s="21">
        <v>13</v>
      </c>
      <c r="C91" s="14" t="s">
        <v>21</v>
      </c>
      <c r="D91" s="16" t="s">
        <v>1116</v>
      </c>
      <c r="E91" s="75" t="s">
        <v>20</v>
      </c>
      <c r="F91" s="610" t="s">
        <v>1118</v>
      </c>
      <c r="G91" s="30"/>
    </row>
    <row r="92" spans="1:7" s="76" customFormat="1" ht="13.5" customHeight="1" x14ac:dyDescent="0.3">
      <c r="A92" s="241"/>
      <c r="B92" s="21">
        <v>14</v>
      </c>
      <c r="C92" s="14" t="s">
        <v>21</v>
      </c>
      <c r="D92" s="16" t="s">
        <v>1117</v>
      </c>
      <c r="E92" s="75" t="s">
        <v>20</v>
      </c>
      <c r="F92" s="592"/>
      <c r="G92" s="30"/>
    </row>
    <row r="93" spans="1:7" s="76" customFormat="1" ht="13.5" customHeight="1" thickBot="1" x14ac:dyDescent="0.35">
      <c r="A93" s="241"/>
      <c r="B93" s="22">
        <v>15</v>
      </c>
      <c r="C93" s="18" t="s">
        <v>21</v>
      </c>
      <c r="D93" s="19" t="s">
        <v>1078</v>
      </c>
      <c r="E93" s="249" t="s">
        <v>1075</v>
      </c>
      <c r="F93" s="388" t="s">
        <v>1115</v>
      </c>
      <c r="G93" s="30"/>
    </row>
    <row r="94" spans="1:7" s="76" customFormat="1" ht="14.25" thickBot="1" x14ac:dyDescent="0.35">
      <c r="A94" s="30"/>
    </row>
    <row r="95" spans="1:7" s="76" customFormat="1" ht="27.75" thickBot="1" x14ac:dyDescent="0.35">
      <c r="A95" s="30"/>
      <c r="B95" s="4" t="s">
        <v>6</v>
      </c>
      <c r="C95" s="27" t="s">
        <v>16</v>
      </c>
      <c r="D95" s="28" t="s">
        <v>17</v>
      </c>
      <c r="E95" s="29" t="s">
        <v>18</v>
      </c>
      <c r="F95" s="5" t="s">
        <v>1</v>
      </c>
    </row>
    <row r="96" spans="1:7" s="30" customFormat="1" ht="15.6" customHeight="1" x14ac:dyDescent="0.3">
      <c r="A96" s="241"/>
      <c r="B96" s="20">
        <v>0</v>
      </c>
      <c r="C96" s="30" t="s">
        <v>21</v>
      </c>
      <c r="D96" s="184" t="s">
        <v>9</v>
      </c>
      <c r="E96" s="75" t="s">
        <v>19</v>
      </c>
      <c r="F96" s="418" t="s">
        <v>377</v>
      </c>
    </row>
    <row r="97" spans="1:8" s="30" customFormat="1" x14ac:dyDescent="0.3">
      <c r="A97" s="241"/>
      <c r="B97" s="21">
        <v>1</v>
      </c>
      <c r="C97" s="16" t="s">
        <v>21</v>
      </c>
      <c r="D97" s="184" t="s">
        <v>9</v>
      </c>
      <c r="E97" s="75" t="s">
        <v>19</v>
      </c>
      <c r="F97" s="418" t="s">
        <v>377</v>
      </c>
    </row>
    <row r="98" spans="1:8" s="30" customFormat="1" x14ac:dyDescent="0.3">
      <c r="A98" s="241"/>
      <c r="B98" s="21">
        <v>2</v>
      </c>
      <c r="C98" s="16" t="s">
        <v>21</v>
      </c>
      <c r="D98" s="184" t="s">
        <v>9</v>
      </c>
      <c r="E98" s="75" t="s">
        <v>19</v>
      </c>
      <c r="F98" s="418" t="s">
        <v>377</v>
      </c>
      <c r="H98" s="94"/>
    </row>
    <row r="99" spans="1:8" s="30" customFormat="1" x14ac:dyDescent="0.3">
      <c r="A99" s="241"/>
      <c r="B99" s="21">
        <v>3</v>
      </c>
      <c r="C99" s="16" t="s">
        <v>21</v>
      </c>
      <c r="D99" s="184" t="s">
        <v>9</v>
      </c>
      <c r="E99" s="75" t="s">
        <v>19</v>
      </c>
      <c r="F99" s="418" t="s">
        <v>377</v>
      </c>
      <c r="H99" s="94"/>
    </row>
    <row r="100" spans="1:8" s="30" customFormat="1" x14ac:dyDescent="0.3">
      <c r="A100" s="241"/>
      <c r="B100" s="21">
        <v>4</v>
      </c>
      <c r="C100" s="16" t="s">
        <v>21</v>
      </c>
      <c r="D100" s="184" t="s">
        <v>9</v>
      </c>
      <c r="E100" s="75" t="s">
        <v>19</v>
      </c>
      <c r="F100" s="418" t="s">
        <v>377</v>
      </c>
      <c r="H100" s="94"/>
    </row>
    <row r="101" spans="1:8" s="30" customFormat="1" x14ac:dyDescent="0.3">
      <c r="A101" s="241"/>
      <c r="B101" s="21">
        <v>5</v>
      </c>
      <c r="C101" s="16" t="s">
        <v>21</v>
      </c>
      <c r="D101" s="184" t="s">
        <v>9</v>
      </c>
      <c r="E101" s="75" t="s">
        <v>19</v>
      </c>
      <c r="F101" s="418" t="s">
        <v>377</v>
      </c>
    </row>
    <row r="102" spans="1:8" s="30" customFormat="1" x14ac:dyDescent="0.3">
      <c r="A102" s="241"/>
      <c r="B102" s="21">
        <v>6</v>
      </c>
      <c r="C102" s="16" t="s">
        <v>21</v>
      </c>
      <c r="D102" s="16" t="s">
        <v>1119</v>
      </c>
      <c r="E102" s="75" t="s">
        <v>20</v>
      </c>
      <c r="F102" s="378" t="s">
        <v>1122</v>
      </c>
    </row>
    <row r="103" spans="1:8" s="30" customFormat="1" x14ac:dyDescent="0.3">
      <c r="A103" s="241"/>
      <c r="B103" s="21">
        <v>7</v>
      </c>
      <c r="C103" s="16" t="s">
        <v>21</v>
      </c>
      <c r="D103" s="184" t="s">
        <v>9</v>
      </c>
      <c r="E103" s="75" t="s">
        <v>19</v>
      </c>
      <c r="F103" s="418" t="s">
        <v>377</v>
      </c>
    </row>
    <row r="104" spans="1:8" s="30" customFormat="1" x14ac:dyDescent="0.3">
      <c r="A104" s="241"/>
      <c r="B104" s="21">
        <v>8</v>
      </c>
      <c r="C104" s="16" t="s">
        <v>21</v>
      </c>
      <c r="D104" s="16" t="s">
        <v>1120</v>
      </c>
      <c r="E104" s="75" t="s">
        <v>20</v>
      </c>
      <c r="F104" s="378" t="s">
        <v>1123</v>
      </c>
    </row>
    <row r="105" spans="1:8" s="30" customFormat="1" x14ac:dyDescent="0.3">
      <c r="A105" s="241"/>
      <c r="B105" s="21">
        <v>9</v>
      </c>
      <c r="C105" s="14" t="s">
        <v>21</v>
      </c>
      <c r="D105" s="16" t="s">
        <v>1121</v>
      </c>
      <c r="E105" s="75" t="s">
        <v>20</v>
      </c>
      <c r="F105" s="378" t="s">
        <v>1124</v>
      </c>
    </row>
    <row r="106" spans="1:8" s="30" customFormat="1" x14ac:dyDescent="0.3">
      <c r="A106" s="241"/>
      <c r="B106" s="21">
        <v>10</v>
      </c>
      <c r="C106" s="16" t="s">
        <v>21</v>
      </c>
      <c r="D106" s="184" t="s">
        <v>9</v>
      </c>
      <c r="E106" s="75" t="s">
        <v>19</v>
      </c>
      <c r="F106" s="418" t="s">
        <v>377</v>
      </c>
    </row>
    <row r="107" spans="1:8" s="76" customFormat="1" x14ac:dyDescent="0.3">
      <c r="A107" s="241"/>
      <c r="B107" s="21">
        <v>11</v>
      </c>
      <c r="C107" s="14" t="s">
        <v>21</v>
      </c>
      <c r="D107" s="184" t="s">
        <v>9</v>
      </c>
      <c r="E107" s="75" t="s">
        <v>19</v>
      </c>
      <c r="F107" s="26" t="s">
        <v>377</v>
      </c>
    </row>
    <row r="108" spans="1:8" s="76" customFormat="1" x14ac:dyDescent="0.3">
      <c r="A108" s="241"/>
      <c r="B108" s="21">
        <v>12</v>
      </c>
      <c r="C108" s="14" t="s">
        <v>21</v>
      </c>
      <c r="D108" s="184" t="s">
        <v>9</v>
      </c>
      <c r="E108" s="75" t="s">
        <v>19</v>
      </c>
      <c r="F108" s="26" t="s">
        <v>377</v>
      </c>
    </row>
    <row r="109" spans="1:8" s="76" customFormat="1" x14ac:dyDescent="0.3">
      <c r="A109" s="241"/>
      <c r="B109" s="21">
        <v>13</v>
      </c>
      <c r="C109" s="14" t="s">
        <v>21</v>
      </c>
      <c r="D109" s="16" t="s">
        <v>387</v>
      </c>
      <c r="E109" s="234" t="s">
        <v>20</v>
      </c>
      <c r="F109" s="26" t="s">
        <v>390</v>
      </c>
    </row>
    <row r="110" spans="1:8" s="76" customFormat="1" x14ac:dyDescent="0.3">
      <c r="A110" s="241"/>
      <c r="B110" s="21">
        <v>14</v>
      </c>
      <c r="C110" s="14" t="s">
        <v>21</v>
      </c>
      <c r="D110" s="16" t="s">
        <v>388</v>
      </c>
      <c r="E110" s="234" t="s">
        <v>20</v>
      </c>
      <c r="F110" s="26" t="s">
        <v>391</v>
      </c>
    </row>
    <row r="111" spans="1:8" s="76" customFormat="1" ht="14.25" thickBot="1" x14ac:dyDescent="0.35">
      <c r="A111" s="241"/>
      <c r="B111" s="22">
        <v>15</v>
      </c>
      <c r="C111" s="18" t="s">
        <v>21</v>
      </c>
      <c r="D111" s="19" t="s">
        <v>389</v>
      </c>
      <c r="E111" s="31" t="s">
        <v>20</v>
      </c>
      <c r="F111" s="185" t="s">
        <v>392</v>
      </c>
    </row>
    <row r="112" spans="1:8" s="76" customFormat="1" ht="14.25" thickBot="1" x14ac:dyDescent="0.35">
      <c r="A112" s="30"/>
    </row>
    <row r="113" spans="1:7" ht="27.75" thickBot="1" x14ac:dyDescent="0.35">
      <c r="B113" s="4" t="s">
        <v>12</v>
      </c>
      <c r="C113" s="27" t="s">
        <v>16</v>
      </c>
      <c r="D113" s="28" t="s">
        <v>17</v>
      </c>
      <c r="E113" s="29" t="s">
        <v>18</v>
      </c>
      <c r="F113" s="5" t="s">
        <v>1</v>
      </c>
    </row>
    <row r="114" spans="1:7" ht="13.5" customHeight="1" x14ac:dyDescent="0.3">
      <c r="A114" s="241"/>
      <c r="B114" s="20">
        <v>0</v>
      </c>
      <c r="C114" s="14" t="s">
        <v>21</v>
      </c>
      <c r="D114" s="16" t="s">
        <v>1125</v>
      </c>
      <c r="E114" s="75" t="s">
        <v>19</v>
      </c>
      <c r="F114" s="378" t="s">
        <v>1126</v>
      </c>
      <c r="G114" s="30"/>
    </row>
    <row r="115" spans="1:7" x14ac:dyDescent="0.3">
      <c r="A115" s="241"/>
      <c r="B115" s="21">
        <v>1</v>
      </c>
      <c r="C115" s="14" t="s">
        <v>21</v>
      </c>
      <c r="D115" s="16" t="s">
        <v>1127</v>
      </c>
      <c r="E115" s="75" t="s">
        <v>19</v>
      </c>
      <c r="F115" s="378" t="s">
        <v>1134</v>
      </c>
      <c r="G115" s="30"/>
    </row>
    <row r="116" spans="1:7" x14ac:dyDescent="0.3">
      <c r="A116" s="241"/>
      <c r="B116" s="21">
        <v>2</v>
      </c>
      <c r="C116" s="14" t="s">
        <v>21</v>
      </c>
      <c r="D116" s="16" t="s">
        <v>1128</v>
      </c>
      <c r="E116" s="75" t="s">
        <v>19</v>
      </c>
      <c r="F116" s="378" t="s">
        <v>1135</v>
      </c>
      <c r="G116" s="30"/>
    </row>
    <row r="117" spans="1:7" x14ac:dyDescent="0.3">
      <c r="A117" s="241"/>
      <c r="B117" s="21">
        <v>3</v>
      </c>
      <c r="C117" s="14" t="s">
        <v>21</v>
      </c>
      <c r="D117" s="16" t="s">
        <v>1129</v>
      </c>
      <c r="E117" s="75" t="s">
        <v>19</v>
      </c>
      <c r="F117" s="378" t="s">
        <v>1136</v>
      </c>
      <c r="G117" s="30"/>
    </row>
    <row r="118" spans="1:7" x14ac:dyDescent="0.3">
      <c r="A118" s="241"/>
      <c r="B118" s="21">
        <v>4</v>
      </c>
      <c r="C118" s="14" t="s">
        <v>21</v>
      </c>
      <c r="D118" s="16" t="s">
        <v>1130</v>
      </c>
      <c r="E118" s="75" t="s">
        <v>19</v>
      </c>
      <c r="F118" s="378" t="s">
        <v>1137</v>
      </c>
      <c r="G118" s="30"/>
    </row>
    <row r="119" spans="1:7" s="30" customFormat="1" x14ac:dyDescent="0.3">
      <c r="A119" s="241"/>
      <c r="B119" s="21">
        <v>5</v>
      </c>
      <c r="C119" s="14" t="s">
        <v>21</v>
      </c>
      <c r="D119" s="16" t="s">
        <v>1131</v>
      </c>
      <c r="E119" s="75" t="s">
        <v>19</v>
      </c>
      <c r="F119" s="378" t="s">
        <v>1138</v>
      </c>
    </row>
    <row r="120" spans="1:7" s="30" customFormat="1" x14ac:dyDescent="0.3">
      <c r="A120" s="241"/>
      <c r="B120" s="95">
        <v>6</v>
      </c>
      <c r="C120" s="14" t="s">
        <v>21</v>
      </c>
      <c r="D120" s="16" t="s">
        <v>1132</v>
      </c>
      <c r="E120" s="75" t="s">
        <v>19</v>
      </c>
      <c r="F120" s="378" t="s">
        <v>1139</v>
      </c>
    </row>
    <row r="121" spans="1:7" s="30" customFormat="1" x14ac:dyDescent="0.3">
      <c r="A121" s="241"/>
      <c r="B121" s="21">
        <v>7</v>
      </c>
      <c r="C121" s="14" t="s">
        <v>21</v>
      </c>
      <c r="D121" s="16" t="s">
        <v>1133</v>
      </c>
      <c r="E121" s="75" t="s">
        <v>19</v>
      </c>
      <c r="F121" s="378" t="s">
        <v>1140</v>
      </c>
    </row>
    <row r="122" spans="1:7" s="30" customFormat="1" x14ac:dyDescent="0.3">
      <c r="A122" s="241"/>
      <c r="B122" s="21">
        <v>8</v>
      </c>
      <c r="C122" s="14" t="s">
        <v>21</v>
      </c>
      <c r="D122" s="184" t="s">
        <v>9</v>
      </c>
      <c r="E122" s="75" t="s">
        <v>19</v>
      </c>
      <c r="F122" s="418" t="s">
        <v>377</v>
      </c>
    </row>
    <row r="123" spans="1:7" s="30" customFormat="1" x14ac:dyDescent="0.3">
      <c r="A123" s="241"/>
      <c r="B123" s="21">
        <v>9</v>
      </c>
      <c r="C123" s="14" t="s">
        <v>21</v>
      </c>
      <c r="D123" s="184" t="s">
        <v>9</v>
      </c>
      <c r="E123" s="75" t="s">
        <v>19</v>
      </c>
      <c r="F123" s="418" t="s">
        <v>377</v>
      </c>
    </row>
    <row r="124" spans="1:7" s="30" customFormat="1" x14ac:dyDescent="0.3">
      <c r="A124" s="241"/>
      <c r="B124" s="21">
        <v>10</v>
      </c>
      <c r="C124" s="14" t="s">
        <v>21</v>
      </c>
      <c r="D124" s="184" t="s">
        <v>9</v>
      </c>
      <c r="E124" s="75" t="s">
        <v>19</v>
      </c>
      <c r="F124" s="418" t="s">
        <v>377</v>
      </c>
    </row>
    <row r="125" spans="1:7" s="30" customFormat="1" x14ac:dyDescent="0.3">
      <c r="A125" s="241"/>
      <c r="B125" s="441">
        <v>11</v>
      </c>
      <c r="C125" s="412" t="s">
        <v>1067</v>
      </c>
      <c r="D125" s="416" t="s">
        <v>1141</v>
      </c>
      <c r="E125" s="221" t="s">
        <v>20</v>
      </c>
      <c r="F125" s="124"/>
    </row>
    <row r="126" spans="1:7" s="30" customFormat="1" x14ac:dyDescent="0.3">
      <c r="A126" s="241"/>
      <c r="B126" s="21">
        <v>12</v>
      </c>
      <c r="C126" s="14" t="s">
        <v>21</v>
      </c>
      <c r="D126" s="184" t="s">
        <v>9</v>
      </c>
      <c r="E126" s="75" t="s">
        <v>19</v>
      </c>
      <c r="F126" s="418" t="s">
        <v>377</v>
      </c>
    </row>
    <row r="127" spans="1:7" s="30" customFormat="1" x14ac:dyDescent="0.3">
      <c r="A127" s="241"/>
      <c r="B127" s="441">
        <v>13</v>
      </c>
      <c r="C127" s="412" t="s">
        <v>1067</v>
      </c>
      <c r="D127" s="416" t="s">
        <v>1142</v>
      </c>
      <c r="E127" s="221" t="s">
        <v>20</v>
      </c>
      <c r="F127" s="124"/>
    </row>
    <row r="128" spans="1:7" s="30" customFormat="1" x14ac:dyDescent="0.3">
      <c r="A128" s="241"/>
      <c r="B128" s="441">
        <v>14</v>
      </c>
      <c r="C128" s="412" t="s">
        <v>1067</v>
      </c>
      <c r="D128" s="416" t="s">
        <v>1143</v>
      </c>
      <c r="E128" s="221" t="s">
        <v>20</v>
      </c>
      <c r="F128" s="124"/>
    </row>
    <row r="129" spans="1:8" ht="14.25" thickBot="1" x14ac:dyDescent="0.35">
      <c r="A129" s="241"/>
      <c r="B129" s="22">
        <v>15</v>
      </c>
      <c r="C129" s="186" t="s">
        <v>21</v>
      </c>
      <c r="D129" s="19" t="s">
        <v>1078</v>
      </c>
      <c r="E129" s="31" t="s">
        <v>1075</v>
      </c>
      <c r="F129" s="187" t="s">
        <v>1115</v>
      </c>
      <c r="G129" s="30"/>
    </row>
    <row r="130" spans="1:8" ht="14.25" thickBot="1" x14ac:dyDescent="0.35"/>
    <row r="131" spans="1:8" s="76" customFormat="1" ht="27.75" thickBot="1" x14ac:dyDescent="0.35">
      <c r="A131" s="30"/>
      <c r="B131" s="4" t="s">
        <v>7</v>
      </c>
      <c r="C131" s="27" t="s">
        <v>16</v>
      </c>
      <c r="D131" s="28" t="s">
        <v>17</v>
      </c>
      <c r="E131" s="29" t="s">
        <v>18</v>
      </c>
      <c r="F131" s="5" t="s">
        <v>1</v>
      </c>
    </row>
    <row r="132" spans="1:8" s="76" customFormat="1" ht="13.5" customHeight="1" x14ac:dyDescent="0.3">
      <c r="A132" s="241"/>
      <c r="B132" s="20">
        <v>0</v>
      </c>
      <c r="C132" s="17"/>
      <c r="D132" s="15" t="s">
        <v>13</v>
      </c>
      <c r="E132" s="75"/>
      <c r="F132" s="99" t="s">
        <v>15</v>
      </c>
    </row>
    <row r="133" spans="1:8" s="76" customFormat="1" x14ac:dyDescent="0.3">
      <c r="A133" s="241"/>
      <c r="B133" s="21">
        <v>1</v>
      </c>
      <c r="C133" s="14"/>
      <c r="D133" s="16" t="s">
        <v>14</v>
      </c>
      <c r="E133" s="75"/>
      <c r="F133" s="26"/>
    </row>
    <row r="134" spans="1:8" s="76" customFormat="1" x14ac:dyDescent="0.3">
      <c r="A134" s="241"/>
      <c r="B134" s="441">
        <v>2</v>
      </c>
      <c r="C134" s="412" t="s">
        <v>1067</v>
      </c>
      <c r="D134" s="416" t="s">
        <v>1069</v>
      </c>
      <c r="E134" s="221"/>
      <c r="F134" s="124"/>
      <c r="H134" s="79"/>
    </row>
    <row r="135" spans="1:8" s="30" customFormat="1" x14ac:dyDescent="0.3">
      <c r="A135" s="241"/>
      <c r="B135" s="441">
        <v>3</v>
      </c>
      <c r="C135" s="412" t="s">
        <v>1067</v>
      </c>
      <c r="D135" s="416" t="s">
        <v>1144</v>
      </c>
      <c r="E135" s="221"/>
      <c r="F135" s="124"/>
      <c r="H135" s="79"/>
    </row>
    <row r="136" spans="1:8" s="30" customFormat="1" ht="13.5" customHeight="1" x14ac:dyDescent="0.3">
      <c r="A136" s="241"/>
      <c r="B136" s="21">
        <v>4</v>
      </c>
      <c r="C136" s="14" t="s">
        <v>21</v>
      </c>
      <c r="D136" s="184" t="s">
        <v>9</v>
      </c>
      <c r="E136" s="75" t="s">
        <v>19</v>
      </c>
      <c r="F136" s="418" t="s">
        <v>377</v>
      </c>
    </row>
    <row r="137" spans="1:8" s="30" customFormat="1" x14ac:dyDescent="0.3">
      <c r="A137" s="241"/>
      <c r="B137" s="21">
        <v>5</v>
      </c>
      <c r="C137" s="14" t="s">
        <v>21</v>
      </c>
      <c r="D137" s="184" t="s">
        <v>9</v>
      </c>
      <c r="E137" s="75" t="s">
        <v>19</v>
      </c>
      <c r="F137" s="418" t="s">
        <v>377</v>
      </c>
    </row>
    <row r="138" spans="1:8" s="30" customFormat="1" x14ac:dyDescent="0.3">
      <c r="A138" s="241"/>
      <c r="B138" s="441">
        <v>6</v>
      </c>
      <c r="C138" s="412" t="s">
        <v>1067</v>
      </c>
      <c r="D138" s="416" t="s">
        <v>1145</v>
      </c>
      <c r="E138" s="221" t="s">
        <v>19</v>
      </c>
      <c r="F138" s="124"/>
    </row>
    <row r="139" spans="1:8" s="30" customFormat="1" x14ac:dyDescent="0.3">
      <c r="A139" s="241"/>
      <c r="B139" s="260">
        <v>7</v>
      </c>
      <c r="C139" s="261" t="s">
        <v>134</v>
      </c>
      <c r="D139" s="262" t="s">
        <v>23</v>
      </c>
      <c r="E139" s="263"/>
      <c r="F139" s="600" t="s">
        <v>482</v>
      </c>
    </row>
    <row r="140" spans="1:8" s="30" customFormat="1" x14ac:dyDescent="0.3">
      <c r="A140" s="241"/>
      <c r="B140" s="260">
        <v>8</v>
      </c>
      <c r="C140" s="261" t="s">
        <v>134</v>
      </c>
      <c r="D140" s="262" t="s">
        <v>22</v>
      </c>
      <c r="E140" s="263"/>
      <c r="F140" s="601"/>
    </row>
    <row r="141" spans="1:8" s="30" customFormat="1" x14ac:dyDescent="0.3">
      <c r="A141" s="241"/>
      <c r="B141" s="21">
        <v>9</v>
      </c>
      <c r="C141" s="14" t="s">
        <v>21</v>
      </c>
      <c r="D141" s="16" t="s">
        <v>1146</v>
      </c>
      <c r="E141" s="75" t="s">
        <v>19</v>
      </c>
      <c r="F141" s="378" t="s">
        <v>1147</v>
      </c>
    </row>
    <row r="142" spans="1:8" s="30" customFormat="1" x14ac:dyDescent="0.3">
      <c r="A142" s="241"/>
      <c r="B142" s="21">
        <v>10</v>
      </c>
      <c r="C142" s="14" t="s">
        <v>21</v>
      </c>
      <c r="D142" s="16" t="s">
        <v>1148</v>
      </c>
      <c r="E142" s="75" t="s">
        <v>19</v>
      </c>
      <c r="F142" s="378" t="s">
        <v>1149</v>
      </c>
    </row>
    <row r="143" spans="1:8" s="30" customFormat="1" x14ac:dyDescent="0.3">
      <c r="A143" s="241"/>
      <c r="B143" s="21">
        <v>11</v>
      </c>
      <c r="C143" s="14" t="s">
        <v>21</v>
      </c>
      <c r="D143" s="16" t="s">
        <v>1078</v>
      </c>
      <c r="E143" s="75" t="s">
        <v>1075</v>
      </c>
      <c r="F143" s="26" t="s">
        <v>1115</v>
      </c>
    </row>
    <row r="144" spans="1:8" s="30" customFormat="1" x14ac:dyDescent="0.3">
      <c r="A144" s="241"/>
      <c r="B144" s="21">
        <v>12</v>
      </c>
      <c r="C144" s="14" t="s">
        <v>21</v>
      </c>
      <c r="D144" s="16" t="s">
        <v>1078</v>
      </c>
      <c r="E144" s="75" t="s">
        <v>1075</v>
      </c>
      <c r="F144" s="26" t="s">
        <v>1115</v>
      </c>
    </row>
    <row r="145" spans="1:6" s="30" customFormat="1" x14ac:dyDescent="0.3">
      <c r="A145" s="241"/>
      <c r="B145" s="21">
        <v>13</v>
      </c>
      <c r="C145" s="14" t="s">
        <v>21</v>
      </c>
      <c r="D145" s="16" t="s">
        <v>1078</v>
      </c>
      <c r="E145" s="75" t="s">
        <v>1075</v>
      </c>
      <c r="F145" s="26" t="s">
        <v>1115</v>
      </c>
    </row>
    <row r="146" spans="1:6" s="30" customFormat="1" x14ac:dyDescent="0.3">
      <c r="A146" s="241"/>
      <c r="B146" s="21">
        <v>14</v>
      </c>
      <c r="C146" s="14" t="s">
        <v>21</v>
      </c>
      <c r="D146" s="16" t="s">
        <v>1078</v>
      </c>
      <c r="E146" s="75" t="s">
        <v>1075</v>
      </c>
      <c r="F146" s="26" t="s">
        <v>1115</v>
      </c>
    </row>
    <row r="147" spans="1:6" s="76" customFormat="1" ht="14.25" thickBot="1" x14ac:dyDescent="0.35">
      <c r="A147" s="241"/>
      <c r="B147" s="22">
        <v>15</v>
      </c>
      <c r="C147" s="186" t="s">
        <v>21</v>
      </c>
      <c r="D147" s="19" t="s">
        <v>1078</v>
      </c>
      <c r="E147" s="31" t="s">
        <v>1075</v>
      </c>
      <c r="F147" s="187" t="s">
        <v>1115</v>
      </c>
    </row>
    <row r="148" spans="1:6" s="76" customFormat="1" ht="14.25" thickBot="1" x14ac:dyDescent="0.35">
      <c r="A148" s="30"/>
    </row>
    <row r="149" spans="1:6" s="76" customFormat="1" ht="27.75" thickBot="1" x14ac:dyDescent="0.35">
      <c r="A149" s="30"/>
      <c r="B149" s="4" t="s">
        <v>8</v>
      </c>
      <c r="C149" s="27" t="s">
        <v>16</v>
      </c>
      <c r="D149" s="28" t="s">
        <v>17</v>
      </c>
      <c r="E149" s="29" t="s">
        <v>18</v>
      </c>
      <c r="F149" s="5" t="s">
        <v>1</v>
      </c>
    </row>
    <row r="150" spans="1:6" s="30" customFormat="1" x14ac:dyDescent="0.3">
      <c r="A150" s="241"/>
      <c r="B150" s="91">
        <v>0</v>
      </c>
      <c r="C150" s="107" t="s">
        <v>152</v>
      </c>
      <c r="D150" s="92" t="s">
        <v>155</v>
      </c>
      <c r="E150" s="93"/>
      <c r="F150" s="108" t="s">
        <v>1150</v>
      </c>
    </row>
    <row r="151" spans="1:6" s="30" customFormat="1" x14ac:dyDescent="0.3">
      <c r="A151" s="241"/>
      <c r="B151" s="90">
        <v>1</v>
      </c>
      <c r="C151" s="109" t="s">
        <v>152</v>
      </c>
      <c r="D151" s="110" t="s">
        <v>147</v>
      </c>
      <c r="E151" s="111"/>
      <c r="F151" s="602" t="s">
        <v>1151</v>
      </c>
    </row>
    <row r="152" spans="1:6" s="30" customFormat="1" ht="29.45" customHeight="1" x14ac:dyDescent="0.3">
      <c r="A152" s="241"/>
      <c r="B152" s="90">
        <v>2</v>
      </c>
      <c r="C152" s="109" t="s">
        <v>152</v>
      </c>
      <c r="D152" s="110" t="s">
        <v>153</v>
      </c>
      <c r="E152" s="111"/>
      <c r="F152" s="603"/>
    </row>
    <row r="153" spans="1:6" s="30" customFormat="1" ht="31.9" customHeight="1" x14ac:dyDescent="0.3">
      <c r="A153" s="241"/>
      <c r="B153" s="90">
        <v>3</v>
      </c>
      <c r="C153" s="109" t="s">
        <v>152</v>
      </c>
      <c r="D153" s="110" t="s">
        <v>154</v>
      </c>
      <c r="E153" s="111"/>
      <c r="F153" s="604"/>
    </row>
    <row r="154" spans="1:6" s="30" customFormat="1" x14ac:dyDescent="0.3">
      <c r="A154" s="241"/>
      <c r="B154" s="21">
        <v>4</v>
      </c>
      <c r="C154" s="14" t="s">
        <v>21</v>
      </c>
      <c r="D154" s="16" t="s">
        <v>1152</v>
      </c>
      <c r="E154" s="75" t="s">
        <v>19</v>
      </c>
      <c r="F154" s="26" t="s">
        <v>377</v>
      </c>
    </row>
    <row r="155" spans="1:6" s="30" customFormat="1" x14ac:dyDescent="0.3">
      <c r="A155" s="241"/>
      <c r="B155" s="21">
        <v>5</v>
      </c>
      <c r="C155" s="14" t="s">
        <v>21</v>
      </c>
      <c r="D155" s="16" t="s">
        <v>1153</v>
      </c>
      <c r="E155" s="75" t="s">
        <v>19</v>
      </c>
      <c r="F155" s="418" t="s">
        <v>377</v>
      </c>
    </row>
    <row r="156" spans="1:6" s="30" customFormat="1" x14ac:dyDescent="0.3">
      <c r="A156" s="241"/>
      <c r="B156" s="21">
        <v>6</v>
      </c>
      <c r="C156" s="14" t="s">
        <v>21</v>
      </c>
      <c r="D156" s="16" t="s">
        <v>1154</v>
      </c>
      <c r="E156" s="75" t="s">
        <v>19</v>
      </c>
      <c r="F156" s="26" t="s">
        <v>377</v>
      </c>
    </row>
    <row r="157" spans="1:6" s="30" customFormat="1" x14ac:dyDescent="0.3">
      <c r="A157" s="241"/>
      <c r="B157" s="21">
        <v>7</v>
      </c>
      <c r="C157" s="14" t="s">
        <v>21</v>
      </c>
      <c r="D157" s="16" t="s">
        <v>1155</v>
      </c>
      <c r="E157" s="75" t="s">
        <v>19</v>
      </c>
      <c r="F157" s="26" t="s">
        <v>377</v>
      </c>
    </row>
    <row r="158" spans="1:6" s="30" customFormat="1" x14ac:dyDescent="0.3">
      <c r="A158" s="241"/>
      <c r="B158" s="21">
        <v>8</v>
      </c>
      <c r="C158" s="14" t="s">
        <v>21</v>
      </c>
      <c r="D158" s="16" t="s">
        <v>1156</v>
      </c>
      <c r="E158" s="75" t="s">
        <v>19</v>
      </c>
      <c r="F158" s="591" t="s">
        <v>1158</v>
      </c>
    </row>
    <row r="159" spans="1:6" s="30" customFormat="1" x14ac:dyDescent="0.3">
      <c r="A159" s="241"/>
      <c r="B159" s="21">
        <v>9</v>
      </c>
      <c r="C159" s="14" t="s">
        <v>21</v>
      </c>
      <c r="D159" s="16" t="s">
        <v>1157</v>
      </c>
      <c r="E159" s="75" t="s">
        <v>19</v>
      </c>
      <c r="F159" s="592"/>
    </row>
    <row r="160" spans="1:6" s="30" customFormat="1" x14ac:dyDescent="0.3">
      <c r="A160" s="241"/>
      <c r="B160" s="441">
        <v>10</v>
      </c>
      <c r="C160" s="412" t="s">
        <v>1067</v>
      </c>
      <c r="D160" s="416" t="s">
        <v>1159</v>
      </c>
      <c r="E160" s="221" t="s">
        <v>19</v>
      </c>
      <c r="F160" s="124"/>
    </row>
    <row r="161" spans="1:6" s="76" customFormat="1" x14ac:dyDescent="0.3">
      <c r="A161" s="241"/>
      <c r="B161" s="21">
        <v>11</v>
      </c>
      <c r="C161" s="14" t="s">
        <v>21</v>
      </c>
      <c r="D161" s="16" t="s">
        <v>1078</v>
      </c>
      <c r="E161" s="75" t="s">
        <v>1075</v>
      </c>
      <c r="F161" s="26" t="s">
        <v>1115</v>
      </c>
    </row>
    <row r="162" spans="1:6" s="76" customFormat="1" x14ac:dyDescent="0.3">
      <c r="A162" s="30"/>
      <c r="B162" s="8">
        <v>12</v>
      </c>
      <c r="C162" s="9"/>
      <c r="D162" s="10"/>
      <c r="E162" s="32"/>
      <c r="F162" s="24"/>
    </row>
    <row r="163" spans="1:6" s="76" customFormat="1" x14ac:dyDescent="0.3">
      <c r="A163" s="30"/>
      <c r="B163" s="8">
        <v>13</v>
      </c>
      <c r="C163" s="9"/>
      <c r="D163" s="10"/>
      <c r="E163" s="32"/>
      <c r="F163" s="24"/>
    </row>
    <row r="164" spans="1:6" s="76" customFormat="1" x14ac:dyDescent="0.3">
      <c r="A164" s="30"/>
      <c r="B164" s="8">
        <v>14</v>
      </c>
      <c r="C164" s="9"/>
      <c r="D164" s="10"/>
      <c r="E164" s="32"/>
      <c r="F164" s="24"/>
    </row>
    <row r="165" spans="1:6" s="76" customFormat="1" ht="14.25" thickBot="1" x14ac:dyDescent="0.35">
      <c r="A165" s="30"/>
      <c r="B165" s="11">
        <v>15</v>
      </c>
      <c r="C165" s="12"/>
      <c r="D165" s="13"/>
      <c r="E165" s="33"/>
      <c r="F165" s="25"/>
    </row>
    <row r="166" spans="1:6" s="76" customFormat="1" x14ac:dyDescent="0.3">
      <c r="A166" s="30"/>
    </row>
  </sheetData>
  <mergeCells count="16">
    <mergeCell ref="F158:F159"/>
    <mergeCell ref="F6:F8"/>
    <mergeCell ref="F48:F49"/>
    <mergeCell ref="F43:F47"/>
    <mergeCell ref="F139:F140"/>
    <mergeCell ref="F151:F153"/>
    <mergeCell ref="F15:F16"/>
    <mergeCell ref="F19:F21"/>
    <mergeCell ref="F27:F28"/>
    <mergeCell ref="F34:F35"/>
    <mergeCell ref="F56:F57"/>
    <mergeCell ref="F50:F54"/>
    <mergeCell ref="F65:F66"/>
    <mergeCell ref="F67:F70"/>
    <mergeCell ref="F87:F89"/>
    <mergeCell ref="F91:F9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N29"/>
  <sheetViews>
    <sheetView showGridLines="0" zoomScaleNormal="100" workbookViewId="0">
      <selection activeCell="I34" sqref="I34"/>
    </sheetView>
  </sheetViews>
  <sheetFormatPr defaultColWidth="9" defaultRowHeight="13.5" x14ac:dyDescent="0.3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89" customWidth="1"/>
    <col min="11" max="11" width="10.75" style="89" customWidth="1"/>
    <col min="12" max="12" width="8.75" style="89" customWidth="1"/>
    <col min="13" max="13" width="30.625" style="76" customWidth="1"/>
    <col min="14" max="16384" width="9" style="1"/>
  </cols>
  <sheetData>
    <row r="2" spans="2:13" x14ac:dyDescent="0.3">
      <c r="B2" s="2" t="s">
        <v>555</v>
      </c>
    </row>
    <row r="4" spans="2:13" s="89" customFormat="1" x14ac:dyDescent="0.3">
      <c r="B4" s="35" t="s">
        <v>556</v>
      </c>
    </row>
    <row r="5" spans="2:13" s="89" customFormat="1" x14ac:dyDescent="0.3">
      <c r="B5" s="51" t="s">
        <v>558</v>
      </c>
    </row>
    <row r="6" spans="2:13" s="89" customFormat="1" x14ac:dyDescent="0.3">
      <c r="B6" s="51" t="s">
        <v>559</v>
      </c>
    </row>
    <row r="7" spans="2:13" s="89" customFormat="1" x14ac:dyDescent="0.3">
      <c r="B7" s="51" t="s">
        <v>562</v>
      </c>
    </row>
    <row r="8" spans="2:13" s="89" customFormat="1" x14ac:dyDescent="0.3">
      <c r="B8" s="51" t="s">
        <v>560</v>
      </c>
    </row>
    <row r="9" spans="2:13" s="89" customFormat="1" x14ac:dyDescent="0.3">
      <c r="B9" s="51" t="s">
        <v>561</v>
      </c>
    </row>
    <row r="10" spans="2:13" s="89" customFormat="1" x14ac:dyDescent="0.3">
      <c r="B10" s="35"/>
    </row>
    <row r="11" spans="2:13" s="89" customFormat="1" ht="14.25" thickBot="1" x14ac:dyDescent="0.35">
      <c r="B11" s="35" t="s">
        <v>557</v>
      </c>
    </row>
    <row r="12" spans="2:13" x14ac:dyDescent="0.3">
      <c r="B12" s="623"/>
      <c r="C12" s="625" t="s">
        <v>104</v>
      </c>
      <c r="D12" s="627" t="s">
        <v>238</v>
      </c>
      <c r="E12" s="629" t="s">
        <v>471</v>
      </c>
      <c r="F12" s="630"/>
      <c r="G12" s="618" t="s">
        <v>474</v>
      </c>
      <c r="H12" s="619"/>
      <c r="I12" s="620"/>
      <c r="J12" s="618" t="s">
        <v>481</v>
      </c>
      <c r="K12" s="619"/>
      <c r="L12" s="620"/>
      <c r="M12" s="621" t="s">
        <v>1059</v>
      </c>
    </row>
    <row r="13" spans="2:13" s="89" customFormat="1" ht="27.75" thickBot="1" x14ac:dyDescent="0.35">
      <c r="B13" s="624"/>
      <c r="C13" s="626"/>
      <c r="D13" s="628"/>
      <c r="E13" s="246" t="s">
        <v>472</v>
      </c>
      <c r="F13" s="246" t="s">
        <v>473</v>
      </c>
      <c r="G13" s="247" t="s">
        <v>475</v>
      </c>
      <c r="H13" s="247" t="s">
        <v>476</v>
      </c>
      <c r="I13" s="247" t="s">
        <v>477</v>
      </c>
      <c r="J13" s="247" t="s">
        <v>475</v>
      </c>
      <c r="K13" s="247" t="s">
        <v>476</v>
      </c>
      <c r="L13" s="247" t="s">
        <v>477</v>
      </c>
      <c r="M13" s="622"/>
    </row>
    <row r="14" spans="2:13" s="89" customFormat="1" ht="27" x14ac:dyDescent="0.3">
      <c r="B14" s="432" t="s">
        <v>158</v>
      </c>
      <c r="C14" s="413" t="s">
        <v>1066</v>
      </c>
      <c r="D14" s="433" t="s">
        <v>161</v>
      </c>
      <c r="E14" s="433" t="s">
        <v>160</v>
      </c>
      <c r="F14" s="433"/>
      <c r="G14" s="433" t="s">
        <v>1056</v>
      </c>
      <c r="H14" s="433">
        <v>16</v>
      </c>
      <c r="I14" s="433" t="s">
        <v>1058</v>
      </c>
      <c r="J14" s="433" t="s">
        <v>1062</v>
      </c>
      <c r="K14" s="433" t="s">
        <v>1063</v>
      </c>
      <c r="L14" s="433" t="s">
        <v>1057</v>
      </c>
      <c r="M14" s="414" t="s">
        <v>1060</v>
      </c>
    </row>
    <row r="15" spans="2:13" s="89" customFormat="1" ht="27.75" thickBot="1" x14ac:dyDescent="0.35">
      <c r="B15" s="114" t="s">
        <v>159</v>
      </c>
      <c r="C15" s="115"/>
      <c r="D15" s="116" t="s">
        <v>162</v>
      </c>
      <c r="E15" s="116" t="s">
        <v>163</v>
      </c>
      <c r="F15" s="116"/>
      <c r="G15" s="116"/>
      <c r="H15" s="116"/>
      <c r="I15" s="116"/>
      <c r="J15" s="116"/>
      <c r="K15" s="116"/>
      <c r="L15" s="116"/>
      <c r="M15" s="23" t="s">
        <v>1061</v>
      </c>
    </row>
    <row r="16" spans="2:13" x14ac:dyDescent="0.3">
      <c r="B16" s="236" t="s">
        <v>89</v>
      </c>
      <c r="C16" s="17" t="s">
        <v>105</v>
      </c>
      <c r="D16" s="15" t="s">
        <v>103</v>
      </c>
      <c r="E16" s="15">
        <v>168</v>
      </c>
      <c r="F16" s="75">
        <f>ROUND(1/E16*1000,2)</f>
        <v>5.95</v>
      </c>
      <c r="G16" s="234"/>
      <c r="H16" s="234"/>
      <c r="I16" s="234"/>
      <c r="J16" s="234"/>
      <c r="K16" s="234"/>
      <c r="L16" s="234"/>
      <c r="M16" s="193"/>
    </row>
    <row r="17" spans="2:14" ht="27" x14ac:dyDescent="0.3">
      <c r="B17" s="227" t="s">
        <v>90</v>
      </c>
      <c r="C17" s="411" t="s">
        <v>107</v>
      </c>
      <c r="D17" s="412" t="s">
        <v>106</v>
      </c>
      <c r="E17" s="412">
        <v>84</v>
      </c>
      <c r="F17" s="226">
        <f>ROUND(1/E17*1000,2)</f>
        <v>11.9</v>
      </c>
      <c r="G17" s="226" t="s">
        <v>478</v>
      </c>
      <c r="H17" s="248" t="s">
        <v>479</v>
      </c>
      <c r="I17" s="248" t="s">
        <v>480</v>
      </c>
      <c r="J17" s="226" t="s">
        <v>478</v>
      </c>
      <c r="K17" s="248" t="s">
        <v>502</v>
      </c>
      <c r="L17" s="248" t="s">
        <v>1064</v>
      </c>
      <c r="M17" s="417" t="s">
        <v>1065</v>
      </c>
    </row>
    <row r="18" spans="2:14" x14ac:dyDescent="0.3">
      <c r="B18" s="73" t="s">
        <v>91</v>
      </c>
      <c r="C18" s="74" t="s">
        <v>107</v>
      </c>
      <c r="D18" s="16" t="s">
        <v>103</v>
      </c>
      <c r="E18" s="16">
        <v>84</v>
      </c>
      <c r="F18" s="75">
        <f>ROUND(1/E18*1000,2)</f>
        <v>11.9</v>
      </c>
      <c r="G18" s="75"/>
      <c r="H18" s="431"/>
      <c r="I18" s="431"/>
      <c r="J18" s="75"/>
      <c r="K18" s="431"/>
      <c r="L18" s="431"/>
      <c r="M18" s="418"/>
    </row>
    <row r="19" spans="2:14" x14ac:dyDescent="0.3">
      <c r="B19" s="73" t="s">
        <v>92</v>
      </c>
      <c r="C19" s="74" t="s">
        <v>107</v>
      </c>
      <c r="D19" s="16" t="s">
        <v>103</v>
      </c>
      <c r="E19" s="16">
        <v>84</v>
      </c>
      <c r="F19" s="75">
        <f>ROUND(1/E19*1000,2)</f>
        <v>11.9</v>
      </c>
      <c r="G19" s="75"/>
      <c r="H19" s="431"/>
      <c r="I19" s="431"/>
      <c r="J19" s="75"/>
      <c r="K19" s="431"/>
      <c r="L19" s="431"/>
      <c r="M19" s="418"/>
    </row>
    <row r="20" spans="2:14" x14ac:dyDescent="0.3">
      <c r="B20" s="73" t="s">
        <v>93</v>
      </c>
      <c r="C20" s="74" t="s">
        <v>107</v>
      </c>
      <c r="D20" s="16" t="s">
        <v>106</v>
      </c>
      <c r="E20" s="16">
        <v>84</v>
      </c>
      <c r="F20" s="75">
        <f>ROUND(1/E20*1000,2)</f>
        <v>11.9</v>
      </c>
      <c r="G20" s="75"/>
      <c r="H20" s="75"/>
      <c r="I20" s="75"/>
      <c r="J20" s="75"/>
      <c r="K20" s="75"/>
      <c r="L20" s="75"/>
      <c r="M20" s="100"/>
    </row>
    <row r="21" spans="2:14" ht="40.5" x14ac:dyDescent="0.3">
      <c r="B21" s="227" t="s">
        <v>94</v>
      </c>
      <c r="C21" s="189" t="s">
        <v>108</v>
      </c>
      <c r="D21" s="192" t="s">
        <v>468</v>
      </c>
      <c r="E21" s="190">
        <v>84</v>
      </c>
      <c r="F21" s="226">
        <f t="shared" ref="F21:F29" si="0">ROUND(1/E21*1000,2)</f>
        <v>11.9</v>
      </c>
      <c r="G21" s="226" t="s">
        <v>478</v>
      </c>
      <c r="H21" s="248" t="s">
        <v>479</v>
      </c>
      <c r="I21" s="248" t="s">
        <v>480</v>
      </c>
      <c r="J21" s="226" t="s">
        <v>478</v>
      </c>
      <c r="K21" s="248" t="s">
        <v>502</v>
      </c>
      <c r="L21" s="248" t="s">
        <v>1064</v>
      </c>
      <c r="M21" s="243" t="s">
        <v>503</v>
      </c>
    </row>
    <row r="22" spans="2:14" ht="40.5" x14ac:dyDescent="0.3">
      <c r="B22" s="73" t="s">
        <v>95</v>
      </c>
      <c r="C22" s="74" t="s">
        <v>108</v>
      </c>
      <c r="D22" s="245" t="s">
        <v>468</v>
      </c>
      <c r="E22" s="16">
        <v>84</v>
      </c>
      <c r="F22" s="75">
        <f t="shared" si="0"/>
        <v>11.9</v>
      </c>
      <c r="G22" s="75"/>
      <c r="H22" s="75"/>
      <c r="I22" s="75"/>
      <c r="J22" s="75"/>
      <c r="K22" s="75"/>
      <c r="L22" s="75"/>
      <c r="M22" s="26"/>
      <c r="N22" s="58"/>
    </row>
    <row r="23" spans="2:14" x14ac:dyDescent="0.3">
      <c r="B23" s="73" t="s">
        <v>96</v>
      </c>
      <c r="C23" s="74" t="s">
        <v>105</v>
      </c>
      <c r="D23" s="16" t="s">
        <v>103</v>
      </c>
      <c r="E23" s="16">
        <v>168</v>
      </c>
      <c r="F23" s="75">
        <f t="shared" si="0"/>
        <v>5.95</v>
      </c>
      <c r="G23" s="75"/>
      <c r="H23" s="431"/>
      <c r="I23" s="431"/>
      <c r="J23" s="75"/>
      <c r="K23" s="431"/>
      <c r="L23" s="431"/>
      <c r="M23" s="100"/>
    </row>
    <row r="24" spans="2:14" x14ac:dyDescent="0.3">
      <c r="B24" s="73" t="s">
        <v>97</v>
      </c>
      <c r="C24" s="74" t="s">
        <v>107</v>
      </c>
      <c r="D24" s="16" t="s">
        <v>103</v>
      </c>
      <c r="E24" s="16">
        <v>168</v>
      </c>
      <c r="F24" s="75">
        <f t="shared" si="0"/>
        <v>5.95</v>
      </c>
      <c r="G24" s="75"/>
      <c r="H24" s="75"/>
      <c r="I24" s="75"/>
      <c r="J24" s="75"/>
      <c r="K24" s="75"/>
      <c r="L24" s="75"/>
      <c r="M24" s="26"/>
    </row>
    <row r="25" spans="2:14" x14ac:dyDescent="0.3">
      <c r="B25" s="73" t="s">
        <v>98</v>
      </c>
      <c r="C25" s="74" t="s">
        <v>107</v>
      </c>
      <c r="D25" s="16" t="s">
        <v>103</v>
      </c>
      <c r="E25" s="16">
        <v>168</v>
      </c>
      <c r="F25" s="75">
        <f t="shared" si="0"/>
        <v>5.95</v>
      </c>
      <c r="G25" s="75"/>
      <c r="H25" s="75"/>
      <c r="I25" s="75"/>
      <c r="J25" s="75"/>
      <c r="K25" s="75"/>
      <c r="L25" s="75"/>
      <c r="M25" s="26"/>
    </row>
    <row r="26" spans="2:14" x14ac:dyDescent="0.3">
      <c r="B26" s="73" t="s">
        <v>99</v>
      </c>
      <c r="C26" s="74" t="s">
        <v>107</v>
      </c>
      <c r="D26" s="16" t="s">
        <v>103</v>
      </c>
      <c r="E26" s="16">
        <v>168</v>
      </c>
      <c r="F26" s="75">
        <f t="shared" si="0"/>
        <v>5.95</v>
      </c>
      <c r="G26" s="75"/>
      <c r="H26" s="75"/>
      <c r="I26" s="75"/>
      <c r="J26" s="75"/>
      <c r="K26" s="75"/>
      <c r="L26" s="75"/>
      <c r="M26" s="26"/>
    </row>
    <row r="27" spans="2:14" x14ac:dyDescent="0.3">
      <c r="B27" s="73" t="s">
        <v>100</v>
      </c>
      <c r="C27" s="74" t="s">
        <v>107</v>
      </c>
      <c r="D27" s="16" t="s">
        <v>103</v>
      </c>
      <c r="E27" s="16">
        <v>84</v>
      </c>
      <c r="F27" s="75">
        <f t="shared" si="0"/>
        <v>11.9</v>
      </c>
      <c r="G27" s="75"/>
      <c r="H27" s="75"/>
      <c r="I27" s="75"/>
      <c r="J27" s="75"/>
      <c r="K27" s="75"/>
      <c r="L27" s="75"/>
      <c r="M27" s="26"/>
    </row>
    <row r="28" spans="2:14" x14ac:dyDescent="0.3">
      <c r="B28" s="73" t="s">
        <v>101</v>
      </c>
      <c r="C28" s="74" t="s">
        <v>107</v>
      </c>
      <c r="D28" s="16" t="s">
        <v>103</v>
      </c>
      <c r="E28" s="16">
        <v>84</v>
      </c>
      <c r="F28" s="75">
        <f t="shared" si="0"/>
        <v>11.9</v>
      </c>
      <c r="G28" s="75"/>
      <c r="H28" s="75"/>
      <c r="I28" s="75"/>
      <c r="J28" s="75"/>
      <c r="K28" s="75"/>
      <c r="L28" s="75"/>
      <c r="M28" s="26"/>
    </row>
    <row r="29" spans="2:14" ht="14.25" thickBot="1" x14ac:dyDescent="0.35">
      <c r="B29" s="242" t="s">
        <v>102</v>
      </c>
      <c r="C29" s="115" t="s">
        <v>107</v>
      </c>
      <c r="D29" s="19" t="s">
        <v>103</v>
      </c>
      <c r="E29" s="19">
        <v>84</v>
      </c>
      <c r="F29" s="19">
        <f t="shared" si="0"/>
        <v>11.9</v>
      </c>
      <c r="G29" s="31"/>
      <c r="H29" s="31"/>
      <c r="I29" s="31"/>
      <c r="J29" s="31"/>
      <c r="K29" s="31"/>
      <c r="L29" s="31"/>
      <c r="M29" s="187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M23"/>
  <sheetViews>
    <sheetView zoomScale="85" zoomScaleNormal="85" workbookViewId="0">
      <selection activeCell="B24" sqref="B24"/>
    </sheetView>
  </sheetViews>
  <sheetFormatPr defaultColWidth="8.75" defaultRowHeight="13.5" x14ac:dyDescent="0.3"/>
  <cols>
    <col min="1" max="1" width="8.75" style="89"/>
    <col min="2" max="2" width="11.875" style="89" customWidth="1"/>
    <col min="3" max="13" width="20.75" style="89" customWidth="1"/>
    <col min="14" max="19" width="10.75" style="89" customWidth="1"/>
    <col min="20" max="27" width="20.75" style="89" customWidth="1"/>
    <col min="28" max="16384" width="8.75" style="89"/>
  </cols>
  <sheetData>
    <row r="2" spans="2:13" x14ac:dyDescent="0.3">
      <c r="B2" s="2" t="s">
        <v>857</v>
      </c>
    </row>
    <row r="3" spans="2:13" x14ac:dyDescent="0.3">
      <c r="B3" s="463"/>
    </row>
    <row r="4" spans="2:13" x14ac:dyDescent="0.3">
      <c r="B4" s="463" t="s">
        <v>1244</v>
      </c>
    </row>
    <row r="5" spans="2:13" x14ac:dyDescent="0.3">
      <c r="B5" s="463" t="s">
        <v>858</v>
      </c>
    </row>
    <row r="7" spans="2:13" s="463" customFormat="1" x14ac:dyDescent="0.3">
      <c r="C7" s="463" t="s">
        <v>859</v>
      </c>
      <c r="D7" s="463" t="s">
        <v>860</v>
      </c>
      <c r="E7" s="463" t="s">
        <v>861</v>
      </c>
      <c r="F7" s="463" t="s">
        <v>862</v>
      </c>
      <c r="G7" s="463" t="s">
        <v>863</v>
      </c>
      <c r="H7" s="463" t="s">
        <v>864</v>
      </c>
      <c r="I7" s="463" t="s">
        <v>865</v>
      </c>
      <c r="J7" s="463" t="s">
        <v>866</v>
      </c>
      <c r="K7" s="463" t="s">
        <v>867</v>
      </c>
      <c r="L7" s="463" t="s">
        <v>868</v>
      </c>
      <c r="M7" s="463" t="s">
        <v>869</v>
      </c>
    </row>
    <row r="8" spans="2:13" ht="14.25" thickBot="1" x14ac:dyDescent="0.35">
      <c r="C8" s="461">
        <v>0</v>
      </c>
      <c r="D8" s="461">
        <v>1</v>
      </c>
      <c r="E8" s="461">
        <v>2</v>
      </c>
      <c r="F8" s="461">
        <v>3</v>
      </c>
      <c r="G8" s="461">
        <v>4</v>
      </c>
      <c r="H8" s="461">
        <v>5</v>
      </c>
      <c r="I8" s="461">
        <v>6</v>
      </c>
      <c r="J8" s="461">
        <v>7</v>
      </c>
      <c r="K8" s="461">
        <v>8</v>
      </c>
      <c r="L8" s="461">
        <v>9</v>
      </c>
      <c r="M8" s="465">
        <v>0</v>
      </c>
    </row>
    <row r="10" spans="2:13" x14ac:dyDescent="0.3">
      <c r="B10" s="89" t="s">
        <v>1245</v>
      </c>
      <c r="C10" s="463" t="s">
        <v>871</v>
      </c>
    </row>
    <row r="11" spans="2:13" x14ac:dyDescent="0.3">
      <c r="C11" s="463" t="s">
        <v>1252</v>
      </c>
    </row>
    <row r="13" spans="2:13" x14ac:dyDescent="0.3">
      <c r="B13" s="89" t="s">
        <v>870</v>
      </c>
      <c r="C13" s="463" t="s">
        <v>1254</v>
      </c>
      <c r="D13" s="463" t="s">
        <v>1257</v>
      </c>
      <c r="E13" s="463" t="s">
        <v>1258</v>
      </c>
      <c r="F13" s="463" t="s">
        <v>1259</v>
      </c>
      <c r="G13" s="463" t="s">
        <v>1260</v>
      </c>
      <c r="H13" s="463" t="s">
        <v>1261</v>
      </c>
      <c r="I13" s="463" t="s">
        <v>1262</v>
      </c>
      <c r="J13" s="463" t="s">
        <v>1263</v>
      </c>
      <c r="K13" s="463" t="s">
        <v>1264</v>
      </c>
      <c r="L13" s="463" t="s">
        <v>1265</v>
      </c>
    </row>
    <row r="14" spans="2:13" x14ac:dyDescent="0.3">
      <c r="C14" s="463" t="s">
        <v>1255</v>
      </c>
      <c r="D14" s="463" t="s">
        <v>1266</v>
      </c>
      <c r="E14" s="463" t="s">
        <v>1267</v>
      </c>
      <c r="F14" s="463" t="s">
        <v>1268</v>
      </c>
      <c r="G14" s="463" t="s">
        <v>1269</v>
      </c>
      <c r="H14" s="463" t="s">
        <v>1270</v>
      </c>
      <c r="I14" s="463" t="s">
        <v>1271</v>
      </c>
      <c r="J14" s="463" t="s">
        <v>1272</v>
      </c>
      <c r="K14" s="463" t="s">
        <v>1273</v>
      </c>
      <c r="L14" s="463" t="s">
        <v>1274</v>
      </c>
    </row>
    <row r="15" spans="2:13" x14ac:dyDescent="0.3">
      <c r="C15" s="463" t="s">
        <v>1246</v>
      </c>
      <c r="D15" s="463" t="s">
        <v>1275</v>
      </c>
      <c r="E15" s="463" t="s">
        <v>1276</v>
      </c>
      <c r="F15" s="463" t="s">
        <v>1277</v>
      </c>
      <c r="G15" s="463" t="s">
        <v>1278</v>
      </c>
      <c r="H15" s="463" t="s">
        <v>1279</v>
      </c>
      <c r="I15" s="463" t="s">
        <v>1280</v>
      </c>
      <c r="J15" s="463" t="s">
        <v>1281</v>
      </c>
      <c r="K15" s="463" t="s">
        <v>1282</v>
      </c>
      <c r="L15" s="463" t="s">
        <v>1283</v>
      </c>
    </row>
    <row r="16" spans="2:13" x14ac:dyDescent="0.3">
      <c r="C16" s="463" t="s">
        <v>1256</v>
      </c>
      <c r="D16" s="463" t="s">
        <v>1256</v>
      </c>
      <c r="E16" s="463" t="s">
        <v>1256</v>
      </c>
      <c r="F16" s="463" t="s">
        <v>1256</v>
      </c>
      <c r="G16" s="463" t="s">
        <v>1256</v>
      </c>
      <c r="H16" s="463" t="s">
        <v>1256</v>
      </c>
      <c r="I16" s="463" t="s">
        <v>1256</v>
      </c>
      <c r="J16" s="463" t="s">
        <v>1256</v>
      </c>
      <c r="K16" s="463" t="s">
        <v>1256</v>
      </c>
      <c r="L16" s="463" t="s">
        <v>1256</v>
      </c>
    </row>
    <row r="17" spans="2:12" x14ac:dyDescent="0.3">
      <c r="C17" s="463" t="s">
        <v>1247</v>
      </c>
      <c r="D17" s="463" t="s">
        <v>1247</v>
      </c>
      <c r="E17" s="463" t="s">
        <v>1247</v>
      </c>
      <c r="F17" s="463" t="s">
        <v>1247</v>
      </c>
      <c r="G17" s="463" t="s">
        <v>1247</v>
      </c>
      <c r="H17" s="463" t="s">
        <v>1247</v>
      </c>
      <c r="I17" s="463" t="s">
        <v>1247</v>
      </c>
      <c r="J17" s="463" t="s">
        <v>1247</v>
      </c>
      <c r="K17" s="463" t="s">
        <v>1247</v>
      </c>
      <c r="L17" s="463" t="s">
        <v>1247</v>
      </c>
    </row>
    <row r="18" spans="2:12" x14ac:dyDescent="0.3">
      <c r="C18" s="463" t="s">
        <v>1248</v>
      </c>
      <c r="D18" s="463" t="s">
        <v>1248</v>
      </c>
      <c r="E18" s="463" t="s">
        <v>1248</v>
      </c>
      <c r="F18" s="463" t="s">
        <v>1248</v>
      </c>
      <c r="G18" s="463" t="s">
        <v>1248</v>
      </c>
      <c r="H18" s="463" t="s">
        <v>1248</v>
      </c>
      <c r="I18" s="463" t="s">
        <v>1248</v>
      </c>
      <c r="J18" s="463" t="s">
        <v>1248</v>
      </c>
      <c r="K18" s="463" t="s">
        <v>1248</v>
      </c>
      <c r="L18" s="463" t="s">
        <v>1248</v>
      </c>
    </row>
    <row r="19" spans="2:12" x14ac:dyDescent="0.3">
      <c r="C19" s="463" t="s">
        <v>1249</v>
      </c>
      <c r="D19" s="463" t="s">
        <v>1249</v>
      </c>
      <c r="E19" s="463" t="s">
        <v>1249</v>
      </c>
      <c r="F19" s="463" t="s">
        <v>1249</v>
      </c>
      <c r="G19" s="463" t="s">
        <v>1249</v>
      </c>
      <c r="H19" s="463" t="s">
        <v>1249</v>
      </c>
      <c r="I19" s="463" t="s">
        <v>1249</v>
      </c>
      <c r="J19" s="463" t="s">
        <v>1249</v>
      </c>
      <c r="K19" s="463" t="s">
        <v>1249</v>
      </c>
      <c r="L19" s="463" t="s">
        <v>1249</v>
      </c>
    </row>
    <row r="20" spans="2:12" x14ac:dyDescent="0.3">
      <c r="C20" s="463" t="s">
        <v>1250</v>
      </c>
      <c r="D20" s="463" t="s">
        <v>1250</v>
      </c>
      <c r="E20" s="463" t="s">
        <v>1250</v>
      </c>
      <c r="F20" s="463" t="s">
        <v>1250</v>
      </c>
      <c r="G20" s="463" t="s">
        <v>1250</v>
      </c>
      <c r="H20" s="463" t="s">
        <v>1250</v>
      </c>
      <c r="I20" s="463" t="s">
        <v>1250</v>
      </c>
      <c r="J20" s="463" t="s">
        <v>1250</v>
      </c>
      <c r="K20" s="463" t="s">
        <v>1250</v>
      </c>
      <c r="L20" s="463" t="s">
        <v>1250</v>
      </c>
    </row>
    <row r="21" spans="2:12" x14ac:dyDescent="0.3">
      <c r="C21" s="463" t="s">
        <v>1253</v>
      </c>
      <c r="D21" s="463" t="s">
        <v>1253</v>
      </c>
      <c r="E21" s="463" t="s">
        <v>1253</v>
      </c>
      <c r="F21" s="463" t="s">
        <v>1253</v>
      </c>
      <c r="G21" s="463" t="s">
        <v>1253</v>
      </c>
      <c r="H21" s="463" t="s">
        <v>1253</v>
      </c>
      <c r="I21" s="463" t="s">
        <v>1253</v>
      </c>
      <c r="J21" s="463" t="s">
        <v>1253</v>
      </c>
      <c r="K21" s="463" t="s">
        <v>1253</v>
      </c>
      <c r="L21" s="463" t="s">
        <v>1253</v>
      </c>
    </row>
    <row r="23" spans="2:12" x14ac:dyDescent="0.3">
      <c r="B23" s="495" t="s">
        <v>1473</v>
      </c>
      <c r="C23" s="631" t="s">
        <v>1251</v>
      </c>
      <c r="D23" s="631"/>
      <c r="E23" s="631"/>
      <c r="F23" s="631"/>
      <c r="G23" s="631"/>
      <c r="H23" s="631"/>
      <c r="I23" s="631"/>
      <c r="J23" s="631"/>
      <c r="K23" s="631"/>
      <c r="L23" s="631"/>
    </row>
  </sheetData>
  <mergeCells count="1">
    <mergeCell ref="C23:L2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97)V0.1보드시험현황</vt:lpstr>
      <vt:lpstr>98)V0.2보드시험현황</vt:lpstr>
      <vt:lpstr>99)HW추가수정사항</vt:lpstr>
      <vt:lpstr>00) Psi-1000_3000_Block</vt:lpstr>
      <vt:lpstr>01) SW작업방법</vt:lpstr>
      <vt:lpstr>01-1) IAP</vt:lpstr>
      <vt:lpstr>02) GPIO</vt:lpstr>
      <vt:lpstr>02-1) Timer</vt:lpstr>
      <vt:lpstr>02-2) SW scheduling</vt:lpstr>
      <vt:lpstr>03) Parm</vt:lpstr>
      <vt:lpstr>03-1) Calibration</vt:lpstr>
      <vt:lpstr>04) SPI</vt:lpstr>
      <vt:lpstr>05) UART</vt:lpstr>
      <vt:lpstr>05-1) SW IO Protocol</vt:lpstr>
      <vt:lpstr>06) RTD</vt:lpstr>
      <vt:lpstr>07) Ethernet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조락현</cp:lastModifiedBy>
  <cp:lastPrinted>2021-07-20T09:12:25Z</cp:lastPrinted>
  <dcterms:created xsi:type="dcterms:W3CDTF">2017-08-27T23:12:48Z</dcterms:created>
  <dcterms:modified xsi:type="dcterms:W3CDTF">2022-04-01T08:08:09Z</dcterms:modified>
</cp:coreProperties>
</file>