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jo\OneDrive\문서\업무\2. psi-3000\FW\"/>
    </mc:Choice>
  </mc:AlternateContent>
  <xr:revisionPtr revIDLastSave="0" documentId="13_ncr:1_{7A5515E1-F5AF-447B-9CAE-2ADFE61E3DAD}" xr6:coauthVersionLast="47" xr6:coauthVersionMax="47" xr10:uidLastSave="{00000000-0000-0000-0000-000000000000}"/>
  <bookViews>
    <workbookView xWindow="-120" yWindow="-120" windowWidth="29040" windowHeight="15990" tabRatio="850" firstSheet="3" activeTab="14" xr2:uid="{00000000-000D-0000-FFFF-FFFF00000000}"/>
  </bookViews>
  <sheets>
    <sheet name="97)V0.1보드시험현황" sheetId="36" r:id="rId1"/>
    <sheet name="98)V0.2보드시험현황" sheetId="44" r:id="rId2"/>
    <sheet name="99)HW추가수정사항" sheetId="31" r:id="rId3"/>
    <sheet name="00) Nu-2000_spec" sheetId="9" r:id="rId4"/>
    <sheet name="01-2) IAP" sheetId="10" r:id="rId5"/>
    <sheet name="01-1) SW작업방법" sheetId="25" r:id="rId6"/>
    <sheet name="02-2) Timer" sheetId="11" r:id="rId7"/>
    <sheet name="02-1) GPIO" sheetId="1" r:id="rId8"/>
    <sheet name="01-3) Parm" sheetId="28" r:id="rId9"/>
    <sheet name="수정 전_03) SW scheduling" sheetId="37" r:id="rId10"/>
    <sheet name="수정 전_03) LED" sheetId="33" r:id="rId11"/>
    <sheet name="04) Calibration" sheetId="29" r:id="rId12"/>
    <sheet name="05) SPI" sheetId="34" r:id="rId13"/>
    <sheet name="06) UART" sheetId="32" r:id="rId14"/>
    <sheet name="07-1) RTD" sheetId="27" r:id="rId15"/>
    <sheet name="9) PID controller" sheetId="40" r:id="rId16"/>
    <sheet name="11-1) PLC_analog_out" sheetId="35" r:id="rId17"/>
    <sheet name="11-2) PAR_IN_OUT" sheetId="42" r:id="rId18"/>
    <sheet name="11-3) Serial통신" sheetId="30" r:id="rId19"/>
    <sheet name="11-4) Serial통신(MODBUS)" sheetId="43" r:id="rId20"/>
    <sheet name="12) Ethernet" sheetId="45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7" i="27" l="1"/>
  <c r="S57" i="27" s="1"/>
  <c r="R58" i="27"/>
  <c r="S58" i="27"/>
  <c r="R59" i="27"/>
  <c r="S59" i="27"/>
  <c r="R60" i="27"/>
  <c r="S60" i="27"/>
  <c r="R61" i="27"/>
  <c r="S61" i="27" s="1"/>
  <c r="R62" i="27"/>
  <c r="S62" i="27"/>
  <c r="R63" i="27"/>
  <c r="S63" i="27"/>
  <c r="R64" i="27"/>
  <c r="S64" i="27"/>
  <c r="R65" i="27"/>
  <c r="S65" i="27" s="1"/>
  <c r="R66" i="27"/>
  <c r="S66" i="27"/>
  <c r="R67" i="27"/>
  <c r="S67" i="27"/>
  <c r="R56" i="27"/>
  <c r="S56" i="27" s="1"/>
  <c r="R55" i="27"/>
  <c r="S55" i="27" s="1"/>
  <c r="R54" i="27"/>
  <c r="S54" i="27" s="1"/>
  <c r="D61" i="35" l="1"/>
  <c r="E61" i="35" s="1"/>
  <c r="F61" i="35" s="1"/>
  <c r="G61" i="35" s="1"/>
  <c r="H61" i="35" s="1"/>
  <c r="I61" i="35" s="1"/>
  <c r="J61" i="35" s="1"/>
  <c r="K61" i="35" s="1"/>
  <c r="L61" i="35" s="1"/>
  <c r="M61" i="35" s="1"/>
  <c r="AF49" i="27" l="1"/>
  <c r="AG49" i="27" s="1"/>
  <c r="AF48" i="27"/>
  <c r="AG48" i="27" s="1"/>
  <c r="AF47" i="27"/>
  <c r="AG47" i="27" s="1"/>
  <c r="AF46" i="27"/>
  <c r="AG46" i="27" s="1"/>
  <c r="AF45" i="27"/>
  <c r="AG45" i="27" s="1"/>
  <c r="AF44" i="27"/>
  <c r="AG44" i="27" s="1"/>
  <c r="AF43" i="27"/>
  <c r="AG43" i="27" s="1"/>
  <c r="AF42" i="27"/>
  <c r="AG42" i="27" s="1"/>
  <c r="AF41" i="27"/>
  <c r="AG41" i="27" s="1"/>
  <c r="AF40" i="27"/>
  <c r="AG40" i="27" s="1"/>
  <c r="AF39" i="27"/>
  <c r="AG39" i="27" s="1"/>
  <c r="AF38" i="27"/>
  <c r="AG38" i="27" s="1"/>
  <c r="Y49" i="27"/>
  <c r="Z49" i="27" s="1"/>
  <c r="Y48" i="27"/>
  <c r="Z48" i="27" s="1"/>
  <c r="Y47" i="27"/>
  <c r="Z47" i="27" s="1"/>
  <c r="Y46" i="27"/>
  <c r="Z46" i="27" s="1"/>
  <c r="Y45" i="27"/>
  <c r="Z45" i="27" s="1"/>
  <c r="Y44" i="27"/>
  <c r="Z44" i="27" s="1"/>
  <c r="Y43" i="27"/>
  <c r="Z43" i="27" s="1"/>
  <c r="Y42" i="27"/>
  <c r="Z42" i="27" s="1"/>
  <c r="Y41" i="27"/>
  <c r="Z41" i="27" s="1"/>
  <c r="Y40" i="27"/>
  <c r="Z40" i="27" s="1"/>
  <c r="Y39" i="27"/>
  <c r="Z39" i="27" s="1"/>
  <c r="Y38" i="27"/>
  <c r="Z38" i="27" s="1"/>
  <c r="R40" i="27"/>
  <c r="S40" i="27" s="1"/>
  <c r="R41" i="27"/>
  <c r="S41" i="27" s="1"/>
  <c r="R42" i="27"/>
  <c r="S42" i="27" s="1"/>
  <c r="R43" i="27"/>
  <c r="S43" i="27" s="1"/>
  <c r="R44" i="27"/>
  <c r="S44" i="27" s="1"/>
  <c r="R45" i="27"/>
  <c r="S45" i="27" s="1"/>
  <c r="R46" i="27"/>
  <c r="S46" i="27" s="1"/>
  <c r="R47" i="27"/>
  <c r="S47" i="27" s="1"/>
  <c r="R48" i="27"/>
  <c r="S48" i="27" s="1"/>
  <c r="R49" i="27"/>
  <c r="S49" i="27" s="1"/>
  <c r="R39" i="27"/>
  <c r="S39" i="27" s="1"/>
  <c r="R38" i="27"/>
  <c r="S38" i="27" s="1"/>
  <c r="F16" i="11" l="1"/>
  <c r="F17" i="11"/>
  <c r="F18" i="11"/>
  <c r="F19" i="11"/>
  <c r="F21" i="11"/>
  <c r="F22" i="11"/>
  <c r="F23" i="11"/>
  <c r="F24" i="11"/>
  <c r="F25" i="11"/>
  <c r="F26" i="11"/>
  <c r="F27" i="11"/>
  <c r="F28" i="11"/>
  <c r="F29" i="11"/>
  <c r="F20" i="11"/>
  <c r="R69" i="27" l="1"/>
  <c r="P85" i="27"/>
  <c r="N86" i="27"/>
  <c r="N83" i="27"/>
  <c r="N81" i="27"/>
  <c r="N80" i="27"/>
  <c r="N78" i="27"/>
  <c r="D81" i="27" l="1"/>
  <c r="D80" i="27"/>
  <c r="H69" i="27"/>
  <c r="D83" i="27"/>
  <c r="D86" i="27"/>
  <c r="D78" i="27"/>
  <c r="D69" i="27"/>
  <c r="O81" i="27" s="1"/>
  <c r="P81" i="27" s="1"/>
  <c r="Q81" i="27" s="1"/>
  <c r="E86" i="27" l="1"/>
  <c r="F86" i="27" s="1"/>
  <c r="E83" i="27"/>
  <c r="O78" i="27"/>
  <c r="P78" i="27" s="1"/>
  <c r="Q78" i="27" s="1"/>
  <c r="O86" i="27"/>
  <c r="P86" i="27" s="1"/>
  <c r="Q86" i="27" s="1"/>
  <c r="E80" i="27"/>
  <c r="F80" i="27" s="1"/>
  <c r="G80" i="27" s="1"/>
  <c r="O80" i="27"/>
  <c r="P80" i="27" s="1"/>
  <c r="Q80" i="27" s="1"/>
  <c r="O83" i="27"/>
  <c r="P83" i="27" s="1"/>
  <c r="Q83" i="27" s="1"/>
  <c r="E81" i="27"/>
  <c r="F81" i="27" s="1"/>
  <c r="G81" i="27" s="1"/>
  <c r="E78" i="27"/>
  <c r="F78" i="27" s="1"/>
  <c r="F83" i="27"/>
  <c r="G83" i="27" s="1"/>
  <c r="T86" i="27" l="1"/>
  <c r="U86" i="27" s="1"/>
  <c r="R86" i="27"/>
  <c r="T79" i="27"/>
  <c r="U79" i="27" s="1"/>
  <c r="T83" i="27"/>
  <c r="U83" i="27" s="1"/>
  <c r="T82" i="27"/>
  <c r="U82" i="27" s="1"/>
  <c r="T84" i="27"/>
  <c r="U84" i="27" s="1"/>
  <c r="T85" i="27"/>
  <c r="S83" i="27"/>
  <c r="R83" i="27"/>
  <c r="T78" i="27"/>
  <c r="U78" i="27" s="1"/>
  <c r="R78" i="27"/>
  <c r="S78" i="27"/>
  <c r="T80" i="27"/>
  <c r="U80" i="27" s="1"/>
  <c r="S86" i="27"/>
  <c r="T81" i="27"/>
  <c r="U81" i="27" s="1"/>
  <c r="H83" i="27"/>
  <c r="I83" i="27"/>
  <c r="G78" i="27"/>
  <c r="G86" i="27"/>
  <c r="U85" i="27" l="1"/>
  <c r="I86" i="27"/>
  <c r="H86" i="27"/>
  <c r="H78" i="27"/>
  <c r="I78" i="27"/>
  <c r="J85" i="27"/>
  <c r="K85" i="27" s="1"/>
  <c r="J78" i="27"/>
  <c r="K78" i="27" s="1"/>
  <c r="J81" i="27"/>
  <c r="K81" i="27" s="1"/>
  <c r="J80" i="27"/>
  <c r="K80" i="27" s="1"/>
  <c r="J79" i="27"/>
  <c r="K79" i="27" s="1"/>
  <c r="J83" i="27"/>
  <c r="K83" i="27" s="1"/>
  <c r="J82" i="27"/>
  <c r="K82" i="27" s="1"/>
  <c r="J86" i="27"/>
  <c r="K86" i="27" s="1"/>
  <c r="J84" i="27"/>
  <c r="K84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3CF8B-BCCB-49C4-96AA-29794DA60671}" keepAlive="1" name="쿼리 - excel_test" description="통합 문서의 'excel_test' 쿼리에 대한 연결입니다." type="5" refreshedVersion="0" background="1">
    <dbPr connection="Provider=Microsoft.Mashup.OleDb.1;Data Source=$Workbook$;Location=excel_test;Extended Properties=&quot;&quot;" command="SELECT * FROM [excel_test]"/>
  </connection>
  <connection id="2" xr16:uid="{5A6ED454-5DAA-4BDE-82AF-85C1F1C9075D}" keepAlive="1" name="쿼리 - excel_test (2)" description="통합 문서의 'excel_test (2)' 쿼리에 대한 연결입니다." type="5" refreshedVersion="0" background="1">
    <dbPr connection="Provider=Microsoft.Mashup.OleDb.1;Data Source=$Workbook$;Location=&quot;excel_test (2)&quot;;Extended Properties=&quot;&quot;" command="SELECT * FROM [excel_test (2)]"/>
  </connection>
  <connection id="3" xr16:uid="{AE0E27EC-9EFE-4D21-8F42-EB68DFD1D593}" keepAlive="1" name="쿼리 - excel_test (3)" description="통합 문서의 'excel_test (3)' 쿼리에 대한 연결입니다." type="5" refreshedVersion="0" background="1">
    <dbPr connection="Provider=Microsoft.Mashup.OleDb.1;Data Source=$Workbook$;Location=&quot;excel_test (3)&quot;;Extended Properties=&quot;&quot;" command="SELECT * FROM [excel_test (3)]"/>
  </connection>
  <connection id="4" xr16:uid="{A524C98B-8407-461F-A2A5-B77F4F9E2067}" keepAlive="1" name="쿼리 - excel_test (4)" description="통합 문서의 'excel_test (4)' 쿼리에 대한 연결입니다." type="5" refreshedVersion="0" background="1">
    <dbPr connection="Provider=Microsoft.Mashup.OleDb.1;Data Source=$Workbook$;Location=&quot;excel_test (4)&quot;;Extended Properties=&quot;&quot;" command="SELECT * FROM [excel_test (4)]"/>
  </connection>
  <connection id="5" xr16:uid="{ED9F3CFD-002F-45CC-8085-DD38BF777984}" keepAlive="1" name="쿼리 - excel_test (5)" description="통합 문서의 'excel_test (5)' 쿼리에 대한 연결입니다." type="5" refreshedVersion="7" background="1" saveData="1">
    <dbPr connection="Provider=Microsoft.Mashup.OleDb.1;Data Source=$Workbook$;Location=&quot;excel_test (5)&quot;;Extended Properties=&quot;&quot;" command="SELECT * FROM [excel_test (5)]"/>
  </connection>
  <connection id="6" xr16:uid="{96E0334E-B319-4ECB-B615-57C3FFD21CA3}" keepAlive="1" name="쿼리 - 편집2" description="통합 문서의 '편집2' 쿼리에 대한 연결입니다." type="5" refreshedVersion="0" background="1">
    <dbPr connection="Provider=Microsoft.Mashup.OleDb.1;Data Source=$Workbook$;Location=편집2;Extended Properties=&quot;&quot;" command="SELECT * FROM [편집2]"/>
  </connection>
  <connection id="7" xr16:uid="{C7322192-4DB3-4371-98AA-8B1F5FB5E167}" keepAlive="1" name="쿼리 - 편집2 (2)" description="통합 문서의 '편집2 (2)' 쿼리에 대한 연결입니다." type="5" refreshedVersion="0" background="1">
    <dbPr connection="Provider=Microsoft.Mashup.OleDb.1;Data Source=$Workbook$;Location=&quot;편집2 (2)&quot;;Extended Properties=&quot;&quot;" command="SELECT * FROM [편집2 (2)]"/>
  </connection>
  <connection id="8" xr16:uid="{87EBAA81-48B6-4219-8E00-E3F9D192567E}" keepAlive="1" name="쿼리 - 편집3" description="통합 문서의 '편집3' 쿼리에 대한 연결입니다." type="5" refreshedVersion="0" background="1">
    <dbPr connection="Provider=Microsoft.Mashup.OleDb.1;Data Source=$Workbook$;Location=편집3;Extended Properties=&quot;&quot;" command="SELECT * FROM [편집3]"/>
  </connection>
</connections>
</file>

<file path=xl/sharedStrings.xml><?xml version="1.0" encoding="utf-8"?>
<sst xmlns="http://schemas.openxmlformats.org/spreadsheetml/2006/main" count="3299" uniqueCount="2156">
  <si>
    <t>GPIO_A</t>
    <phoneticPr fontId="1" type="noConversion"/>
  </si>
  <si>
    <t>Function</t>
    <phoneticPr fontId="1" type="noConversion"/>
  </si>
  <si>
    <t>GPIO_B</t>
    <phoneticPr fontId="1" type="noConversion"/>
  </si>
  <si>
    <t>GPIO_C</t>
    <phoneticPr fontId="1" type="noConversion"/>
  </si>
  <si>
    <t>GPIO_D</t>
    <phoneticPr fontId="1" type="noConversion"/>
  </si>
  <si>
    <t>GPIO_E</t>
    <phoneticPr fontId="1" type="noConversion"/>
  </si>
  <si>
    <t>GPIO_F</t>
    <phoneticPr fontId="1" type="noConversion"/>
  </si>
  <si>
    <t>GPIO_H</t>
    <phoneticPr fontId="1" type="noConversion"/>
  </si>
  <si>
    <t>GPIO_I</t>
    <phoneticPr fontId="1" type="noConversion"/>
  </si>
  <si>
    <t>---</t>
    <phoneticPr fontId="1" type="noConversion"/>
  </si>
  <si>
    <t>UART</t>
    <phoneticPr fontId="1" type="noConversion"/>
  </si>
  <si>
    <t>I2C</t>
    <phoneticPr fontId="1" type="noConversion"/>
  </si>
  <si>
    <t>GPIO_G</t>
    <phoneticPr fontId="1" type="noConversion"/>
  </si>
  <si>
    <t>OSC_IN</t>
    <phoneticPr fontId="1" type="noConversion"/>
  </si>
  <si>
    <t>OSC_OUT</t>
    <phoneticPr fontId="1" type="noConversion"/>
  </si>
  <si>
    <t>25MHz clock input</t>
    <phoneticPr fontId="1" type="noConversion"/>
  </si>
  <si>
    <t>Function
Block</t>
    <phoneticPr fontId="1" type="noConversion"/>
  </si>
  <si>
    <t>Signal
Name</t>
    <phoneticPr fontId="1" type="noConversion"/>
  </si>
  <si>
    <t>Direction</t>
    <phoneticPr fontId="1" type="noConversion"/>
  </si>
  <si>
    <t>IN</t>
    <phoneticPr fontId="1" type="noConversion"/>
  </si>
  <si>
    <t>OUT</t>
    <phoneticPr fontId="1" type="noConversion"/>
  </si>
  <si>
    <t>GPIO</t>
    <phoneticPr fontId="1" type="noConversion"/>
  </si>
  <si>
    <t>SDA</t>
    <phoneticPr fontId="1" type="noConversion"/>
  </si>
  <si>
    <t>SCL</t>
    <phoneticPr fontId="1" type="noConversion"/>
  </si>
  <si>
    <t>ADC</t>
    <phoneticPr fontId="1" type="noConversion"/>
  </si>
  <si>
    <t>DAC</t>
    <phoneticPr fontId="1" type="noConversion"/>
  </si>
  <si>
    <t>Start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</si>
  <si>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</si>
  <si>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</si>
  <si>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</si>
  <si>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</si>
  <si>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</si>
  <si>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Data</t>
    <phoneticPr fontId="1" type="noConversion"/>
  </si>
  <si>
    <t>Remark</t>
    <phoneticPr fontId="1" type="noConversion"/>
  </si>
  <si>
    <t>A</t>
    <phoneticPr fontId="1" type="noConversion"/>
  </si>
  <si>
    <t>x</t>
    <phoneticPr fontId="1" type="noConversion"/>
  </si>
  <si>
    <t>-</t>
    <phoneticPr fontId="1" type="noConversion"/>
  </si>
  <si>
    <t>I</t>
    <phoneticPr fontId="1" type="noConversion"/>
  </si>
  <si>
    <t>K</t>
    <phoneticPr fontId="1" type="noConversion"/>
  </si>
  <si>
    <t>N</t>
    <phoneticPr fontId="1" type="noConversion"/>
  </si>
  <si>
    <t>T</t>
    <phoneticPr fontId="1" type="noConversion"/>
  </si>
  <si>
    <t>V</t>
    <phoneticPr fontId="1" type="noConversion"/>
  </si>
  <si>
    <t>1. IAP (In-circuit Application Programming) 관련</t>
    <phoneticPr fontId="1" type="noConversion"/>
  </si>
  <si>
    <t>800_0000</t>
    <phoneticPr fontId="1" type="noConversion"/>
  </si>
  <si>
    <t>80F_FFFF</t>
    <phoneticPr fontId="1" type="noConversion"/>
  </si>
  <si>
    <t>16 K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</si>
  <si>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</si>
  <si>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</si>
  <si>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</si>
  <si>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64 K</t>
    <phoneticPr fontId="1" type="noConversion"/>
  </si>
  <si>
    <t>128 K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</si>
  <si>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</si>
  <si>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</si>
  <si>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</si>
  <si>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</si>
  <si>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</si>
  <si>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</si>
  <si>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800_4000</t>
    <phoneticPr fontId="1" type="noConversion"/>
  </si>
  <si>
    <t>800_8000</t>
    <phoneticPr fontId="1" type="noConversion"/>
  </si>
  <si>
    <t>800_C000</t>
    <phoneticPr fontId="1" type="noConversion"/>
  </si>
  <si>
    <t>801_0000</t>
    <phoneticPr fontId="1" type="noConversion"/>
  </si>
  <si>
    <t>802_0000</t>
    <phoneticPr fontId="1" type="noConversion"/>
  </si>
  <si>
    <t>804_0000</t>
    <phoneticPr fontId="1" type="noConversion"/>
  </si>
  <si>
    <t>806_0000</t>
    <phoneticPr fontId="1" type="noConversion"/>
  </si>
  <si>
    <t>808_0000</t>
    <phoneticPr fontId="1" type="noConversion"/>
  </si>
  <si>
    <t>80A_0000</t>
    <phoneticPr fontId="1" type="noConversion"/>
  </si>
  <si>
    <t>80C_0000</t>
    <phoneticPr fontId="1" type="noConversion"/>
  </si>
  <si>
    <t>80E_0000</t>
    <phoneticPr fontId="1" type="noConversion"/>
  </si>
  <si>
    <t>IAP program start from 0x800_0000
and jump to user app SW at 0x801_0000</t>
    <phoneticPr fontId="1" type="noConversion"/>
  </si>
  <si>
    <t>Reserved area for environment configure #1</t>
    <phoneticPr fontId="1" type="noConversion"/>
  </si>
  <si>
    <t>Reserved area for environment configure #2</t>
  </si>
  <si>
    <t>Reserved area for environment configure #3</t>
  </si>
  <si>
    <t>Sector 0</t>
    <phoneticPr fontId="1" type="noConversion"/>
  </si>
  <si>
    <t>Sector 1</t>
    <phoneticPr fontId="1" type="noConversion"/>
  </si>
  <si>
    <t>Sector 11</t>
  </si>
  <si>
    <t>Sector 10</t>
  </si>
  <si>
    <t>Sector 9</t>
  </si>
  <si>
    <t>Sector 8</t>
  </si>
  <si>
    <t>Sector 7</t>
  </si>
  <si>
    <t>Sector 6</t>
  </si>
  <si>
    <t>Sector 5</t>
  </si>
  <si>
    <t>Sector 4</t>
  </si>
  <si>
    <t>Sector 3</t>
  </si>
  <si>
    <t>Sector 2</t>
  </si>
  <si>
    <t>Environment data</t>
    <phoneticPr fontId="1" type="noConversion"/>
  </si>
  <si>
    <t>F</t>
    <phoneticPr fontId="1" type="noConversion"/>
  </si>
  <si>
    <t>0xA0</t>
    <phoneticPr fontId="1" type="noConversion"/>
  </si>
  <si>
    <t>_</t>
    <phoneticPr fontId="1" type="noConversion"/>
  </si>
  <si>
    <t>.</t>
    <phoneticPr fontId="1" type="noConversion"/>
  </si>
  <si>
    <t>저장 횟수 : 126</t>
    <phoneticPr fontId="1" type="noConversion"/>
  </si>
  <si>
    <t>sector #3</t>
    <phoneticPr fontId="1" type="noConversion"/>
  </si>
  <si>
    <t>usage bit flag : 0(used), 1(not used)</t>
    <phoneticPr fontId="1" type="noConversion"/>
  </si>
  <si>
    <t>Timer 1</t>
    <phoneticPr fontId="1" type="noConversion"/>
  </si>
  <si>
    <t>Timer 2</t>
  </si>
  <si>
    <t>Timer 3</t>
  </si>
  <si>
    <t>Timer 4</t>
  </si>
  <si>
    <t>Timer 5</t>
  </si>
  <si>
    <t>Timer 6</t>
  </si>
  <si>
    <t>Timer 7</t>
  </si>
  <si>
    <t>Timer 8</t>
  </si>
  <si>
    <t>Timer 9</t>
  </si>
  <si>
    <t>Timer 10</t>
  </si>
  <si>
    <t>Timer 11</t>
  </si>
  <si>
    <t>Timer 12</t>
  </si>
  <si>
    <t>Timer 13</t>
  </si>
  <si>
    <t>Timer 14</t>
  </si>
  <si>
    <t>16-bit</t>
    <phoneticPr fontId="1" type="noConversion"/>
  </si>
  <si>
    <t>Type</t>
    <phoneticPr fontId="1" type="noConversion"/>
  </si>
  <si>
    <t>Advanced</t>
    <phoneticPr fontId="1" type="noConversion"/>
  </si>
  <si>
    <t>32-bit</t>
    <phoneticPr fontId="1" type="noConversion"/>
  </si>
  <si>
    <t>General</t>
    <phoneticPr fontId="1" type="noConversion"/>
  </si>
  <si>
    <t>Basic</t>
    <phoneticPr fontId="1" type="noConversion"/>
  </si>
  <si>
    <t>base_address = 0x0800_C000</t>
    <phoneticPr fontId="1" type="noConversion"/>
  </si>
  <si>
    <t>0..
7</t>
    <phoneticPr fontId="1" type="noConversion"/>
  </si>
  <si>
    <t>8..
15</t>
    <phoneticPr fontId="1" type="noConversion"/>
  </si>
  <si>
    <t>16..
23</t>
    <phoneticPr fontId="1" type="noConversion"/>
  </si>
  <si>
    <t>24..
31</t>
    <phoneticPr fontId="1" type="noConversion"/>
  </si>
  <si>
    <t>0x01</t>
    <phoneticPr fontId="1" type="noConversion"/>
  </si>
  <si>
    <t>D8</t>
  </si>
  <si>
    <t>D7</t>
  </si>
  <si>
    <t>D6</t>
  </si>
  <si>
    <t>D5</t>
  </si>
  <si>
    <t>D4</t>
  </si>
  <si>
    <t>D3</t>
  </si>
  <si>
    <t>D2</t>
  </si>
  <si>
    <t>1. 개발 환경 set-up</t>
  </si>
  <si>
    <t>STM32F407IG</t>
    <phoneticPr fontId="1" type="noConversion"/>
  </si>
  <si>
    <t>Tx</t>
    <phoneticPr fontId="1" type="noConversion"/>
  </si>
  <si>
    <t>Rx</t>
    <phoneticPr fontId="1" type="noConversion"/>
  </si>
  <si>
    <t>UART2</t>
    <phoneticPr fontId="1" type="noConversion"/>
  </si>
  <si>
    <t>DAC1</t>
    <phoneticPr fontId="1" type="noConversion"/>
  </si>
  <si>
    <t>DAC2</t>
    <phoneticPr fontId="1" type="noConversion"/>
  </si>
  <si>
    <t>AOUT</t>
    <phoneticPr fontId="1" type="noConversion"/>
  </si>
  <si>
    <t xml:space="preserve"> PLC_DAC1 (4~20mA)</t>
    <phoneticPr fontId="1" type="noConversion"/>
  </si>
  <si>
    <t xml:space="preserve"> PLC_DAC2 (4~20mA)</t>
    <phoneticPr fontId="1" type="noConversion"/>
  </si>
  <si>
    <t>ADC1</t>
    <phoneticPr fontId="1" type="noConversion"/>
  </si>
  <si>
    <t>ADC1_IN6</t>
    <phoneticPr fontId="1" type="noConversion"/>
  </si>
  <si>
    <t>AIN</t>
    <phoneticPr fontId="1" type="noConversion"/>
  </si>
  <si>
    <t>I2C2</t>
    <phoneticPr fontId="1" type="noConversion"/>
  </si>
  <si>
    <t>UART1</t>
    <phoneticPr fontId="1" type="noConversion"/>
  </si>
  <si>
    <t>JTAG</t>
    <phoneticPr fontId="1" type="noConversion"/>
  </si>
  <si>
    <t>SWDIO</t>
    <phoneticPr fontId="1" type="noConversion"/>
  </si>
  <si>
    <t>SWCLK</t>
    <phoneticPr fontId="1" type="noConversion"/>
  </si>
  <si>
    <t>JTDI</t>
    <phoneticPr fontId="1" type="noConversion"/>
  </si>
  <si>
    <t xml:space="preserve"> JTAG</t>
    <phoneticPr fontId="1" type="noConversion"/>
  </si>
  <si>
    <t>BOOT</t>
    <phoneticPr fontId="1" type="noConversion"/>
  </si>
  <si>
    <t>BOOT1</t>
    <phoneticPr fontId="1" type="noConversion"/>
  </si>
  <si>
    <t>SWO</t>
    <phoneticPr fontId="1" type="noConversion"/>
  </si>
  <si>
    <t>NJTRST</t>
    <phoneticPr fontId="1" type="noConversion"/>
  </si>
  <si>
    <t>UART3</t>
    <phoneticPr fontId="1" type="noConversion"/>
  </si>
  <si>
    <t>SDIO</t>
    <phoneticPr fontId="1" type="noConversion"/>
  </si>
  <si>
    <t>CLK</t>
    <phoneticPr fontId="1" type="noConversion"/>
  </si>
  <si>
    <t>SD_DET</t>
    <phoneticPr fontId="1" type="noConversion"/>
  </si>
  <si>
    <t>OSC32</t>
    <phoneticPr fontId="1" type="noConversion"/>
  </si>
  <si>
    <t>CMD</t>
    <phoneticPr fontId="1" type="noConversion"/>
  </si>
  <si>
    <t>UART6</t>
    <phoneticPr fontId="1" type="noConversion"/>
  </si>
  <si>
    <t>SPI2</t>
    <phoneticPr fontId="1" type="noConversion"/>
  </si>
  <si>
    <t>MISO</t>
    <phoneticPr fontId="1" type="noConversion"/>
  </si>
  <si>
    <t>MOSI</t>
    <phoneticPr fontId="1" type="noConversion"/>
  </si>
  <si>
    <t>SS-</t>
    <phoneticPr fontId="1" type="noConversion"/>
  </si>
  <si>
    <t>unused</t>
    <phoneticPr fontId="1" type="noConversion"/>
  </si>
  <si>
    <t>SPI</t>
    <phoneticPr fontId="1" type="noConversion"/>
  </si>
  <si>
    <t>Independent
watchdog</t>
    <phoneticPr fontId="1" type="noConversion"/>
  </si>
  <si>
    <t>Window
watchdog</t>
    <phoneticPr fontId="1" type="noConversion"/>
  </si>
  <si>
    <t>32 KHz
internal RC clk</t>
    <phoneticPr fontId="1" type="noConversion"/>
  </si>
  <si>
    <t>prescaler : 8-bit
12-bit down counter</t>
    <phoneticPr fontId="1" type="noConversion"/>
  </si>
  <si>
    <t>7-bit down 
counter</t>
    <phoneticPr fontId="1" type="noConversion"/>
  </si>
  <si>
    <t>from main clk</t>
    <phoneticPr fontId="1" type="noConversion"/>
  </si>
  <si>
    <t>Boot 1</t>
    <phoneticPr fontId="1" type="noConversion"/>
  </si>
  <si>
    <t>Boot 0</t>
    <phoneticPr fontId="1" type="noConversion"/>
  </si>
  <si>
    <t>Boot Operation</t>
    <phoneticPr fontId="1" type="noConversion"/>
  </si>
  <si>
    <t xml:space="preserve"> unused</t>
    <phoneticPr fontId="1" type="noConversion"/>
  </si>
  <si>
    <t xml:space="preserve"> Main Flash memory</t>
    <phoneticPr fontId="1" type="noConversion"/>
  </si>
  <si>
    <t xml:space="preserve"> System memory</t>
    <phoneticPr fontId="1" type="noConversion"/>
  </si>
  <si>
    <t xml:space="preserve"> Embedded SRAM</t>
    <phoneticPr fontId="1" type="noConversion"/>
  </si>
  <si>
    <t xml:space="preserve"> - 최초에 IAP 를 program 하기위해 한 번 사용함.
 - embedded bootloader 가 내장되어 Flash memory 를 
   reprogram 하는 용도로 사용됨.
 - UART1/UART3/USB 를 사용함</t>
    <phoneticPr fontId="1" type="noConversion"/>
  </si>
  <si>
    <t xml:space="preserve"> - IAP 설치되어 살아날때 약 2초간 S/W upgrade 경우인지
   판단하여 S/W upgrade 를 하거나 그냥 살아나거나를 판단.
 - IAP program 이 address 0x800_0000 ~ 0x800_FFFF  를
   사용하므로 Application program 은 address 
   0x801_0000 ~ 0x80F_FFFF  를 사용하여야 한다.</t>
    <phoneticPr fontId="1" type="noConversion"/>
  </si>
  <si>
    <t>Nu-2000 Main controller S/W</t>
    <phoneticPr fontId="1" type="noConversion"/>
  </si>
  <si>
    <t>Address</t>
    <phoneticPr fontId="1" type="noConversion"/>
  </si>
  <si>
    <t>Size</t>
    <phoneticPr fontId="1" type="noConversion"/>
  </si>
  <si>
    <t>Flash Sector</t>
    <phoneticPr fontId="1" type="noConversion"/>
  </si>
  <si>
    <t>User App program SW starts from here
address : 0x801_0000</t>
    <phoneticPr fontId="1" type="noConversion"/>
  </si>
  <si>
    <t xml:space="preserve">  1) STM32F407 Boot Configuration 관련</t>
    <phoneticPr fontId="1" type="noConversion"/>
  </si>
  <si>
    <t xml:space="preserve">     a) STM32F407 은 Boot pin 2ea 의 설정상태에 따라 Booting 동작을 선택할 수 있다.</t>
    <phoneticPr fontId="1" type="noConversion"/>
  </si>
  <si>
    <t xml:space="preserve">     b) 보드가 최초 조립된 이후 DIP switch 를 System memory boot 로 설정한후 System memory boot 기능을 이용하여 미리 작성해둔 IAP 이미지를 Main Flash memory 에 program 한다.</t>
    <phoneticPr fontId="1" type="noConversion"/>
  </si>
  <si>
    <t xml:space="preserve">     c) 이후 DIP switch 는 Main Flash memory boot 상태로 설정하며 DIP switch 설정을 다시 변경할 경우는 없다.</t>
    <phoneticPr fontId="1" type="noConversion"/>
  </si>
  <si>
    <t xml:space="preserve">     d) IAP 가 program 된 후에는 Application S/W upgrade 는 serial port #1 을 이용하여 수행한다.</t>
    <phoneticPr fontId="1" type="noConversion"/>
  </si>
  <si>
    <t xml:space="preserve">         - serial port 설정 : 115200 baud, 1 stop bit, no parity</t>
    <phoneticPr fontId="1" type="noConversion"/>
  </si>
  <si>
    <t xml:space="preserve">         - 필요한 application S/W format : binary</t>
    <phoneticPr fontId="1" type="noConversion"/>
  </si>
  <si>
    <t xml:space="preserve">         - IAP 를 이용한 upgrade mode 상태로 진입하는 방법 : 보드 reset 후 1.5초 이내에 시리얼 통신 프로그램에서 ESC 버튼을 3회 이상 입력</t>
    <phoneticPr fontId="1" type="noConversion"/>
  </si>
  <si>
    <t xml:space="preserve">         - 필요한 시리얼 통신 프로그램 : YMODEM 으로 파일 upload 가 가능해야 함. (ex. ExtraPutty 등)</t>
    <phoneticPr fontId="1" type="noConversion"/>
  </si>
  <si>
    <t xml:space="preserve">  2) IAP 제작</t>
    <phoneticPr fontId="1" type="noConversion"/>
  </si>
  <si>
    <t xml:space="preserve">        - new project 생성</t>
    <phoneticPr fontId="1" type="noConversion"/>
  </si>
  <si>
    <t xml:space="preserve">        - pin 설정 : external clock(bypass mode), USART1 pin 번호 설정, </t>
    <phoneticPr fontId="1" type="noConversion"/>
  </si>
  <si>
    <t xml:space="preserve">        - clock configuration(HSE, use PLL, 168MHz) 설정</t>
    <phoneticPr fontId="1" type="noConversion"/>
  </si>
  <si>
    <t xml:space="preserve">     a) Github 에 있는 STM32F4 의 IAP source 를 참조하여 제작함</t>
    <phoneticPr fontId="1" type="noConversion"/>
  </si>
  <si>
    <t xml:space="preserve">         - https://github.com/eziya/STM32F4_HAL_IAP_UART 에서 source downloiad 함</t>
    <phoneticPr fontId="1" type="noConversion"/>
  </si>
  <si>
    <t xml:space="preserve">     b) CubeIDE tool 에서 new project 생성함</t>
    <phoneticPr fontId="1" type="noConversion"/>
  </si>
  <si>
    <t xml:space="preserve">        - source generation 함</t>
    <phoneticPr fontId="1" type="noConversion"/>
  </si>
  <si>
    <t xml:space="preserve">         - source 수정 내용은 https://blog.naver.com/eziya76/221552811740 의 설명 참조 함</t>
    <phoneticPr fontId="1" type="noConversion"/>
  </si>
  <si>
    <t xml:space="preserve">     c) 생성한 new project 에 download 한 파일들 추가 및 변경 내용들 비교하여 반영 한다.</t>
    <phoneticPr fontId="1" type="noConversion"/>
  </si>
  <si>
    <t xml:space="preserve">       - 제일 중요한 내용 : STM32F407 의 MSP 는 0x20020000 이기 때문에, 원래 코드대로 0x2FFE0000 와 AND 연산하면 0x20020000 이 되기 때문에</t>
    <phoneticPr fontId="1" type="noConversion"/>
  </si>
  <si>
    <t xml:space="preserve">         정상적으로 Application 으로 Jump 를 하지 못하므로  0x2FFD0000 으로 변경한 부분</t>
    <phoneticPr fontId="1" type="noConversion"/>
  </si>
  <si>
    <t>2. IAP 를 통한 upgrade 를 위해 Application 에서 반드시 수정해야 하는 부분</t>
    <phoneticPr fontId="1" type="noConversion"/>
  </si>
  <si>
    <t xml:space="preserve">  2) STM32F407IGHX.ld : 아래와 같이 수정해야 함</t>
    <phoneticPr fontId="1" type="noConversion"/>
  </si>
  <si>
    <t xml:space="preserve">  1) system_stm32f4xx.c : 아래와 같이 변경할 것</t>
    <phoneticPr fontId="1" type="noConversion"/>
  </si>
  <si>
    <t xml:space="preserve">     - application 의 시작 번지를 0x0801_0000 으로 변경하는 내용</t>
    <phoneticPr fontId="1" type="noConversion"/>
  </si>
  <si>
    <t>3. Flash Memory Map</t>
    <phoneticPr fontId="1" type="noConversion"/>
  </si>
  <si>
    <t xml:space="preserve">    1) IAP : sector 0 에 위치하며 sector 4 ~ 11 이 user application SW 저장 됨</t>
    <phoneticPr fontId="1" type="noConversion"/>
  </si>
  <si>
    <t xml:space="preserve">               sector 1, 2, 3 은 environment config 저장을 위해 reserve 함, 일단 sector 3 을 config 저장 위치로 사용 함</t>
    <phoneticPr fontId="1" type="noConversion"/>
  </si>
  <si>
    <t xml:space="preserve">               Flash memory 의 특정 sector 를 환경 변수 저장 공간으로 사용함으로 보드상에 있는 EEPROM 은 사용하지 않음</t>
    <phoneticPr fontId="1" type="noConversion"/>
  </si>
  <si>
    <t>parm 0</t>
    <phoneticPr fontId="1" type="noConversion"/>
  </si>
  <si>
    <t>parm 1</t>
  </si>
  <si>
    <t>parm 2</t>
  </si>
  <si>
    <t>parm 3</t>
  </si>
  <si>
    <t>parm 4</t>
    <phoneticPr fontId="1" type="noConversion"/>
  </si>
  <si>
    <t>parm 5</t>
  </si>
  <si>
    <t>parm 6</t>
  </si>
  <si>
    <t>parm 7</t>
  </si>
  <si>
    <t>0x3FF0</t>
    <phoneticPr fontId="1" type="noConversion"/>
  </si>
  <si>
    <t>Env version</t>
    <phoneticPr fontId="1" type="noConversion"/>
  </si>
  <si>
    <t>parm  group 0</t>
    <phoneticPr fontId="1" type="noConversion"/>
  </si>
  <si>
    <t>parm  group 1</t>
    <phoneticPr fontId="1" type="noConversion"/>
  </si>
  <si>
    <t xml:space="preserve"> - 1 parm = 4 byte 로 구성</t>
    <phoneticPr fontId="1" type="noConversion"/>
  </si>
  <si>
    <t xml:space="preserve"> - 실제 valid 한 group 은 1개만 존재함</t>
    <phoneticPr fontId="1" type="noConversion"/>
  </si>
  <si>
    <t xml:space="preserve"> - 이러한 형태로 구성하는 이유는 Flash erase 횟수를 최소화하기 위함 (Flash erase 가능 횟수 : 10,000 회로 통상적인 Flash memory 의 erase 가능 횟수 100,000 회에 비해 작기 때문)</t>
    <phoneticPr fontId="1" type="noConversion"/>
  </si>
  <si>
    <t xml:space="preserve"> - 첫번째 group 은 env table 의 version 및 env_parm group 중 valid 한것이 어느것인지 판단하는 용도로 사용</t>
    <phoneticPr fontId="1" type="noConversion"/>
  </si>
  <si>
    <t xml:space="preserve"> - Flash memory 의 특성상 erase 시 모든 bit 가 1 이 되며 1 --&gt; 0  으로 write 는 항상 가능한 특성을 이용함</t>
    <phoneticPr fontId="1" type="noConversion"/>
  </si>
  <si>
    <t>Nu-2000 Main board SW 작업 방법</t>
    <phoneticPr fontId="1" type="noConversion"/>
  </si>
  <si>
    <t>1) STM32CubeIDE download 및 설치 한다</t>
    <phoneticPr fontId="1" type="noConversion"/>
  </si>
  <si>
    <t xml:space="preserve">  - STM32CubeIDE 프로그램은 STM32F407IG MCU 사용시 pin 설정, clock 설정, peripheral 설정 등을 수행한 후 기본 초기화 된 C source 를 generation 해주는 utility 이다.</t>
    <phoneticPr fontId="1" type="noConversion"/>
  </si>
  <si>
    <t xml:space="preserve">  - 또한 통합 개발 환경을 제공하여, compile, link 등을 수행하여 최종 image 까지 만들어 준다</t>
    <phoneticPr fontId="1" type="noConversion"/>
  </si>
  <si>
    <t xml:space="preserve">  - www.st.com 에서 STM32CubeIDE S/W download 후 압축 풀고 설치</t>
    <phoneticPr fontId="1" type="noConversion"/>
  </si>
  <si>
    <t>2) STM32CubeProgrammer download 및 설치 한다</t>
    <phoneticPr fontId="1" type="noConversion"/>
  </si>
  <si>
    <t>2. 개발 source 관리</t>
    <phoneticPr fontId="1" type="noConversion"/>
  </si>
  <si>
    <t>1) 개발 source 는 svn 에 저장하고 version 관리 한다</t>
    <phoneticPr fontId="1" type="noConversion"/>
  </si>
  <si>
    <t>2) IAP source 저장 위치</t>
    <phoneticPr fontId="1" type="noConversion"/>
  </si>
  <si>
    <t xml:space="preserve">    https://yjyoo/svn/iap_fw/trunk</t>
    <phoneticPr fontId="1" type="noConversion"/>
  </si>
  <si>
    <t>3) Nu-2000 main board source 저장 위치</t>
    <phoneticPr fontId="1" type="noConversion"/>
  </si>
  <si>
    <t xml:space="preserve">    https://yjyoo/svn/oas_dsp/oas_dsp_fw/trunk</t>
    <phoneticPr fontId="1" type="noConversion"/>
  </si>
  <si>
    <t>1. Nu-2000 Basic Specification</t>
    <phoneticPr fontId="1" type="noConversion"/>
  </si>
  <si>
    <t xml:space="preserve">  1) Required Functions</t>
    <phoneticPr fontId="1" type="noConversion"/>
  </si>
  <si>
    <t>No.</t>
    <phoneticPr fontId="1" type="noConversion"/>
  </si>
  <si>
    <t>Description</t>
    <phoneticPr fontId="1" type="noConversion"/>
  </si>
  <si>
    <t>Warm-up 기능</t>
    <phoneticPr fontId="1" type="noConversion"/>
  </si>
  <si>
    <t>유량 표시 기능</t>
    <phoneticPr fontId="1" type="noConversion"/>
  </si>
  <si>
    <t>측정 data 저장</t>
    <phoneticPr fontId="1" type="noConversion"/>
  </si>
  <si>
    <t>Error 판단 기능</t>
    <phoneticPr fontId="1" type="noConversion"/>
  </si>
  <si>
    <t>Name</t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</si>
  <si>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</si>
  <si>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</si>
  <si>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광학 농도계</t>
    <phoneticPr fontId="1" type="noConversion"/>
  </si>
  <si>
    <t>mass flow upper error limit</t>
    <phoneticPr fontId="1" type="noConversion"/>
  </si>
  <si>
    <t>mass flow upper warning limit</t>
    <phoneticPr fontId="1" type="noConversion"/>
  </si>
  <si>
    <t>mass flow lower warning limit</t>
    <phoneticPr fontId="1" type="noConversion"/>
  </si>
  <si>
    <t>mass flow lower error limit</t>
    <phoneticPr fontId="1" type="noConversion"/>
  </si>
  <si>
    <t>Calibration 필요한 항목</t>
    <phoneticPr fontId="1" type="noConversion"/>
  </si>
  <si>
    <t>Calibration Items</t>
    <phoneticPr fontId="1" type="noConversion"/>
  </si>
  <si>
    <t>RTD interface 회로상의 부품 오차를 보상하기 위해 기준 저항으로</t>
    <phoneticPr fontId="1" type="noConversion"/>
  </si>
  <si>
    <t>오차를 측정/저장하여 실제 온도 측정값을 보상 한다.</t>
    <phoneticPr fontId="1" type="noConversion"/>
  </si>
  <si>
    <r>
      <t xml:space="preserve"> - temp.    0°C RTD resistance : 기준저항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</si>
  <si>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- temp. 100°C RTD resistance : 기준저항 138.51 </t>
    </r>
    <r>
      <rPr>
        <sz val="10"/>
        <color theme="1"/>
        <rFont val="Calibri"/>
        <family val="2"/>
        <charset val="161"/>
      </rPr>
      <t>Ω</t>
    </r>
    <phoneticPr fontId="1" type="noConversion"/>
  </si>
  <si>
    <r>
      <t xml:space="preserve"> - temp. 200°C RTD resistance : 기준저항 175.86 </t>
    </r>
    <r>
      <rPr>
        <sz val="10"/>
        <color theme="1"/>
        <rFont val="Calibri"/>
        <family val="2"/>
        <charset val="161"/>
      </rPr>
      <t>Ω</t>
    </r>
    <phoneticPr fontId="1" type="noConversion"/>
  </si>
  <si>
    <t>4 - 20 mA output</t>
    <phoneticPr fontId="1" type="noConversion"/>
  </si>
  <si>
    <t xml:space="preserve"> - RTD #1 : external ADC(MCP3427) ch1 calibration</t>
    <phoneticPr fontId="1" type="noConversion"/>
  </si>
  <si>
    <t xml:space="preserve"> - RTD #2 : external ADC(MCP3427) ch2 calibration</t>
    <phoneticPr fontId="1" type="noConversion"/>
  </si>
  <si>
    <t>4 - 20 mA 출력 4 port 에 대해 DAC 및 XTR111 주변 부품 오차를</t>
    <phoneticPr fontId="1" type="noConversion"/>
  </si>
  <si>
    <t>측정/저장하여 실제 4 - 20 mA 출력이 이루어질 수 있게 한다.</t>
    <phoneticPr fontId="1" type="noConversion"/>
  </si>
  <si>
    <t xml:space="preserve"> - DAC 제어값을 변경하면서 정밀한 전류계를 사용하여 측정하여</t>
    <phoneticPr fontId="1" type="noConversion"/>
  </si>
  <si>
    <t xml:space="preserve">   정확한 4mA 와 20mA 가 이루어지는 DAC 제어값을 찾는다.</t>
    <phoneticPr fontId="1" type="noConversion"/>
  </si>
  <si>
    <t xml:space="preserve"> - RTD #3 : MCU internal ADC ch1 calibration</t>
    <phoneticPr fontId="1" type="noConversion"/>
  </si>
  <si>
    <t xml:space="preserve"> - RTD #4 : MCU internal ADC ch2 calibration</t>
    <phoneticPr fontId="1" type="noConversion"/>
  </si>
  <si>
    <t xml:space="preserve"> - 4 - 20 mA Out #1 : MCU internal DAC ch1 calibration</t>
    <phoneticPr fontId="1" type="noConversion"/>
  </si>
  <si>
    <t xml:space="preserve"> - 4 - 20 mA Out #2 : MCU internal DAC ch2 calibration</t>
    <phoneticPr fontId="1" type="noConversion"/>
  </si>
  <si>
    <t xml:space="preserve"> - 4 - 20 mA Out #3 : external DAC#1 (LTC2630) calibration (MFC)</t>
    <phoneticPr fontId="1" type="noConversion"/>
  </si>
  <si>
    <t xml:space="preserve"> - 4 - 20 mA Out #4 : external DAC#2 (LTC2630) calibration (reserved)</t>
    <phoneticPr fontId="1" type="noConversion"/>
  </si>
  <si>
    <t>4 - 20 mA input</t>
    <phoneticPr fontId="1" type="noConversion"/>
  </si>
  <si>
    <t>4 - 20 mA 입력 1 port 에 대해 internal ADC 및 OP-AMP 주변 부품 오차를</t>
    <phoneticPr fontId="1" type="noConversion"/>
  </si>
  <si>
    <t>측정/저장하여 실제 4 - 20 mA 입력이 이루어질 수 있게 한다.</t>
    <phoneticPr fontId="1" type="noConversion"/>
  </si>
  <si>
    <t xml:space="preserve"> - 정밀한 전류계를 사용하여 측정한 값과 ADC 측정값 사이의 차이를 비교하여</t>
    <phoneticPr fontId="1" type="noConversion"/>
  </si>
  <si>
    <t xml:space="preserve">   정확한 4mA 와 20mA 가 측정되는 ADC 값을 찾는다.</t>
    <phoneticPr fontId="1" type="noConversion"/>
  </si>
  <si>
    <t xml:space="preserve"> - 4 - 20 mA In #1 : MCU internal ADC ch3 calibration</t>
    <phoneticPr fontId="1" type="noConversion"/>
  </si>
  <si>
    <t>Current 4-20 mA output #1, calibrated 4mA DAC value</t>
    <phoneticPr fontId="1" type="noConversion"/>
  </si>
  <si>
    <t>Current 4-20 mA output #1, calibrated 20mA DAC value</t>
    <phoneticPr fontId="1" type="noConversion"/>
  </si>
  <si>
    <t>Current 4-20 mA output #2, calibrated 4mA DAC value</t>
    <phoneticPr fontId="1" type="noConversion"/>
  </si>
  <si>
    <t>Current 4-20 mA output #2, calibrated 20mA DAC value</t>
    <phoneticPr fontId="1" type="noConversion"/>
  </si>
  <si>
    <t>Current 4-20 mA output #3, calibrated 4mA DAC value</t>
    <phoneticPr fontId="1" type="noConversion"/>
  </si>
  <si>
    <t>Current 4-20 mA output #3, calibrated 20mA DAC value</t>
    <phoneticPr fontId="1" type="noConversion"/>
  </si>
  <si>
    <t xml:space="preserve"> - Flash sector 3 은 512 byte 씩 32 개의 env_parm group 으로 구성 된다.</t>
    <phoneticPr fontId="1" type="noConversion"/>
  </si>
  <si>
    <t xml:space="preserve">    즉, 1회 erase 후 31 번을 write 할 수 있음으로 마치 310,000 회를 write 하는 효과를 볼 수 있음</t>
    <phoneticPr fontId="1" type="noConversion"/>
  </si>
  <si>
    <t xml:space="preserve"> - 1 group = 128 개의 parm 으로 구성</t>
    <phoneticPr fontId="1" type="noConversion"/>
  </si>
  <si>
    <t xml:space="preserve"> - env parm group 30 까지 쓴 다음에 Flash sector erase 수행하고 다시 env group 0 번 부터 write 함</t>
    <phoneticPr fontId="1" type="noConversion"/>
  </si>
  <si>
    <t>. . .</t>
    <phoneticPr fontId="1" type="noConversion"/>
  </si>
  <si>
    <t>0x0000</t>
    <phoneticPr fontId="1" type="noConversion"/>
  </si>
  <si>
    <t>0x0010</t>
    <phoneticPr fontId="1" type="noConversion"/>
  </si>
  <si>
    <t>0x0020</t>
    <phoneticPr fontId="1" type="noConversion"/>
  </si>
  <si>
    <t>0x01F0</t>
    <phoneticPr fontId="1" type="noConversion"/>
  </si>
  <si>
    <t>0x0200</t>
    <phoneticPr fontId="1" type="noConversion"/>
  </si>
  <si>
    <t>0x0210</t>
    <phoneticPr fontId="1" type="noConversion"/>
  </si>
  <si>
    <t>0x03F0</t>
    <phoneticPr fontId="1" type="noConversion"/>
  </si>
  <si>
    <t>parm 127</t>
    <phoneticPr fontId="1" type="noConversion"/>
  </si>
  <si>
    <t>parm 126</t>
    <phoneticPr fontId="1" type="noConversion"/>
  </si>
  <si>
    <t>parm 125</t>
    <phoneticPr fontId="1" type="noConversion"/>
  </si>
  <si>
    <t>parm 124</t>
    <phoneticPr fontId="1" type="noConversion"/>
  </si>
  <si>
    <t>0x0400</t>
    <phoneticPr fontId="1" type="noConversion"/>
  </si>
  <si>
    <t>0x05F0</t>
    <phoneticPr fontId="1" type="noConversion"/>
  </si>
  <si>
    <t>0x0600</t>
    <phoneticPr fontId="1" type="noConversion"/>
  </si>
  <si>
    <t>0x07F0</t>
    <phoneticPr fontId="1" type="noConversion"/>
  </si>
  <si>
    <t>parm  group 2</t>
    <phoneticPr fontId="1" type="noConversion"/>
  </si>
  <si>
    <t>parm  group 30</t>
    <phoneticPr fontId="1" type="noConversion"/>
  </si>
  <si>
    <t>UV LED current output</t>
    <phoneticPr fontId="1" type="noConversion"/>
  </si>
  <si>
    <t xml:space="preserve">UV LED 를 정전류 방식으로 MCU 에서 제어하는 경우를 위해 최대 100 mA </t>
    <phoneticPr fontId="1" type="noConversion"/>
  </si>
  <si>
    <t>전류가 흐르는 DAC(LTC2630) 제어값을 찾는다.</t>
    <phoneticPr fontId="1" type="noConversion"/>
  </si>
  <si>
    <t xml:space="preserve"> - UV LED(0 - 100 mA) Out : external DAC#3 (LTC2630) calibration</t>
    <phoneticPr fontId="1" type="noConversion"/>
  </si>
  <si>
    <t>IR LED current output</t>
    <phoneticPr fontId="1" type="noConversion"/>
  </si>
  <si>
    <t xml:space="preserve">IR LED 를 정전류 방식으로 MCU 에서 제어하는 경우를 위해 최대 200 mA </t>
    <phoneticPr fontId="1" type="noConversion"/>
  </si>
  <si>
    <t xml:space="preserve"> - IR LED(0 - 200 mA) Out : external DAC#4 (LTC2630) calibration</t>
    <phoneticPr fontId="1" type="noConversion"/>
  </si>
  <si>
    <t>mass flow speed (to MFC)</t>
    <phoneticPr fontId="1" type="noConversion"/>
  </si>
  <si>
    <t>공장 출하시 순수한 물에 대한 UV PD 측정값 기록</t>
    <phoneticPr fontId="1" type="noConversion"/>
  </si>
  <si>
    <t>ASCII MODBUS Protocol</t>
    <phoneticPr fontId="1" type="noConversion"/>
  </si>
  <si>
    <t>LRC</t>
    <phoneticPr fontId="1" type="noConversion"/>
  </si>
  <si>
    <t>CR
0x0D</t>
    <phoneticPr fontId="1" type="noConversion"/>
  </si>
  <si>
    <t>LF
0x0A</t>
    <phoneticPr fontId="1" type="noConversion"/>
  </si>
  <si>
    <t>Request
(master --&gt; slave)</t>
    <phoneticPr fontId="1" type="noConversion"/>
  </si>
  <si>
    <t>0 : broadcast</t>
    <phoneticPr fontId="1" type="noConversion"/>
  </si>
  <si>
    <t>248..255 : reserved</t>
    <phoneticPr fontId="1" type="noConversion"/>
  </si>
  <si>
    <t>:
0x3A</t>
    <phoneticPr fontId="1" type="noConversion"/>
  </si>
  <si>
    <t>Response
(master &lt;-- slave)</t>
    <phoneticPr fontId="1" type="noConversion"/>
  </si>
  <si>
    <t>slave address</t>
    <phoneticPr fontId="1" type="noConversion"/>
  </si>
  <si>
    <t>Function code</t>
    <phoneticPr fontId="1" type="noConversion"/>
  </si>
  <si>
    <t>modbus_parity</t>
    <phoneticPr fontId="1" type="noConversion"/>
  </si>
  <si>
    <t>RS-232 setting : 9600 baud, 1 start bit, 7 data bit, (even/odd/no) parity, 1 stop bit(even/odd parity) or 2 stop bits(no parity)</t>
    <phoneticPr fontId="1" type="noConversion"/>
  </si>
  <si>
    <r>
      <t>ASCII MODBUS parity (</t>
    </r>
    <r>
      <rPr>
        <sz val="10"/>
        <color rgb="FFFF0000"/>
        <rFont val="맑은 고딕"/>
        <family val="3"/>
        <charset val="129"/>
        <scheme val="minor"/>
      </rPr>
      <t>even</t>
    </r>
    <r>
      <rPr>
        <sz val="10"/>
        <color theme="1"/>
        <rFont val="맑은 고딕"/>
        <family val="2"/>
        <charset val="129"/>
        <scheme val="minor"/>
      </rPr>
      <t>/odd/no parity)</t>
    </r>
    <phoneticPr fontId="1" type="noConversion"/>
  </si>
  <si>
    <t>EOF(End Of Frame)</t>
    <phoneticPr fontId="1" type="noConversion"/>
  </si>
  <si>
    <t>modbus_timeout</t>
    <phoneticPr fontId="1" type="noConversion"/>
  </si>
  <si>
    <t>ASCII MODBUS message timeout (msec)</t>
    <phoneticPr fontId="1" type="noConversion"/>
  </si>
  <si>
    <t>통상 1000</t>
    <phoneticPr fontId="1" type="noConversion"/>
  </si>
  <si>
    <t>0 upto 2x 252 char.</t>
    <phoneticPr fontId="1" type="noConversion"/>
  </si>
  <si>
    <t>LRC(Longitudinal Redundancy Check)</t>
    <phoneticPr fontId="1" type="noConversion"/>
  </si>
  <si>
    <t>방법 1)</t>
    <phoneticPr fontId="1" type="noConversion"/>
  </si>
  <si>
    <t>= 256 - [(address + function code + data) % 256] 을 수신한 LRC 와 같은지 비교 한다.</t>
    <phoneticPr fontId="1" type="noConversion"/>
  </si>
  <si>
    <t>방법 2)</t>
  </si>
  <si>
    <t>= [(address + function code + data + LRC) % 256] == 0 인지 비교 한다.</t>
    <phoneticPr fontId="1" type="noConversion"/>
  </si>
  <si>
    <t>1..247 : slave address</t>
    <phoneticPr fontId="1" type="noConversion"/>
  </si>
  <si>
    <t>0x02</t>
    <phoneticPr fontId="1" type="noConversion"/>
  </si>
  <si>
    <t>0x03</t>
  </si>
  <si>
    <t>0x04</t>
  </si>
  <si>
    <t>0x05</t>
  </si>
  <si>
    <t>0xA1</t>
    <phoneticPr fontId="1" type="noConversion"/>
  </si>
  <si>
    <t>0xA2</t>
  </si>
  <si>
    <t>0xA3</t>
  </si>
  <si>
    <t>range : 1..247,  default = 1</t>
    <phoneticPr fontId="1" type="noConversion"/>
  </si>
  <si>
    <t>system calibration</t>
    <phoneticPr fontId="1" type="noConversion"/>
  </si>
  <si>
    <t>과산화수소/황산 각 5개 농도에 대해 측정하여 calibration 반영</t>
    <phoneticPr fontId="1" type="noConversion"/>
  </si>
  <si>
    <t>HW 추가 수정 필요한 사항</t>
    <phoneticPr fontId="1" type="noConversion"/>
  </si>
  <si>
    <t>기능</t>
    <phoneticPr fontId="1" type="noConversion"/>
  </si>
  <si>
    <t>main board 에 총 4개의 RTD sensor(3 wire) 가 부착 될 수 있음</t>
    <phoneticPr fontId="1" type="noConversion"/>
  </si>
  <si>
    <t xml:space="preserve"> - RTD#1 : external ADC(MCP3427, ch 1, 16-bit resolution) 사용</t>
    <phoneticPr fontId="1" type="noConversion"/>
  </si>
  <si>
    <t xml:space="preserve"> - RTD#2 : external ADC(MCP3427, ch 2, 16-bit resolution) 사용</t>
    <phoneticPr fontId="1" type="noConversion"/>
  </si>
  <si>
    <t xml:space="preserve"> - RTD#3 : internal ADC(MCU, ADC1, 12-bit resolution) 사용 --&gt; test purpose</t>
    <phoneticPr fontId="1" type="noConversion"/>
  </si>
  <si>
    <t xml:space="preserve"> - RTD#4 : internal ADC(MCU, ADC2, 12-bit resolution) 사용 --&gt; test purpose</t>
    <phoneticPr fontId="1" type="noConversion"/>
  </si>
  <si>
    <t>1. RTD(PT100) temperature sensor</t>
    <phoneticPr fontId="1" type="noConversion"/>
  </si>
  <si>
    <t>2. Wheatstone bridge 로 회로 구성</t>
    <phoneticPr fontId="1" type="noConversion"/>
  </si>
  <si>
    <t>&lt; RTD #1/#2 interface 회로 &gt;</t>
    <phoneticPr fontId="1" type="noConversion"/>
  </si>
  <si>
    <t>&lt; RTD #3/#4 interface 회로 &gt;</t>
    <phoneticPr fontId="1" type="noConversion"/>
  </si>
  <si>
    <t>상세 회로 구성 및 gain 설정, resolution 등은 아래 그림 참조</t>
    <phoneticPr fontId="1" type="noConversion"/>
  </si>
  <si>
    <r>
      <t xml:space="preserve">예상 온도 resolution = 0.03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</si>
  <si>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r>
      <t xml:space="preserve">예상 온도 resolution = 0.1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</si>
  <si>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t xml:space="preserve"> - 조립 부품 오차에 의한 영향이 발생할 수 밖에 없으므로 조립된 보드별로 별도의 calibration 이 필요 함</t>
    <phoneticPr fontId="1" type="noConversion"/>
  </si>
  <si>
    <t xml:space="preserve"> - calibration 을 위해 RTD 온도 0°C, 100°C, 200°C 에 해당하는 저항값을 정밀하고 맞춘 calibration jig 가 필요 함</t>
    <phoneticPr fontId="1" type="noConversion"/>
  </si>
  <si>
    <r>
      <t xml:space="preserve">    2) 100°C RTD resistance : 138.51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</si>
  <si>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3) 200°C RTD resistance : 175.86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</si>
  <si>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1)    0°C RTD resistance :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</si>
  <si>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t>RTD temperature sensor</t>
    <phoneticPr fontId="1" type="noConversion"/>
  </si>
  <si>
    <t xml:space="preserve"> - calibration 한 값을 저장할 수 있어야 함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</si>
  <si>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</si>
  <si>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</si>
  <si>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</si>
  <si>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비고</t>
    <phoneticPr fontId="1" type="noConversion"/>
  </si>
  <si>
    <t>HW</t>
    <phoneticPr fontId="1" type="noConversion"/>
  </si>
  <si>
    <t>UV LED</t>
    <phoneticPr fontId="1" type="noConversion"/>
  </si>
  <si>
    <t>IR LED</t>
    <phoneticPr fontId="1" type="noConversion"/>
  </si>
  <si>
    <t>ON/OFF 기능</t>
    <phoneticPr fontId="1" type="noConversion"/>
  </si>
  <si>
    <t xml:space="preserve"> - auto mode 에서 LED 수명 연장을 위해 필요시에만 on 하는 기능</t>
    <phoneticPr fontId="1" type="noConversion"/>
  </si>
  <si>
    <t xml:space="preserve"> - manual mode 에서 serial command 로 on/off 기능</t>
    <phoneticPr fontId="1" type="noConversion"/>
  </si>
  <si>
    <t xml:space="preserve"> - auto mode 에서 on/off interval 조정 가능</t>
    <phoneticPr fontId="1" type="noConversion"/>
  </si>
  <si>
    <t xml:space="preserve"> - auto mode 에서 on/off interval 조정 가능 기능 구현</t>
    <phoneticPr fontId="1" type="noConversion"/>
  </si>
  <si>
    <t xml:space="preserve"> - LED 밝기 저하 판단 기능</t>
    <phoneticPr fontId="1" type="noConversion"/>
  </si>
  <si>
    <t>LED 이상 유무</t>
    <phoneticPr fontId="1" type="noConversion"/>
  </si>
  <si>
    <t>RTD</t>
    <phoneticPr fontId="1" type="noConversion"/>
  </si>
  <si>
    <t>기능/HW</t>
    <phoneticPr fontId="1" type="noConversion"/>
  </si>
  <si>
    <t xml:space="preserve"> - 회로 부품 오차 보상을 위한 calibration 기능</t>
    <phoneticPr fontId="1" type="noConversion"/>
  </si>
  <si>
    <t>UV PD</t>
    <phoneticPr fontId="1" type="noConversion"/>
  </si>
  <si>
    <t>calibration</t>
    <phoneticPr fontId="1" type="noConversion"/>
  </si>
  <si>
    <t xml:space="preserve"> - Dark calibration</t>
    <phoneticPr fontId="1" type="noConversion"/>
  </si>
  <si>
    <t xml:space="preserve"> - measurement average algorithm</t>
    <phoneticPr fontId="1" type="noConversion"/>
  </si>
  <si>
    <t>IR PD</t>
    <phoneticPr fontId="1" type="noConversion"/>
  </si>
  <si>
    <t>measurement</t>
    <phoneticPr fontId="1" type="noConversion"/>
  </si>
  <si>
    <t xml:space="preserve"> - consentration 계산 algorithm</t>
    <phoneticPr fontId="1" type="noConversion"/>
  </si>
  <si>
    <t xml:space="preserve"> - PD 이상 상태 판단 기능</t>
    <phoneticPr fontId="1" type="noConversion"/>
  </si>
  <si>
    <t>UV LED Fail 판단</t>
    <phoneticPr fontId="1" type="noConversion"/>
  </si>
  <si>
    <t>IR LED Fail 판단</t>
    <phoneticPr fontId="1" type="noConversion"/>
  </si>
  <si>
    <t>UV PD Fail 판단</t>
    <phoneticPr fontId="1" type="noConversion"/>
  </si>
  <si>
    <t>IR PD Fail 판단</t>
    <phoneticPr fontId="1" type="noConversion"/>
  </si>
  <si>
    <t>RTD Fail 판단</t>
    <phoneticPr fontId="1" type="noConversion"/>
  </si>
  <si>
    <t>Leakage error 판단</t>
    <phoneticPr fontId="1" type="noConversion"/>
  </si>
  <si>
    <t>MFC error 판단</t>
    <phoneticPr fontId="1" type="noConversion"/>
  </si>
  <si>
    <t xml:space="preserve"> - Flow rate 설정치에 대한 응답치 비교</t>
    <phoneticPr fontId="1" type="noConversion"/>
  </si>
  <si>
    <t xml:space="preserve"> - 농도 계산 algorithm</t>
    <phoneticPr fontId="1" type="noConversion"/>
  </si>
  <si>
    <t>표시 기능</t>
    <phoneticPr fontId="1" type="noConversion"/>
  </si>
  <si>
    <t>농도 계산 표시</t>
    <phoneticPr fontId="1" type="noConversion"/>
  </si>
  <si>
    <t>온도 계산 표시</t>
    <phoneticPr fontId="1" type="noConversion"/>
  </si>
  <si>
    <t xml:space="preserve"> - 온도 계산 algorithm</t>
    <phoneticPr fontId="1" type="noConversion"/>
  </si>
  <si>
    <t xml:space="preserve"> - MFC 설정값, read 값</t>
    <phoneticPr fontId="1" type="noConversion"/>
  </si>
  <si>
    <t xml:space="preserve"> - 장비 내부 온도, 약액 온도 (MCU)</t>
    <phoneticPr fontId="1" type="noConversion"/>
  </si>
  <si>
    <t>Alarm 기능</t>
    <phoneticPr fontId="1" type="noConversion"/>
  </si>
  <si>
    <t xml:space="preserve"> - 농도, 온도, 유량 최고범위 초과시 alarm</t>
    <phoneticPr fontId="1" type="noConversion"/>
  </si>
  <si>
    <t xml:space="preserve"> - 농도, 온도, 유량 허용범위 초과시 warning</t>
    <phoneticPr fontId="1" type="noConversion"/>
  </si>
  <si>
    <t>Data 저장 기능</t>
    <phoneticPr fontId="1" type="noConversion"/>
  </si>
  <si>
    <t>비상 정지 기능</t>
    <phoneticPr fontId="1" type="noConversion"/>
  </si>
  <si>
    <t xml:space="preserve"> - emergency stop button 에 의한 전원 차단</t>
    <phoneticPr fontId="1" type="noConversion"/>
  </si>
  <si>
    <t>전원 관련 기능</t>
    <phoneticPr fontId="1" type="noConversion"/>
  </si>
  <si>
    <t>전원 on/off</t>
    <phoneticPr fontId="1" type="noConversion"/>
  </si>
  <si>
    <t xml:space="preserve"> - 전원 switch 에 의한 전원 on/off</t>
    <phoneticPr fontId="1" type="noConversion"/>
  </si>
  <si>
    <t>warm-up 기능</t>
    <phoneticPr fontId="1" type="noConversion"/>
  </si>
  <si>
    <t>Analog 출력 기능</t>
    <phoneticPr fontId="1" type="noConversion"/>
  </si>
  <si>
    <t>analog 출력 2 채널</t>
    <phoneticPr fontId="1" type="noConversion"/>
  </si>
  <si>
    <t>analog 출력 1 채널</t>
    <phoneticPr fontId="1" type="noConversion"/>
  </si>
  <si>
    <t>analog 출력 calibration</t>
    <phoneticPr fontId="1" type="noConversion"/>
  </si>
  <si>
    <t>Analog 입력 기능</t>
    <phoneticPr fontId="1" type="noConversion"/>
  </si>
  <si>
    <t>analog 입력 1 채널</t>
    <phoneticPr fontId="1" type="noConversion"/>
  </si>
  <si>
    <t>analog 입력 calibration</t>
    <phoneticPr fontId="1" type="noConversion"/>
  </si>
  <si>
    <t xml:space="preserve"> - PLC 에 제공하는 측정 data 2 채널 (4~20mA)</t>
    <phoneticPr fontId="1" type="noConversion"/>
  </si>
  <si>
    <t xml:space="preserve"> - MFC 에 제공하는 flow rate 1 채널 (4~20mA)</t>
    <phoneticPr fontId="1" type="noConversion"/>
  </si>
  <si>
    <t xml:space="preserve"> - 각 analog 출력에 대한 4~20mA 범위에 대한 calibration</t>
    <phoneticPr fontId="1" type="noConversion"/>
  </si>
  <si>
    <t xml:space="preserve">   (MCU DAC 출력, external DAC 출력에 대한 calibration 및 값 저장) </t>
    <phoneticPr fontId="1" type="noConversion"/>
  </si>
  <si>
    <t xml:space="preserve"> - MFC 에서 제공하는 flow rate 1 채널 (4~20mA) 입력</t>
    <phoneticPr fontId="1" type="noConversion"/>
  </si>
  <si>
    <t xml:space="preserve"> - MCU ADC 입력에 대한 calibration 및 값 저장</t>
    <phoneticPr fontId="1" type="noConversion"/>
  </si>
  <si>
    <t>통신 기능</t>
    <phoneticPr fontId="1" type="noConversion"/>
  </si>
  <si>
    <t xml:space="preserve">RS-232C #1 기능 </t>
    <phoneticPr fontId="1" type="noConversion"/>
  </si>
  <si>
    <t xml:space="preserve"> - system 동작 monitoring</t>
    <phoneticPr fontId="1" type="noConversion"/>
  </si>
  <si>
    <t xml:space="preserve"> - F/W upgrade</t>
    <phoneticPr fontId="1" type="noConversion"/>
  </si>
  <si>
    <t xml:space="preserve">RS-232C #2 기능 </t>
    <phoneticPr fontId="1" type="noConversion"/>
  </si>
  <si>
    <t xml:space="preserve"> - PLC 와의 통신, Horiba 통신 protocol 따를것</t>
    <phoneticPr fontId="1" type="noConversion"/>
  </si>
  <si>
    <t>9600 baud, 8 data bit, no parity, 1 stop bit</t>
    <phoneticPr fontId="1" type="noConversion"/>
  </si>
  <si>
    <t xml:space="preserve">RS-232C #3 기능 </t>
    <phoneticPr fontId="1" type="noConversion"/>
  </si>
  <si>
    <t xml:space="preserve"> - LCD 와의 통신, 통신 protocol 구현</t>
    <phoneticPr fontId="1" type="noConversion"/>
  </si>
  <si>
    <t xml:space="preserve">RS-232C #4 기능 </t>
    <phoneticPr fontId="1" type="noConversion"/>
  </si>
  <si>
    <t>RS-485 #1 기능</t>
    <phoneticPr fontId="1" type="noConversion"/>
  </si>
  <si>
    <t xml:space="preserve"> - 현재 reserved</t>
    <phoneticPr fontId="1" type="noConversion"/>
  </si>
  <si>
    <t>RTC 기능</t>
    <phoneticPr fontId="1" type="noConversion"/>
  </si>
  <si>
    <t>RTC setup 기능</t>
    <phoneticPr fontId="1" type="noConversion"/>
  </si>
  <si>
    <t>RTC batterty 전압 check</t>
    <phoneticPr fontId="1" type="noConversion"/>
  </si>
  <si>
    <t xml:space="preserve"> - RTC battery 전압 monitoring 및 low voltage warning</t>
    <phoneticPr fontId="1" type="noConversion"/>
  </si>
  <si>
    <t xml:space="preserve"> - RTC user setting 기능</t>
    <phoneticPr fontId="1" type="noConversion"/>
  </si>
  <si>
    <t>Parallel Input</t>
    <phoneticPr fontId="1" type="noConversion"/>
  </si>
  <si>
    <t xml:space="preserve"> - Horiba parallel input 핀 배열 및 정의를 그대로 따를것</t>
    <phoneticPr fontId="1" type="noConversion"/>
  </si>
  <si>
    <t>Parallel Output</t>
    <phoneticPr fontId="1" type="noConversion"/>
  </si>
  <si>
    <t xml:space="preserve"> - Horiba parallel output 핀 배열 및 정의를 그대로 따를것</t>
    <phoneticPr fontId="1" type="noConversion"/>
  </si>
  <si>
    <t>PID controller</t>
    <phoneticPr fontId="1" type="noConversion"/>
  </si>
  <si>
    <t>온도 PID controller 제어</t>
    <phoneticPr fontId="1" type="noConversion"/>
  </si>
  <si>
    <t xml:space="preserve"> - 항온 챔버 온도 설정 및 현재 온도 read</t>
    <phoneticPr fontId="1" type="noConversion"/>
  </si>
  <si>
    <t>전류 제어</t>
    <phoneticPr fontId="1" type="noConversion"/>
  </si>
  <si>
    <t xml:space="preserve"> - LED module 내의 3단계 전류 제어</t>
    <phoneticPr fontId="1" type="noConversion"/>
  </si>
  <si>
    <t xml:space="preserve"> - 메인보드 내 정전류 0 ~ 100 mA 에 대한 DAC value calibration</t>
    <phoneticPr fontId="1" type="noConversion"/>
  </si>
  <si>
    <t xml:space="preserve"> - 메인보드 내 정전류 0 ~ 200 mA 에 대한 DAC value calibration</t>
    <phoneticPr fontId="1" type="noConversion"/>
  </si>
  <si>
    <t xml:space="preserve">LCD module </t>
    <phoneticPr fontId="1" type="noConversion"/>
  </si>
  <si>
    <t>LCD module 통신</t>
    <phoneticPr fontId="1" type="noConversion"/>
  </si>
  <si>
    <t xml:space="preserve"> - LCD module 과의 통신 및 protocol 구현</t>
    <phoneticPr fontId="1" type="noConversion"/>
  </si>
  <si>
    <t xml:space="preserve"> - dark calibration </t>
    <phoneticPr fontId="1" type="noConversion"/>
  </si>
  <si>
    <t xml:space="preserve"> - warm-up 완료 조건 판단 algorithm</t>
    <phoneticPr fontId="1" type="noConversion"/>
  </si>
  <si>
    <t xml:space="preserve">  (reference PD 를 통한 variation 수준 정의 필요)</t>
    <phoneticPr fontId="1" type="noConversion"/>
  </si>
  <si>
    <t xml:space="preserve"> - MODBUS protocol 구현</t>
    <phoneticPr fontId="1" type="noConversion"/>
  </si>
  <si>
    <t xml:space="preserve"> - reference/sample PD 를 통한 variation 이 stabilized 될때까지</t>
    <phoneticPr fontId="1" type="noConversion"/>
  </si>
  <si>
    <t>H2SO4(황산), H2O2(과산화수소)</t>
  </si>
  <si>
    <t>Background
Correction</t>
    <phoneticPr fontId="1" type="noConversion"/>
  </si>
  <si>
    <t>Background
correction 기능</t>
    <phoneticPr fontId="1" type="noConversion"/>
  </si>
  <si>
    <t xml:space="preserve"> test purpose</t>
    <phoneticPr fontId="1" type="noConversion"/>
  </si>
  <si>
    <t xml:space="preserve"> LED 수명 연장을 위해 최적화 값 실험 필요</t>
    <phoneticPr fontId="1" type="noConversion"/>
  </si>
  <si>
    <t xml:space="preserve"> reference PD 출력 이용</t>
    <phoneticPr fontId="1" type="noConversion"/>
  </si>
  <si>
    <t xml:space="preserve"> 기준 저항 jig 필요함</t>
    <phoneticPr fontId="1" type="noConversion"/>
  </si>
  <si>
    <t xml:space="preserve"> - reference PD 출력 이용</t>
    <phoneticPr fontId="1" type="noConversion"/>
  </si>
  <si>
    <t xml:space="preserve"> - reference/sample PD 출력 이용</t>
    <phoneticPr fontId="1" type="noConversion"/>
  </si>
  <si>
    <t xml:space="preserve"> - RTD fail 판단 algorithm 필요</t>
    <phoneticPr fontId="1" type="noConversion"/>
  </si>
  <si>
    <t xml:space="preserve"> - leakage sensor 출력 chattering 방지 처리 </t>
    <phoneticPr fontId="1" type="noConversion"/>
  </si>
  <si>
    <t xml:space="preserve"> - H2SO4(황산), H2O2(과산화수소) 별도 계산 필요</t>
    <phoneticPr fontId="1" type="noConversion"/>
  </si>
  <si>
    <t xml:space="preserve"> - 항온 챔버 온도 (설정값, read 값) : to/from PID controller</t>
    <phoneticPr fontId="1" type="noConversion"/>
  </si>
  <si>
    <t xml:space="preserve"> - 일반/raw data 분리 표시 기능</t>
    <phoneticPr fontId="1" type="noConversion"/>
  </si>
  <si>
    <t>Priority</t>
    <phoneticPr fontId="1" type="noConversion"/>
  </si>
  <si>
    <t xml:space="preserve"> - external ADC (AD7682) interface</t>
    <phoneticPr fontId="1" type="noConversion"/>
  </si>
  <si>
    <t xml:space="preserve"> - MCU ADC interface</t>
    <phoneticPr fontId="1" type="noConversion"/>
  </si>
  <si>
    <t xml:space="preserve"> - external ADC (MCP3427) interface</t>
    <phoneticPr fontId="1" type="noConversion"/>
  </si>
  <si>
    <t>micro SD card I/F</t>
    <phoneticPr fontId="1" type="noConversion"/>
  </si>
  <si>
    <t xml:space="preserve"> - micro SD card interface</t>
    <phoneticPr fontId="1" type="noConversion"/>
  </si>
  <si>
    <t/>
  </si>
  <si>
    <t xml:space="preserve"> Boot1 : always 0</t>
    <phoneticPr fontId="1" type="noConversion"/>
  </si>
  <si>
    <t xml:space="preserve"> unused (internal pull-up)</t>
    <phoneticPr fontId="1" type="noConversion"/>
  </si>
  <si>
    <t>SD_D0</t>
    <phoneticPr fontId="1" type="noConversion"/>
  </si>
  <si>
    <t>SD_D1</t>
    <phoneticPr fontId="1" type="noConversion"/>
  </si>
  <si>
    <t>SD_D2</t>
    <phoneticPr fontId="1" type="noConversion"/>
  </si>
  <si>
    <t>SD_D3</t>
    <phoneticPr fontId="1" type="noConversion"/>
  </si>
  <si>
    <t>SD_CLK</t>
    <phoneticPr fontId="1" type="noConversion"/>
  </si>
  <si>
    <t>IN/OUT</t>
    <phoneticPr fontId="1" type="noConversion"/>
  </si>
  <si>
    <t xml:space="preserve"> micro SD card interface</t>
  </si>
  <si>
    <t xml:space="preserve"> SD card detect
 - avoid chattering min. 400 msec
 - 0 : SD card extracted,  1 : SD card inserted
 - internal pull-up required</t>
    <phoneticPr fontId="1" type="noConversion"/>
  </si>
  <si>
    <t xml:space="preserve"> external 32.768KHz clock for RTC</t>
    <phoneticPr fontId="1" type="noConversion"/>
  </si>
  <si>
    <t>LED_YL</t>
    <phoneticPr fontId="1" type="noConversion"/>
  </si>
  <si>
    <t>LED_GR</t>
    <phoneticPr fontId="1" type="noConversion"/>
  </si>
  <si>
    <t>LED_RED</t>
    <phoneticPr fontId="1" type="noConversion"/>
  </si>
  <si>
    <t xml:space="preserve"> user LED yellow : 1(on), 0(off)</t>
    <phoneticPr fontId="1" type="noConversion"/>
  </si>
  <si>
    <t xml:space="preserve"> user LED green  : 1(on), 0(off)</t>
    <phoneticPr fontId="1" type="noConversion"/>
  </si>
  <si>
    <t xml:space="preserve"> user LED red     : 1(on), 0(off)</t>
    <phoneticPr fontId="1" type="noConversion"/>
  </si>
  <si>
    <t xml:space="preserve"> - 실제 측정은 최소 500msec 이내에 이루어져야 함.
 - 최소 4회 이상의 평균값을 매 2초마다 저장
 - raw data 저장 (to micro SD card) @ 2 sec</t>
    <phoneticPr fontId="1" type="noConversion"/>
  </si>
  <si>
    <t>3. Source 개발 순서</t>
    <phoneticPr fontId="1" type="noConversion"/>
  </si>
  <si>
    <t>1) CubeIDE 실행 --&gt; project 생성</t>
    <phoneticPr fontId="1" type="noConversion"/>
  </si>
  <si>
    <t>2) MCU resource assign (GPIO, I2C, SPI, timer etc)</t>
    <phoneticPr fontId="1" type="noConversion"/>
  </si>
  <si>
    <t>3) MCU clock assign</t>
    <phoneticPr fontId="1" type="noConversion"/>
  </si>
  <si>
    <t>Group</t>
    <phoneticPr fontId="1" type="noConversion"/>
  </si>
  <si>
    <t>mV</t>
    <phoneticPr fontId="1" type="noConversion"/>
  </si>
  <si>
    <t>100°C</t>
    <phoneticPr fontId="1" type="noConversion"/>
  </si>
  <si>
    <t>200°C</t>
    <phoneticPr fontId="1" type="noConversion"/>
  </si>
  <si>
    <t xml:space="preserve">   0°C</t>
    <phoneticPr fontId="1" type="noConversion"/>
  </si>
  <si>
    <t>Va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</si>
  <si>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Vb</t>
    </r>
    <r>
      <rPr>
        <sz val="10"/>
        <color theme="1"/>
        <rFont val="맑은 고딕"/>
        <family val="3"/>
        <charset val="129"/>
        <scheme val="minor"/>
      </rPr>
      <t xml:space="preserve"> = 3.3K x (91/(3.3K+91))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</si>
  <si>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Va</t>
    </r>
    <r>
      <rPr>
        <sz val="10"/>
        <color theme="1"/>
        <rFont val="맑은 고딕"/>
        <family val="3"/>
        <charset val="129"/>
        <scheme val="minor"/>
      </rPr>
      <t xml:space="preserve"> = 3.3K x (Rx/(3.3K+Rx))</t>
    </r>
    <phoneticPr fontId="1" type="noConversion"/>
  </si>
  <si>
    <t>Rrtd</t>
    <phoneticPr fontId="1" type="noConversion"/>
  </si>
  <si>
    <t>16-bit ADC bit resolution =</t>
    <phoneticPr fontId="1" type="noConversion"/>
  </si>
  <si>
    <t>ADC value</t>
    <phoneticPr fontId="1" type="noConversion"/>
  </si>
  <si>
    <t>Rx</t>
    <phoneticPr fontId="1" type="noConversion"/>
  </si>
  <si>
    <t xml:space="preserve">     - 전체 계산의 흐름은 아래의 계산 공식을 이용한다.</t>
    <phoneticPr fontId="1" type="noConversion"/>
  </si>
  <si>
    <t>Temp.</t>
    <phoneticPr fontId="1" type="noConversion"/>
  </si>
  <si>
    <t>search temp integer value, N = pt100_table[N] &lt;= Rx &lt; pt100_table[N+1]</t>
    <phoneticPr fontId="1" type="noConversion"/>
  </si>
  <si>
    <t>calculate decimal value = (Rx - pt100_table[N]) / (pt100_table[N+1] - pt100_table[N])</t>
    <phoneticPr fontId="1" type="noConversion"/>
  </si>
  <si>
    <t xml:space="preserve">   10°C</t>
    <phoneticPr fontId="1" type="noConversion"/>
  </si>
  <si>
    <t xml:space="preserve">   20°C</t>
    <phoneticPr fontId="1" type="noConversion"/>
  </si>
  <si>
    <t>3. Error cases</t>
    <phoneticPr fontId="1" type="noConversion"/>
  </si>
  <si>
    <t>4. Calibration</t>
    <phoneticPr fontId="1" type="noConversion"/>
  </si>
  <si>
    <t>5. Calibration &amp; temperature calculation method</t>
    <phoneticPr fontId="1" type="noConversion"/>
  </si>
  <si>
    <t>6. PT 100 온도별 저항값 table</t>
    <phoneticPr fontId="1" type="noConversion"/>
  </si>
  <si>
    <t>(mV)</t>
    <phoneticPr fontId="1" type="noConversion"/>
  </si>
  <si>
    <t>(ohm)</t>
    <phoneticPr fontId="1" type="noConversion"/>
  </si>
  <si>
    <t>(°C)</t>
  </si>
  <si>
    <t>(Va-Vb)</t>
    <phoneticPr fontId="1" type="noConversion"/>
  </si>
  <si>
    <t>(Va-Vb) x 8</t>
    <phoneticPr fontId="1" type="noConversion"/>
  </si>
  <si>
    <t>(default)</t>
    <phoneticPr fontId="1" type="noConversion"/>
  </si>
  <si>
    <r>
      <t>ADC setting range (</t>
    </r>
    <r>
      <rPr>
        <b/>
        <sz val="10"/>
        <color theme="1"/>
        <rFont val="맑은 고딕"/>
        <family val="3"/>
        <charset val="129"/>
      </rPr>
      <t>±</t>
    </r>
    <r>
      <rPr>
        <b/>
        <sz val="10"/>
        <color theme="1"/>
        <rFont val="맑은 고딕"/>
        <family val="3"/>
        <charset val="129"/>
        <scheme val="minor"/>
      </rPr>
      <t>10%)</t>
    </r>
    <phoneticPr fontId="1" type="noConversion"/>
  </si>
  <si>
    <t xml:space="preserve">     a) 기준 저항을 이용하여 reference ADC value 를 저장한다. (0°C, 100°C, 200°C)</t>
    <phoneticPr fontId="1" type="noConversion"/>
  </si>
  <si>
    <t xml:space="preserve">     c) 주어진 ADC value 에 대해 아래 계산 공식을 이용하여 Rx 값을 계산 한다.</t>
    <phoneticPr fontId="1" type="noConversion"/>
  </si>
  <si>
    <t xml:space="preserve">     e) 소수점 단위는 table 상의 1°C 차이값에서 근사치로 계산한다.</t>
    <phoneticPr fontId="1" type="noConversion"/>
  </si>
  <si>
    <t xml:space="preserve">     d) 계산된 Rx 값에서 아래 PT100 온도별 저항값 table 을 이용하여 가장 근접한 온도를 찾는다.</t>
    <phoneticPr fontId="1" type="noConversion"/>
  </si>
  <si>
    <t xml:space="preserve">     - 16-bit ADC 사용시 resolution 은 약 0.03°C 임</t>
    <phoneticPr fontId="1" type="noConversion"/>
  </si>
  <si>
    <r>
      <rPr>
        <b/>
        <sz val="10"/>
        <rFont val="맑은 고딕"/>
        <family val="3"/>
        <charset val="129"/>
        <scheme val="minor"/>
      </rPr>
      <t xml:space="preserve">  1) Case 1 :</t>
    </r>
    <r>
      <rPr>
        <sz val="10"/>
        <rFont val="맑은 고딕"/>
        <family val="3"/>
        <charset val="129"/>
        <scheme val="minor"/>
      </rPr>
      <t xml:space="preserve"> 16-bit ADC, pt100 저항값 계산 방법</t>
    </r>
    <phoneticPr fontId="1" type="noConversion"/>
  </si>
  <si>
    <r>
      <t xml:space="preserve">     b) reference ADC value 가 </t>
    </r>
    <r>
      <rPr>
        <sz val="10"/>
        <color rgb="FFFF0000"/>
        <rFont val="맑은 고딕"/>
        <family val="3"/>
        <charset val="129"/>
      </rPr>
      <t>±10% 범위(아래표에 기입됨) 를 벗어나면 main board 조립불량이 의심됨</t>
    </r>
    <phoneticPr fontId="1" type="noConversion"/>
  </si>
  <si>
    <t>16-bit ADC</t>
    <phoneticPr fontId="1" type="noConversion"/>
  </si>
  <si>
    <t>12-bit ADC</t>
    <phoneticPr fontId="1" type="noConversion"/>
  </si>
  <si>
    <t>(Va-Vb) x 25.5</t>
    <phoneticPr fontId="1" type="noConversion"/>
  </si>
  <si>
    <t>12-bit ADC bit resolution =</t>
    <phoneticPr fontId="1" type="noConversion"/>
  </si>
  <si>
    <t xml:space="preserve"> 0 +1 bit</t>
    <phoneticPr fontId="1" type="noConversion"/>
  </si>
  <si>
    <t xml:space="preserve"> 100 +1 bit</t>
    <phoneticPr fontId="1" type="noConversion"/>
  </si>
  <si>
    <t xml:space="preserve">    - 이 parameter 들은 Flash memory 의 environment 영역에 저장 됨</t>
    <phoneticPr fontId="1" type="noConversion"/>
  </si>
  <si>
    <t xml:space="preserve">    - board booting 시 여기에서 저장된 parameter 들을 읽어서 사용해야 함</t>
    <phoneticPr fontId="1" type="noConversion"/>
  </si>
  <si>
    <t>RTD #1(16-bit) calibration value on    0 °C</t>
    <phoneticPr fontId="1" type="noConversion"/>
  </si>
  <si>
    <t>RTD #1(16-bit) calibration value on 100 °C</t>
    <phoneticPr fontId="1" type="noConversion"/>
  </si>
  <si>
    <t>RTD #1(16-bit) calibration value on 200 °C</t>
    <phoneticPr fontId="1" type="noConversion"/>
  </si>
  <si>
    <t>RTD(PT100) sensor
calibration data</t>
    <phoneticPr fontId="1" type="noConversion"/>
  </si>
  <si>
    <t>RTD #1 temperature upper error limit</t>
    <phoneticPr fontId="1" type="noConversion"/>
  </si>
  <si>
    <t>RTD #1 temperature upper warning limit</t>
    <phoneticPr fontId="1" type="noConversion"/>
  </si>
  <si>
    <t>RTD #1 temperature lower warning limit</t>
    <phoneticPr fontId="1" type="noConversion"/>
  </si>
  <si>
    <t>RTD #1 temperature lower error limit</t>
    <phoneticPr fontId="1" type="noConversion"/>
  </si>
  <si>
    <t>RTD #2 temperature upper error limit</t>
    <phoneticPr fontId="1" type="noConversion"/>
  </si>
  <si>
    <t>RTD #2 temperature upper warning limit</t>
    <phoneticPr fontId="1" type="noConversion"/>
  </si>
  <si>
    <t>RTD #2 temperature lower warning limit</t>
    <phoneticPr fontId="1" type="noConversion"/>
  </si>
  <si>
    <t>RTD #2 temperature lower error limit</t>
    <phoneticPr fontId="1" type="noConversion"/>
  </si>
  <si>
    <t>RTD(PT100) sensor
temperature limit</t>
    <phoneticPr fontId="1" type="noConversion"/>
  </si>
  <si>
    <t>HW test</t>
    <phoneticPr fontId="1" type="noConversion"/>
  </si>
  <si>
    <t>GPIO read 기능</t>
    <phoneticPr fontId="1" type="noConversion"/>
  </si>
  <si>
    <t>GPIO write 기능</t>
    <phoneticPr fontId="1" type="noConversion"/>
  </si>
  <si>
    <t>Leak port read 기능</t>
    <phoneticPr fontId="1" type="noConversion"/>
  </si>
  <si>
    <t>Parallel input read 기능</t>
    <phoneticPr fontId="1" type="noConversion"/>
  </si>
  <si>
    <t>Parallel output write 기능</t>
    <phoneticPr fontId="1" type="noConversion"/>
  </si>
  <si>
    <t>MFC calibration</t>
    <phoneticPr fontId="1" type="noConversion"/>
  </si>
  <si>
    <t>MFC calibration 기능</t>
    <phoneticPr fontId="1" type="noConversion"/>
  </si>
  <si>
    <t xml:space="preserve"> MFC 는 업체 출하시 water 로 flow rate calibration</t>
    <phoneticPr fontId="1" type="noConversion"/>
  </si>
  <si>
    <t xml:space="preserve"> 후 출하됨</t>
    <phoneticPr fontId="1" type="noConversion"/>
  </si>
  <si>
    <t xml:space="preserve"> - H2SO4(황산), H2O2(과산화수소) 별도 calibration 필요 함</t>
    <phoneticPr fontId="1" type="noConversion"/>
  </si>
  <si>
    <t xml:space="preserve"> - flow rate 100% 및 20% 에 대해 측정 및 calibration 해야 함</t>
    <phoneticPr fontId="1" type="noConversion"/>
  </si>
  <si>
    <t xml:space="preserve"> - manual command 로 GPIO read</t>
    <phoneticPr fontId="1" type="noConversion"/>
  </si>
  <si>
    <t xml:space="preserve"> - manual command 로 GPIO write</t>
    <phoneticPr fontId="1" type="noConversion"/>
  </si>
  <si>
    <t xml:space="preserve"> - manual command 로 Leak port read</t>
    <phoneticPr fontId="1" type="noConversion"/>
  </si>
  <si>
    <t xml:space="preserve"> - manual command 로 Parallel input read</t>
    <phoneticPr fontId="1" type="noConversion"/>
  </si>
  <si>
    <t xml:space="preserve"> - manual command 로 Parallel output write</t>
    <phoneticPr fontId="1" type="noConversion"/>
  </si>
  <si>
    <t xml:space="preserve"> MFC 에 1mA 보다 작은 전류 흘리면 standby 상태로 들어감</t>
    <phoneticPr fontId="1" type="noConversion"/>
  </si>
  <si>
    <t>4. 다른 project 를 copy 하여 새로운 project 를 만드는 경우</t>
    <phoneticPr fontId="1" type="noConversion"/>
  </si>
  <si>
    <t>1) CubeMX 를 먼저 실행하여 pjt 이름을 확인하고 디렉토리 이름을 이것으로 변경한다.</t>
    <phoneticPr fontId="1" type="noConversion"/>
  </si>
  <si>
    <t>2) CubeIDE 실행한다. 이때 workspace 는 project 가 있는 상위 디렉토리를 선택해야 한다.</t>
    <phoneticPr fontId="1" type="noConversion"/>
  </si>
  <si>
    <t>9600 baud, 8 data bit, even parity, 1 stop bit</t>
    <phoneticPr fontId="1" type="noConversion"/>
  </si>
  <si>
    <t>3) compile error 발생시 흔히 include path 가 빠진것이므로 이를 추가해 준다</t>
    <phoneticPr fontId="1" type="noConversion"/>
  </si>
  <si>
    <t>4) 각 pin assign 및 MCU resource 할당 (UART, I2C, SPI 등)</t>
    <phoneticPr fontId="1" type="noConversion"/>
  </si>
  <si>
    <t>5) clock assign</t>
    <phoneticPr fontId="1" type="noConversion"/>
  </si>
  <si>
    <t xml:space="preserve"> - 16-bit prescaler
 - 16-bit auto reload upcounter
 - timer overflow interrupt</t>
    <phoneticPr fontId="1" type="noConversion"/>
  </si>
  <si>
    <t>SSCG</t>
    <phoneticPr fontId="1" type="noConversion"/>
  </si>
  <si>
    <t>SSCG 기능</t>
    <phoneticPr fontId="1" type="noConversion"/>
  </si>
  <si>
    <t xml:space="preserve"> - EMI 저감을 위해 SSCG(Spread Spectrum Clock Generation) 기능 구현</t>
    <phoneticPr fontId="1" type="noConversion"/>
  </si>
  <si>
    <t>Max clock</t>
    <phoneticPr fontId="1" type="noConversion"/>
  </si>
  <si>
    <t>freq. (MHz)</t>
    <phoneticPr fontId="1" type="noConversion"/>
  </si>
  <si>
    <t>period (nsec)</t>
    <phoneticPr fontId="1" type="noConversion"/>
  </si>
  <si>
    <t>Prescaler</t>
    <phoneticPr fontId="1" type="noConversion"/>
  </si>
  <si>
    <t>range</t>
    <phoneticPr fontId="1" type="noConversion"/>
  </si>
  <si>
    <t>setting
value</t>
    <phoneticPr fontId="1" type="noConversion"/>
  </si>
  <si>
    <t>freq.</t>
    <phoneticPr fontId="1" type="noConversion"/>
  </si>
  <si>
    <t>1 .. 65536</t>
    <phoneticPr fontId="1" type="noConversion"/>
  </si>
  <si>
    <t>84
(84 - 1)</t>
    <phoneticPr fontId="1" type="noConversion"/>
  </si>
  <si>
    <t>1 MHz
(1 usec)</t>
    <phoneticPr fontId="1" type="noConversion"/>
  </si>
  <si>
    <t xml:space="preserve">Auto Reload </t>
    <phoneticPr fontId="1" type="noConversion"/>
  </si>
  <si>
    <t>EEPROM I2C I/F (128 Kbyte) --&gt; unused
 - GPIO input with pull-up</t>
    <phoneticPr fontId="1" type="noConversion"/>
  </si>
  <si>
    <r>
      <t xml:space="preserve"> micro SD card interface
 </t>
    </r>
    <r>
      <rPr>
        <sz val="10"/>
        <color rgb="FFFF0000"/>
        <rFont val="맑은 고딕"/>
        <family val="3"/>
        <charset val="129"/>
        <scheme val="minor"/>
      </rPr>
      <t>use DMA2</t>
    </r>
    <phoneticPr fontId="1" type="noConversion"/>
  </si>
  <si>
    <r>
      <t xml:space="preserve">     - application 의 시작 번지를 0x0801_0000 으로 변경하는 내용, </t>
    </r>
    <r>
      <rPr>
        <sz val="10"/>
        <color rgb="FFFF0000"/>
        <rFont val="맑은 고딕"/>
        <family val="3"/>
        <charset val="129"/>
        <scheme val="minor"/>
      </rPr>
      <t>CubeIDE 설치 버전에 따라 아래와 같이 수정이 다를수 있음</t>
    </r>
    <phoneticPr fontId="1" type="noConversion"/>
  </si>
  <si>
    <t>이후는 아래 case 와 동일함</t>
    <phoneticPr fontId="1" type="noConversion"/>
  </si>
  <si>
    <t>6) source coding &amp; debuggingh</t>
    <phoneticPr fontId="1" type="noConversion"/>
  </si>
  <si>
    <t xml:space="preserve">  - STM32CubeProgrammer 프로그램은 STM32F407IG MCU 사용시 최초 보드 제작후 System boot 기능을 이용하여 IAP 를 program 하기 위한 tool 이다</t>
    <phoneticPr fontId="1" type="noConversion"/>
  </si>
  <si>
    <t>5. 주의 사항</t>
    <phoneticPr fontId="1" type="noConversion"/>
  </si>
  <si>
    <t xml:space="preserve"> - 반드시 compiler option 의 optimization 을 off 하고 사용할 것</t>
    <phoneticPr fontId="1" type="noConversion"/>
  </si>
  <si>
    <t>UART No.</t>
    <phoneticPr fontId="1" type="noConversion"/>
  </si>
  <si>
    <t xml:space="preserve"> PC 와 연결</t>
    <phoneticPr fontId="1" type="noConversion"/>
  </si>
  <si>
    <t xml:space="preserve"> 115200 baud, 8 data bit, no parity, 1 stop bit</t>
    <phoneticPr fontId="1" type="noConversion"/>
  </si>
  <si>
    <t xml:space="preserve"> isolated RS-232</t>
    <phoneticPr fontId="1" type="noConversion"/>
  </si>
  <si>
    <t xml:space="preserve"> PC 와 연결
 - system monitoring, FW upgrade
 - 115200 baud, 8 data bit, no parity, 1 stop bit</t>
    <phoneticPr fontId="1" type="noConversion"/>
  </si>
  <si>
    <t xml:space="preserve"> non-isolated RS-232</t>
    <phoneticPr fontId="1" type="noConversion"/>
  </si>
  <si>
    <t xml:space="preserve"> isolated RS-485</t>
    <phoneticPr fontId="1" type="noConversion"/>
  </si>
  <si>
    <t>UART 1</t>
    <phoneticPr fontId="1" type="noConversion"/>
  </si>
  <si>
    <t>UART 2</t>
    <phoneticPr fontId="1" type="noConversion"/>
  </si>
  <si>
    <t>UART 3</t>
    <phoneticPr fontId="1" type="noConversion"/>
  </si>
  <si>
    <t>UART 6</t>
    <phoneticPr fontId="1" type="noConversion"/>
  </si>
  <si>
    <t xml:space="preserve"> Reserved
 - RS-485 통신
 - 9600 baud, 8 data bit, no parity, 1 stop bit</t>
    <phoneticPr fontId="1" type="noConversion"/>
  </si>
  <si>
    <t>setting 관련</t>
    <phoneticPr fontId="1" type="noConversion"/>
  </si>
  <si>
    <t xml:space="preserve"> - interrupt driven</t>
    <phoneticPr fontId="1" type="noConversion"/>
  </si>
  <si>
    <t>1000
(1000 - 1)</t>
    <phoneticPr fontId="1" type="noConversion"/>
  </si>
  <si>
    <t>1 msec main timer</t>
    <phoneticPr fontId="1" type="noConversion"/>
  </si>
  <si>
    <t>LED onoff 기능</t>
    <phoneticPr fontId="1" type="noConversion"/>
  </si>
  <si>
    <t xml:space="preserve"> - manual command 로 LED on/off</t>
    <phoneticPr fontId="1" type="noConversion"/>
  </si>
  <si>
    <t>ex.) READ GPIOA</t>
    <phoneticPr fontId="1" type="noConversion"/>
  </si>
  <si>
    <t>ex.) WRITE GPIOA 1234</t>
    <phoneticPr fontId="1" type="noConversion"/>
  </si>
  <si>
    <t>ex.) READ LEAK</t>
    <phoneticPr fontId="1" type="noConversion"/>
  </si>
  <si>
    <t>ex.) LED RED ON</t>
    <phoneticPr fontId="1" type="noConversion"/>
  </si>
  <si>
    <t>ex.) READ PARIN</t>
    <phoneticPr fontId="1" type="noConversion"/>
  </si>
  <si>
    <t>ex.) WRITE PAROUT 12345</t>
    <phoneticPr fontId="1" type="noConversion"/>
  </si>
  <si>
    <t>UV/IR LED Control</t>
    <phoneticPr fontId="1" type="noConversion"/>
  </si>
  <si>
    <t xml:space="preserve">1. UV/IR LED 제어 </t>
    <phoneticPr fontId="1" type="noConversion"/>
  </si>
  <si>
    <t xml:space="preserve">   - UV LED board 및 IR LED board 가 별도로 있음, 동일한 회로에 LED type 만 다름</t>
    <phoneticPr fontId="1" type="noConversion"/>
  </si>
  <si>
    <t xml:space="preserve">   - LED 밝기 제어 : 고정전류 3가지중 하나를 선택할수 있는 동작, 또는 가변 정전류 동작을 선택할 수 있음</t>
    <phoneticPr fontId="1" type="noConversion"/>
  </si>
  <si>
    <t xml:space="preserve">   - 구성도는 아래 그림과 같음</t>
    <phoneticPr fontId="1" type="noConversion"/>
  </si>
  <si>
    <t xml:space="preserve">2. Fixed current mode </t>
    <phoneticPr fontId="1" type="noConversion"/>
  </si>
  <si>
    <t xml:space="preserve">   - CUR_SEL_2/1 : 이미 정의된 3종류의 current 를 선택함</t>
    <phoneticPr fontId="1" type="noConversion"/>
  </si>
  <si>
    <t xml:space="preserve">   - LED_EN : LED on/off 제어</t>
    <phoneticPr fontId="1" type="noConversion"/>
  </si>
  <si>
    <t>CUR_SEL_2</t>
    <phoneticPr fontId="1" type="noConversion"/>
  </si>
  <si>
    <t>CUR_SEL_1</t>
    <phoneticPr fontId="1" type="noConversion"/>
  </si>
  <si>
    <t xml:space="preserve"> Variable current mode 사용</t>
    <phoneticPr fontId="1" type="noConversion"/>
  </si>
  <si>
    <t xml:space="preserve"> Fixed current #1 사용</t>
    <phoneticPr fontId="1" type="noConversion"/>
  </si>
  <si>
    <t xml:space="preserve"> Fixed current #2 사용</t>
  </si>
  <si>
    <t xml:space="preserve"> Fixed current #3 사용</t>
  </si>
  <si>
    <t xml:space="preserve">3. Variable current mode </t>
    <phoneticPr fontId="1" type="noConversion"/>
  </si>
  <si>
    <t xml:space="preserve">   - CUR_ONOFF : variable current mode 의 LED on/off 제어</t>
    <phoneticPr fontId="1" type="noConversion"/>
  </si>
  <si>
    <t xml:space="preserve">   - SPI : DAC data 전송은 SPI 를 사용 함</t>
    <phoneticPr fontId="1" type="noConversion"/>
  </si>
  <si>
    <t xml:space="preserve">   - Note : Fixed current mode 용 signal : LED_EN(0:off), CUR_SEL_2/1(0) 이어야 함</t>
    <phoneticPr fontId="1" type="noConversion"/>
  </si>
  <si>
    <t xml:space="preserve">   - LED_VAR_DAC_SEL : variable current mode 용 DAC 선택 (low active chip select)</t>
    <phoneticPr fontId="1" type="noConversion"/>
  </si>
  <si>
    <t xml:space="preserve">   - Note : Variable current mode 용 signal : CUR_ONOFF(0:off), LED_VAR_DAC_SEL(1) 이어야 함</t>
    <phoneticPr fontId="1" type="noConversion"/>
  </si>
  <si>
    <t>UV/IR LED on/off</t>
    <phoneticPr fontId="1" type="noConversion"/>
  </si>
  <si>
    <t>on time</t>
    <phoneticPr fontId="1" type="noConversion"/>
  </si>
  <si>
    <t>measure signal</t>
    <phoneticPr fontId="1" type="noConversion"/>
  </si>
  <si>
    <t>measure_delay</t>
    <phoneticPr fontId="1" type="noConversion"/>
  </si>
  <si>
    <t>LED on time (1usec ~ 65msec)</t>
    <phoneticPr fontId="1" type="noConversion"/>
  </si>
  <si>
    <t>AD conversion 10 times, calc avg.</t>
    <phoneticPr fontId="1" type="noConversion"/>
  </si>
  <si>
    <t>LED on &amp; PD measure interval (100 msec)</t>
    <phoneticPr fontId="1" type="noConversion"/>
  </si>
  <si>
    <t>4. LED on/off &amp; PD measure control method</t>
    <phoneticPr fontId="1" type="noConversion"/>
  </si>
  <si>
    <t xml:space="preserve">       - 3 Fixed mode : use pre-defined 3 brightness level</t>
    <phoneticPr fontId="1" type="noConversion"/>
  </si>
  <si>
    <t xml:space="preserve">       - variable mode : use 0~100% linear brightness level</t>
    <phoneticPr fontId="1" type="noConversion"/>
  </si>
  <si>
    <t xml:space="preserve">       - programmable LED on time : 1 usec base, range 1 usec ~ 65 msec</t>
    <phoneticPr fontId="1" type="noConversion"/>
  </si>
  <si>
    <t xml:space="preserve">       - LED off time = (100 msec - LED_on_time)</t>
    <phoneticPr fontId="1" type="noConversion"/>
  </si>
  <si>
    <t xml:space="preserve">      - programmable ADC start point : use measure delay </t>
    <phoneticPr fontId="1" type="noConversion"/>
  </si>
  <si>
    <t xml:space="preserve">      - AD conversion : measure 10 times and takes average value</t>
    <phoneticPr fontId="1" type="noConversion"/>
  </si>
  <si>
    <t xml:space="preserve">       - LED on/off control : do at every 100 msec</t>
    <phoneticPr fontId="1" type="noConversion"/>
  </si>
  <si>
    <t xml:space="preserve">   1) use timer_3 (for UV LED) and timer_4 (for IR LED)</t>
    <phoneticPr fontId="1" type="noConversion"/>
  </si>
  <si>
    <t xml:space="preserve">   2) LED brightness control : 2 ways, (3 Fixed mode, variable mode)</t>
    <phoneticPr fontId="1" type="noConversion"/>
  </si>
  <si>
    <t xml:space="preserve">   3) LED on/off control</t>
    <phoneticPr fontId="1" type="noConversion"/>
  </si>
  <si>
    <t xml:space="preserve">   4) PD level sensing</t>
    <phoneticPr fontId="1" type="noConversion"/>
  </si>
  <si>
    <t xml:space="preserve">      - PD level sensing : takes average of 20 ADC value ( 20 x 100 msec = 2 sec)</t>
    <phoneticPr fontId="1" type="noConversion"/>
  </si>
  <si>
    <t>5. Control parameters</t>
    <phoneticPr fontId="1" type="noConversion"/>
  </si>
  <si>
    <t xml:space="preserve">   - Timer output capture register : used for measure_delay</t>
    <phoneticPr fontId="1" type="noConversion"/>
  </si>
  <si>
    <t xml:space="preserve">   - Timer resolution (= prescaler output) = 1 usec</t>
    <phoneticPr fontId="1" type="noConversion"/>
  </si>
  <si>
    <t xml:space="preserve">   - Timer range (ARR register) = 1 ~ 65535, = 1 usec ~ 65,535 usec(= 65 msec) </t>
    <phoneticPr fontId="1" type="noConversion"/>
  </si>
  <si>
    <t xml:space="preserve">   - variables</t>
    <phoneticPr fontId="1" type="noConversion"/>
  </si>
  <si>
    <t xml:space="preserve">     1) UV(IR)_LED_OP_MODE </t>
    <phoneticPr fontId="1" type="noConversion"/>
  </si>
  <si>
    <t>Fixed_3_mode(0), Variable_mode(1)</t>
    <phoneticPr fontId="1" type="noConversion"/>
  </si>
  <si>
    <t xml:space="preserve">     2) UV(IR)_LED_FIXED3_Brightness</t>
    <phoneticPr fontId="1" type="noConversion"/>
  </si>
  <si>
    <t>Fixed_3_mode(0/1/2/3)</t>
    <phoneticPr fontId="1" type="noConversion"/>
  </si>
  <si>
    <t xml:space="preserve">     3) UV(IR)_LED_VAR_Brightness</t>
    <phoneticPr fontId="1" type="noConversion"/>
  </si>
  <si>
    <t>1 ~ 100 % (UV LED, 100% = 100 mA), (IR LED, 100% = 200 mA)</t>
    <phoneticPr fontId="1" type="noConversion"/>
  </si>
  <si>
    <t xml:space="preserve">     4) UV(IR)_LED_ON_TIME</t>
    <phoneticPr fontId="1" type="noConversion"/>
  </si>
  <si>
    <t xml:space="preserve">     5) UV(IR)_LED_MEAS_DELAY</t>
    <phoneticPr fontId="1" type="noConversion"/>
  </si>
  <si>
    <t>main 100msec task : LED on</t>
    <phoneticPr fontId="1" type="noConversion"/>
  </si>
  <si>
    <t>1. LED on</t>
    <phoneticPr fontId="1" type="noConversion"/>
  </si>
  <si>
    <t>2. timer ARR = on time, timer OCR = measure delay</t>
    <phoneticPr fontId="1" type="noConversion"/>
  </si>
  <si>
    <t>3. timer start</t>
    <phoneticPr fontId="1" type="noConversion"/>
  </si>
  <si>
    <t xml:space="preserve">   - Timer_3 : UV LED on timer (output compare mode)</t>
    <phoneticPr fontId="1" type="noConversion"/>
  </si>
  <si>
    <t xml:space="preserve">   - Timer_4 : IR LED on timer (output compare mode)</t>
    <phoneticPr fontId="1" type="noConversion"/>
  </si>
  <si>
    <t>timer comapre interrupt</t>
    <phoneticPr fontId="1" type="noConversion"/>
  </si>
  <si>
    <t>2. ADC 10 times for sense PD</t>
    <phoneticPr fontId="1" type="noConversion"/>
  </si>
  <si>
    <t>1. ADC 10 times for reference PD</t>
    <phoneticPr fontId="1" type="noConversion"/>
  </si>
  <si>
    <t>timer expire interrupt</t>
    <phoneticPr fontId="1" type="noConversion"/>
  </si>
  <si>
    <t>1. timer stop</t>
    <phoneticPr fontId="1" type="noConversion"/>
  </si>
  <si>
    <t>2. LED off</t>
    <phoneticPr fontId="1" type="noConversion"/>
  </si>
  <si>
    <t>3. calculate average</t>
    <phoneticPr fontId="1" type="noConversion"/>
  </si>
  <si>
    <t>MCU SPI : SPI #2 shares 5 board resources</t>
    <phoneticPr fontId="1" type="noConversion"/>
  </si>
  <si>
    <t>1. SPI #2 shared resources</t>
    <phoneticPr fontId="1" type="noConversion"/>
  </si>
  <si>
    <t xml:space="preserve">   - ADC (AD7682, 4 ch, 16-bit) : PD sense 4 ports</t>
    <phoneticPr fontId="1" type="noConversion"/>
  </si>
  <si>
    <t xml:space="preserve">   - DAC (LTC2630, 1 ch, 12-bit) : MFC 4~20mA output</t>
    <phoneticPr fontId="1" type="noConversion"/>
  </si>
  <si>
    <t xml:space="preserve">   - DAC (LTC2630, 1 ch, 12-bit) : Reserved 4~20mA output</t>
    <phoneticPr fontId="1" type="noConversion"/>
  </si>
  <si>
    <t xml:space="preserve">   - DAC (LTC2630, 1 ch, 12-bit) : UV LED variable current level setting</t>
    <phoneticPr fontId="1" type="noConversion"/>
  </si>
  <si>
    <t xml:space="preserve">   - DAC (LTC2630, 1 ch, 12-bit) : IR LED variable current level setting</t>
    <phoneticPr fontId="1" type="noConversion"/>
  </si>
  <si>
    <t>Issued by</t>
    <phoneticPr fontId="1" type="noConversion"/>
  </si>
  <si>
    <t>수정 필요 항목</t>
    <phoneticPr fontId="1" type="noConversion"/>
  </si>
  <si>
    <t>반영 여부</t>
    <phoneticPr fontId="1" type="noConversion"/>
  </si>
  <si>
    <t>CNV</t>
    <phoneticPr fontId="1" type="noConversion"/>
  </si>
  <si>
    <t xml:space="preserve">  1) AD7682 setting &amp; timing</t>
    <phoneticPr fontId="1" type="noConversion"/>
  </si>
  <si>
    <t xml:space="preserve">     - 4 ch single ended configuration : 현재 회로 그대로 사용</t>
    <phoneticPr fontId="1" type="noConversion"/>
  </si>
  <si>
    <t xml:space="preserve">     - voltage reference setting : external reference 5.0V</t>
    <phoneticPr fontId="1" type="noConversion"/>
  </si>
  <si>
    <t>Consider internal 4.096V voltage reference by checking ADC variation</t>
    <phoneticPr fontId="1" type="noConversion"/>
  </si>
  <si>
    <t>if possible, we can eliminate AD8605 for ADC power regulation</t>
    <phoneticPr fontId="1" type="noConversion"/>
  </si>
  <si>
    <t>AD7682</t>
    <phoneticPr fontId="1" type="noConversion"/>
  </si>
  <si>
    <t>MCU</t>
    <phoneticPr fontId="1" type="noConversion"/>
  </si>
  <si>
    <t>DIN</t>
    <phoneticPr fontId="1" type="noConversion"/>
  </si>
  <si>
    <t>SDO</t>
    <phoneticPr fontId="1" type="noConversion"/>
  </si>
  <si>
    <t>SPI_CLK</t>
    <phoneticPr fontId="1" type="noConversion"/>
  </si>
  <si>
    <t xml:space="preserve">     - 4 ch unipolar differencial configuration : 여러 개의 external PD 가 있으며 각각의 출력이 differencial 이므로 사용 불가능 함</t>
    <phoneticPr fontId="1" type="noConversion"/>
  </si>
  <si>
    <t xml:space="preserve">     - low pass filter : full bandwidth or 1/4 bandwidth</t>
    <phoneticPr fontId="1" type="noConversion"/>
  </si>
  <si>
    <t xml:space="preserve">  2) AD7682 CFG register</t>
    <phoneticPr fontId="1" type="noConversion"/>
  </si>
  <si>
    <t>bit</t>
    <phoneticPr fontId="1" type="noConversion"/>
  </si>
  <si>
    <t>CFG</t>
    <phoneticPr fontId="1" type="noConversion"/>
  </si>
  <si>
    <t>INCC</t>
    <phoneticPr fontId="1" type="noConversion"/>
  </si>
  <si>
    <t>Inx</t>
    <phoneticPr fontId="1" type="noConversion"/>
  </si>
  <si>
    <t>BW</t>
    <phoneticPr fontId="1" type="noConversion"/>
  </si>
  <si>
    <t>REF</t>
    <phoneticPr fontId="1" type="noConversion"/>
  </si>
  <si>
    <t>SEQ</t>
    <phoneticPr fontId="1" type="noConversion"/>
  </si>
  <si>
    <t>RB</t>
    <phoneticPr fontId="1" type="noConversion"/>
  </si>
  <si>
    <t>CFG
upd</t>
    <phoneticPr fontId="1" type="noConversion"/>
  </si>
  <si>
    <t>ch configuration
(unipolar, GND ref)</t>
    <phoneticPr fontId="1" type="noConversion"/>
  </si>
  <si>
    <t>ch selection
0 0 0 : ch 0
0 0 1 : ch 1
0 1 0 : ch 2
0 1 1 : ch 3</t>
    <phoneticPr fontId="1" type="noConversion"/>
  </si>
  <si>
    <t>full 
BW</t>
    <phoneticPr fontId="1" type="noConversion"/>
  </si>
  <si>
    <t>ref. vtg selection
1 1 0 : ext. ref. vtg</t>
    <phoneticPr fontId="1" type="noConversion"/>
  </si>
  <si>
    <t>sequencer
0 0 : disable</t>
    <phoneticPr fontId="1" type="noConversion"/>
  </si>
  <si>
    <t>CFG
do not read</t>
    <phoneticPr fontId="1" type="noConversion"/>
  </si>
  <si>
    <t xml:space="preserve">  3) MCU SPI settings</t>
    <phoneticPr fontId="1" type="noConversion"/>
  </si>
  <si>
    <t xml:space="preserve">    - CPOL = CPHA = 0, --&gt; SCK idle state is 0</t>
    <phoneticPr fontId="1" type="noConversion"/>
  </si>
  <si>
    <t xml:space="preserve">  4) Timing</t>
    <phoneticPr fontId="1" type="noConversion"/>
  </si>
  <si>
    <t xml:space="preserve">    - MCU SPI block clock freq. = 42 MHz,  prescaler = 2 --&gt; SPI_CLK = 21 MHz</t>
    <phoneticPr fontId="1" type="noConversion"/>
  </si>
  <si>
    <t>x</t>
    <phoneticPr fontId="1" type="noConversion"/>
  </si>
  <si>
    <t>CFG13</t>
    <phoneticPr fontId="1" type="noConversion"/>
  </si>
  <si>
    <t>CFG12</t>
    <phoneticPr fontId="1" type="noConversion"/>
  </si>
  <si>
    <t>CFG11</t>
  </si>
  <si>
    <t>CFG10</t>
  </si>
  <si>
    <t>CFG9</t>
  </si>
  <si>
    <t>CFG8</t>
  </si>
  <si>
    <t>CFG7</t>
  </si>
  <si>
    <t>CFG6</t>
  </si>
  <si>
    <t>CFG5</t>
  </si>
  <si>
    <t>CFG4</t>
  </si>
  <si>
    <t>CFG3</t>
  </si>
  <si>
    <t>CFG2</t>
  </si>
  <si>
    <t>CFG1</t>
  </si>
  <si>
    <t>CFG0</t>
  </si>
  <si>
    <t>MCU timers</t>
    <phoneticPr fontId="1" type="noConversion"/>
  </si>
  <si>
    <t>1. Cautions on using timer</t>
    <phoneticPr fontId="1" type="noConversion"/>
  </si>
  <si>
    <t>2. Timer usage table</t>
    <phoneticPr fontId="1" type="noConversion"/>
  </si>
  <si>
    <t>UV(IR) LED on time, range 1usec ~ 65000 usec(65 msec), default 10 msec</t>
    <phoneticPr fontId="1" type="noConversion"/>
  </si>
  <si>
    <t>UV(IR) LED measure delay, range 1 usec ~ 65000 usec(65 msec), default = (UV_LED_ON_TIME - 1) msec</t>
    <phoneticPr fontId="1" type="noConversion"/>
  </si>
  <si>
    <t xml:space="preserve">   - timer start 이전에 반드시 counter/status register 를 clear 하여야 함.</t>
    <phoneticPr fontId="1" type="noConversion"/>
  </si>
  <si>
    <t xml:space="preserve">   - clear 안하면 timer start 시에 fake overflow interrupt 발생함.</t>
    <phoneticPr fontId="1" type="noConversion"/>
  </si>
  <si>
    <t xml:space="preserve">   - timer 를 one-shot 형태로 start/stop 을 반복하는 형태로 사용하는 경우에는 매번 fake interrupt 에</t>
    <phoneticPr fontId="1" type="noConversion"/>
  </si>
  <si>
    <t xml:space="preserve">     의해 timer 가 정상 동작하지 않음</t>
    <phoneticPr fontId="1" type="noConversion"/>
  </si>
  <si>
    <t xml:space="preserve">   - free running timer 형태로 사용하는 경우, 처음 한번 fake overflow interrupt 발생이 큰 문제 야기하지 않음</t>
    <phoneticPr fontId="1" type="noConversion"/>
  </si>
  <si>
    <t>AD15</t>
    <phoneticPr fontId="1" type="noConversion"/>
  </si>
  <si>
    <t>AD14</t>
    <phoneticPr fontId="1" type="noConversion"/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</si>
  <si>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</si>
  <si>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</si>
  <si>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</si>
  <si>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</si>
  <si>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</si>
  <si>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</si>
  <si>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</si>
  <si>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</si>
  <si>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</si>
  <si>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</si>
  <si>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</si>
  <si>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</si>
  <si>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</si>
  <si>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</si>
  <si>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 xml:space="preserve">     - Note 1 : CFG word must be shifted left 2 bits, that means SPI_data[15:2] = CFG[13:0], SPI_data[1:0] = 0</t>
    <phoneticPr fontId="1" type="noConversion"/>
  </si>
  <si>
    <t xml:space="preserve">     - Note 2 : At power-up, the CFG register is undefined and two dummy conversions are required to update the register</t>
    <phoneticPr fontId="1" type="noConversion"/>
  </si>
  <si>
    <t>ADC ch0
read #1</t>
    <phoneticPr fontId="1" type="noConversion"/>
  </si>
  <si>
    <t>ADC ch0
read #2</t>
    <phoneticPr fontId="1" type="noConversion"/>
  </si>
  <si>
    <t xml:space="preserve"> - ch = 0</t>
    <phoneticPr fontId="1" type="noConversion"/>
  </si>
  <si>
    <t xml:space="preserve"> - data = ch0(-1)</t>
    <phoneticPr fontId="1" type="noConversion"/>
  </si>
  <si>
    <t xml:space="preserve"> - data = ch3</t>
    <phoneticPr fontId="1" type="noConversion"/>
  </si>
  <si>
    <t>ADC ch0
read #0</t>
    <phoneticPr fontId="1" type="noConversion"/>
  </si>
  <si>
    <t>ADC ch0
read #3</t>
    <phoneticPr fontId="1" type="noConversion"/>
  </si>
  <si>
    <t>ADC ch0
read #4</t>
    <phoneticPr fontId="1" type="noConversion"/>
  </si>
  <si>
    <t>ADC ch0
read #11</t>
    <phoneticPr fontId="1" type="noConversion"/>
  </si>
  <si>
    <t xml:space="preserve"> - data = ch0(0)</t>
    <phoneticPr fontId="1" type="noConversion"/>
  </si>
  <si>
    <t xml:space="preserve"> - data = ch0(1)</t>
    <phoneticPr fontId="1" type="noConversion"/>
  </si>
  <si>
    <t xml:space="preserve"> - data = ch0(2)</t>
    <phoneticPr fontId="1" type="noConversion"/>
  </si>
  <si>
    <t xml:space="preserve"> - data = ch0(9)</t>
    <phoneticPr fontId="1" type="noConversion"/>
  </si>
  <si>
    <t>channel #0 ADC read</t>
    <phoneticPr fontId="1" type="noConversion"/>
  </si>
  <si>
    <t>channel #1 ADC read</t>
    <phoneticPr fontId="1" type="noConversion"/>
  </si>
  <si>
    <t>ADC ch1
read #0</t>
    <phoneticPr fontId="1" type="noConversion"/>
  </si>
  <si>
    <t>ADC ch1
read #1</t>
    <phoneticPr fontId="1" type="noConversion"/>
  </si>
  <si>
    <t xml:space="preserve"> - ch = 1</t>
    <phoneticPr fontId="1" type="noConversion"/>
  </si>
  <si>
    <t xml:space="preserve"> - data = ch0</t>
    <phoneticPr fontId="1" type="noConversion"/>
  </si>
  <si>
    <t xml:space="preserve"> - data = ch1(-1)</t>
    <phoneticPr fontId="1" type="noConversion"/>
  </si>
  <si>
    <t xml:space="preserve">    - to get 10 valid ADC sampled data, MCU must access ADC 12 times, because it takes time for proper CFG takes place.</t>
    <phoneticPr fontId="1" type="noConversion"/>
  </si>
  <si>
    <t>ADC ch0
read 12 times</t>
    <phoneticPr fontId="1" type="noConversion"/>
  </si>
  <si>
    <t>ADC ch1
read 12 times</t>
    <phoneticPr fontId="1" type="noConversion"/>
  </si>
  <si>
    <t>ADC ch2
read 12 times</t>
    <phoneticPr fontId="1" type="noConversion"/>
  </si>
  <si>
    <t>ADC ch3
read 12 times</t>
    <phoneticPr fontId="1" type="noConversion"/>
  </si>
  <si>
    <t xml:space="preserve">      first and second 2 ADC values must be ignored because they are garbage data caused by channel changing</t>
    <phoneticPr fontId="1" type="noConversion"/>
  </si>
  <si>
    <t xml:space="preserve">    - minimum 4 usec time is required between each AD conversion.</t>
    <phoneticPr fontId="1" type="noConversion"/>
  </si>
  <si>
    <t>greater than 4usec</t>
    <phoneticPr fontId="1" type="noConversion"/>
  </si>
  <si>
    <t>UV PD Calibration</t>
    <phoneticPr fontId="1" type="noConversion"/>
  </si>
  <si>
    <t xml:space="preserve"> 1. UV PD 관련 ADC(ADC + diff. amp + 3.3V 전원회로) 회로 부품 오차 </t>
    <phoneticPr fontId="1" type="noConversion"/>
  </si>
  <si>
    <t xml:space="preserve">    보상을 위한 calibration</t>
    <phoneticPr fontId="1" type="noConversion"/>
  </si>
  <si>
    <t xml:space="preserve">    --&gt; diff. amp 입력에 3.3V 전원 인가하여 측정된 ADC value 를 3.3V 로 저장</t>
    <phoneticPr fontId="1" type="noConversion"/>
  </si>
  <si>
    <t>IR PD Calibration</t>
    <phoneticPr fontId="1" type="noConversion"/>
  </si>
  <si>
    <t xml:space="preserve"> 1. IR PD 관련 ADC(ADC + diff. amp + 3.3V 전원회로) 회로 부품 오차 </t>
    <phoneticPr fontId="1" type="noConversion"/>
  </si>
  <si>
    <t>2. AD7682 SPI timing format</t>
    <phoneticPr fontId="1" type="noConversion"/>
  </si>
  <si>
    <t xml:space="preserve">   - LTC2630 : 1 channel 12-bit DAC</t>
    <phoneticPr fontId="1" type="noConversion"/>
  </si>
  <si>
    <t>3. LTC2630 SPI related</t>
    <phoneticPr fontId="1" type="noConversion"/>
  </si>
  <si>
    <t>300 usec</t>
    <phoneticPr fontId="1" type="noConversion"/>
  </si>
  <si>
    <t>LTC2630</t>
    <phoneticPr fontId="1" type="noConversion"/>
  </si>
  <si>
    <t>CSB/LD</t>
    <phoneticPr fontId="1" type="noConversion"/>
  </si>
  <si>
    <t>SCK</t>
    <phoneticPr fontId="1" type="noConversion"/>
  </si>
  <si>
    <t>SDI</t>
    <phoneticPr fontId="1" type="noConversion"/>
  </si>
  <si>
    <t>C3</t>
    <phoneticPr fontId="1" type="noConversion"/>
  </si>
  <si>
    <t>C2</t>
    <phoneticPr fontId="1" type="noConversion"/>
  </si>
  <si>
    <t>C1</t>
  </si>
  <si>
    <t>C0</t>
  </si>
  <si>
    <t>D11</t>
    <phoneticPr fontId="1" type="noConversion"/>
  </si>
  <si>
    <t>D10</t>
    <phoneticPr fontId="1" type="noConversion"/>
  </si>
  <si>
    <t>D9</t>
  </si>
  <si>
    <t>D1</t>
  </si>
  <si>
    <t>D0</t>
  </si>
  <si>
    <t>DAC data</t>
    <phoneticPr fontId="1" type="noConversion"/>
  </si>
  <si>
    <t>Write to Input Register</t>
  </si>
  <si>
    <t>Update (Power up) DAC Register</t>
  </si>
  <si>
    <t>Write to and Update (Power up) DAC Register</t>
  </si>
  <si>
    <t>Power down</t>
  </si>
  <si>
    <t>Select Internal Reference (Power-on Reset Default)</t>
  </si>
  <si>
    <t>Select Supply as Reference (VREF = VCC)</t>
  </si>
  <si>
    <t xml:space="preserve">   - output volage range : </t>
    <phoneticPr fontId="1" type="noConversion"/>
  </si>
  <si>
    <t>1) 0 ~ 4.096 V (chip internal reference 4.096V)</t>
    <phoneticPr fontId="1" type="noConversion"/>
  </si>
  <si>
    <t>2) 0 ~ 2.500 V (chip internal reference 2.500V)</t>
    <phoneticPr fontId="1" type="noConversion"/>
  </si>
  <si>
    <t>3) 0 ~ 5.000 V (external Vcc reference)</t>
    <phoneticPr fontId="1" type="noConversion"/>
  </si>
  <si>
    <t>resolution = 4.096 V / 4096 = 1 mV</t>
    <phoneticPr fontId="1" type="noConversion"/>
  </si>
  <si>
    <t>resolution = 2.500 V / 4096 = 0.61 mV</t>
    <phoneticPr fontId="1" type="noConversion"/>
  </si>
  <si>
    <t>resolution = 5.000 V / 4096 = 1.22 mV</t>
    <phoneticPr fontId="1" type="noConversion"/>
  </si>
  <si>
    <t>Use this command to change DAC output voltage</t>
    <phoneticPr fontId="1" type="noConversion"/>
  </si>
  <si>
    <t>Use this command at initial stage, because there are two chip options in internal reference</t>
    <phoneticPr fontId="1" type="noConversion"/>
  </si>
  <si>
    <t xml:space="preserve">  1) LTC2630 setting</t>
    <phoneticPr fontId="1" type="noConversion"/>
  </si>
  <si>
    <t xml:space="preserve">     - initial stage : </t>
    <phoneticPr fontId="1" type="noConversion"/>
  </si>
  <si>
    <t>1) write CMD = 0 1 1 1 , data = 0x000 (use Vref = Vcc)</t>
    <phoneticPr fontId="1" type="noConversion"/>
  </si>
  <si>
    <t>2) write CMD = 0 0 1 1 , data = 0x000 (DAC output 0 V)</t>
    <phoneticPr fontId="1" type="noConversion"/>
  </si>
  <si>
    <t xml:space="preserve">     - normal operation : </t>
    <phoneticPr fontId="1" type="noConversion"/>
  </si>
  <si>
    <t>1) write CMD = 0 0 1 1 , data = 0xnnn</t>
    <phoneticPr fontId="1" type="noConversion"/>
  </si>
  <si>
    <t xml:space="preserve">  2) LTC2630 timing</t>
    <phoneticPr fontId="1" type="noConversion"/>
  </si>
  <si>
    <t>ext. DAC
ch0 write</t>
    <phoneticPr fontId="1" type="noConversion"/>
  </si>
  <si>
    <t>ext. DAC
ch1 write</t>
    <phoneticPr fontId="1" type="noConversion"/>
  </si>
  <si>
    <t>ext. DAC
ch2 write</t>
    <phoneticPr fontId="1" type="noConversion"/>
  </si>
  <si>
    <t>ext. DAC
ch3 write</t>
    <phoneticPr fontId="1" type="noConversion"/>
  </si>
  <si>
    <t>ext. DAC
write</t>
    <phoneticPr fontId="1" type="noConversion"/>
  </si>
  <si>
    <t>100 msec</t>
    <phoneticPr fontId="1" type="noConversion"/>
  </si>
  <si>
    <t xml:space="preserve">   1) PT100 이 연결되지 않은 경우           </t>
    <phoneticPr fontId="1" type="noConversion"/>
  </si>
  <si>
    <r>
      <t xml:space="preserve"> : Va = 3.3V, Vb = 3.3V, (Va - Vb = 0 V) --&gt; </t>
    </r>
    <r>
      <rPr>
        <sz val="10"/>
        <color rgb="FFFF0000"/>
        <rFont val="맑은 고딕"/>
        <family val="3"/>
        <charset val="129"/>
        <scheme val="minor"/>
      </rPr>
      <t xml:space="preserve">0&lt;= ADC value &lt;= 500 </t>
    </r>
    <phoneticPr fontId="1" type="noConversion"/>
  </si>
  <si>
    <t xml:space="preserve">   2) PT100 이 배선 short 된 경우 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</si>
  <si>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</si>
  <si>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</si>
  <si>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</si>
  <si>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R2//R3</t>
    <phoneticPr fontId="1" type="noConversion"/>
  </si>
  <si>
    <t>R4</t>
    <phoneticPr fontId="1" type="noConversion"/>
  </si>
  <si>
    <t>R1+R4+(R2//R3)</t>
    <phoneticPr fontId="1" type="noConversion"/>
  </si>
  <si>
    <t>8.2 + 8.2</t>
    <phoneticPr fontId="1" type="noConversion"/>
  </si>
  <si>
    <t>---&gt; 82 + 8.2 + ( 10 // 2K VR )</t>
    <phoneticPr fontId="1" type="noConversion"/>
  </si>
  <si>
    <t>---&gt; 120 + 9.1 + ( 10 // 2K VR )</t>
    <phoneticPr fontId="1" type="noConversion"/>
  </si>
  <si>
    <t>---&gt; 150 + 8.2 + 8.2 + ( 10 // 2K VR )</t>
    <phoneticPr fontId="1" type="noConversion"/>
  </si>
  <si>
    <r>
      <t xml:space="preserve"> : Va = 0V, Vb = 88 mV, (Va - Vb = -88 mV) --&gt; </t>
    </r>
    <r>
      <rPr>
        <sz val="10"/>
        <color rgb="FFFF0000"/>
        <rFont val="맑은 고딕"/>
        <family val="3"/>
        <charset val="129"/>
        <scheme val="minor"/>
      </rPr>
      <t>ADC value &lt; 0</t>
    </r>
    <phoneticPr fontId="1" type="noConversion"/>
  </si>
  <si>
    <t>RTD #0(16-bit) calibration value on    0 °C</t>
    <phoneticPr fontId="1" type="noConversion"/>
  </si>
  <si>
    <t>RTD #0(16-bit) calibration value on 100 °C</t>
    <phoneticPr fontId="1" type="noConversion"/>
  </si>
  <si>
    <t>RTD #0(16-bit) calibration value on 200 °C</t>
    <phoneticPr fontId="1" type="noConversion"/>
  </si>
  <si>
    <t>RTD #0 temperature upper error limit</t>
    <phoneticPr fontId="1" type="noConversion"/>
  </si>
  <si>
    <t>RTD #0 temperature upper warning limit</t>
    <phoneticPr fontId="1" type="noConversion"/>
  </si>
  <si>
    <t>RTD #0 temperature lower warning limit</t>
    <phoneticPr fontId="1" type="noConversion"/>
  </si>
  <si>
    <t>RTD #0 temperature lower error limit</t>
    <phoneticPr fontId="1" type="noConversion"/>
  </si>
  <si>
    <t>RTD #3 temperature upper error limit</t>
    <phoneticPr fontId="1" type="noConversion"/>
  </si>
  <si>
    <t>RTD #3 temperature upper warning limit</t>
    <phoneticPr fontId="1" type="noConversion"/>
  </si>
  <si>
    <t>RTD #3 temperature lower warning limit</t>
    <phoneticPr fontId="1" type="noConversion"/>
  </si>
  <si>
    <t>RTD #3 temperature lower error limit</t>
    <phoneticPr fontId="1" type="noConversion"/>
  </si>
  <si>
    <t>uv_led_op_mode</t>
    <phoneticPr fontId="1" type="noConversion"/>
  </si>
  <si>
    <t xml:space="preserve">UV LED operation mode : 0..3 </t>
    <phoneticPr fontId="1" type="noConversion"/>
  </si>
  <si>
    <t>uv_led_var_cur</t>
    <phoneticPr fontId="1" type="noConversion"/>
  </si>
  <si>
    <t>uv_led_on_dur</t>
    <phoneticPr fontId="1" type="noConversion"/>
  </si>
  <si>
    <t>UV LED on duration (usec)</t>
    <phoneticPr fontId="1" type="noConversion"/>
  </si>
  <si>
    <t>ir_led_op_mode</t>
    <phoneticPr fontId="1" type="noConversion"/>
  </si>
  <si>
    <t>ir_led_var_cur</t>
    <phoneticPr fontId="1" type="noConversion"/>
  </si>
  <si>
    <t>ir_led_on_dur</t>
    <phoneticPr fontId="1" type="noConversion"/>
  </si>
  <si>
    <t xml:space="preserve">IR LED operation mode : 0..3 </t>
    <phoneticPr fontId="1" type="noConversion"/>
  </si>
  <si>
    <t>IR LED on duration (usec)</t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</si>
  <si>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</si>
  <si>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</si>
  <si>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reference PD</t>
    <phoneticPr fontId="1" type="noConversion"/>
  </si>
  <si>
    <t>measure PD</t>
    <phoneticPr fontId="1" type="noConversion"/>
  </si>
  <si>
    <t>IR PD1 valid range low limit</t>
    <phoneticPr fontId="1" type="noConversion"/>
  </si>
  <si>
    <t>IR PD1 valid range high limit</t>
    <phoneticPr fontId="1" type="noConversion"/>
  </si>
  <si>
    <t>IR PD0 valid range low limit</t>
    <phoneticPr fontId="1" type="noConversion"/>
  </si>
  <si>
    <t>IR PD0 valid range high limit</t>
    <phoneticPr fontId="1" type="noConversion"/>
  </si>
  <si>
    <t>uv_pd0_limit_LL</t>
    <phoneticPr fontId="1" type="noConversion"/>
  </si>
  <si>
    <t>uv_pd0_limit_HH</t>
    <phoneticPr fontId="1" type="noConversion"/>
  </si>
  <si>
    <t>uv_pd1_limit_HH</t>
    <phoneticPr fontId="1" type="noConversion"/>
  </si>
  <si>
    <t>uv_pd1_limit_LL</t>
    <phoneticPr fontId="1" type="noConversion"/>
  </si>
  <si>
    <t>ir_pd0_limit_HH</t>
    <phoneticPr fontId="1" type="noConversion"/>
  </si>
  <si>
    <t>ir_pd1_limit_HH</t>
    <phoneticPr fontId="1" type="noConversion"/>
  </si>
  <si>
    <t>ir_pd0_limit_LL</t>
    <phoneticPr fontId="1" type="noConversion"/>
  </si>
  <si>
    <t>ir_pd1_limit_LL</t>
    <phoneticPr fontId="1" type="noConversion"/>
  </si>
  <si>
    <t>RTD sensor circuit</t>
    <phoneticPr fontId="1" type="noConversion"/>
  </si>
  <si>
    <t>Calibration</t>
    <phoneticPr fontId="1" type="noConversion"/>
  </si>
  <si>
    <t>0x3E00</t>
    <phoneticPr fontId="1" type="noConversion"/>
  </si>
  <si>
    <t>Note : Flash erase/program 관련 변동사항 있음 (IDE 버전에서 변경된것으로 추정됨)</t>
    <phoneticPr fontId="1" type="noConversion"/>
  </si>
  <si>
    <t xml:space="preserve">          erase/program 시 반드시 HAL_FLASH_Unlock();  과  HAL_FLASH_Lock(); 을 추가해야 함</t>
    <phoneticPr fontId="1" type="noConversion"/>
  </si>
  <si>
    <t xml:space="preserve">          program 시에는 매번 write 하기 전에 __HAL_FLASH_CLEAR_FLAG(FLASH_FLAG_EOP | FLASH_FLAG_OPERR | FLASH_FLAG_WRPERR | FLASH_FLAG_PGAERR | FLASH_FLAG_PGSERR ); 가 추가되어야 함</t>
    <phoneticPr fontId="1" type="noConversion"/>
  </si>
  <si>
    <t>mon_interval</t>
    <phoneticPr fontId="1" type="noConversion"/>
  </si>
  <si>
    <t>monitoring interval based on 1 sec</t>
    <phoneticPr fontId="1" type="noConversion"/>
  </si>
  <si>
    <t>default : 1 (monitor on)</t>
    <phoneticPr fontId="1" type="noConversion"/>
  </si>
  <si>
    <t xml:space="preserve">case 2) (ref_0_val) &lt;= adc_val_x &lt;= (ref_100_val) </t>
    <phoneticPr fontId="1" type="noConversion"/>
  </si>
  <si>
    <t>case 3) ref_100_val) &lt; adc_val_x &lt;= (ref_200_val)</t>
    <phoneticPr fontId="1" type="noConversion"/>
  </si>
  <si>
    <t xml:space="preserve">case 1) (ref_0_val) &gt; adc_val_x </t>
    <phoneticPr fontId="1" type="noConversion"/>
  </si>
  <si>
    <t>Rx = 100 - (138.51-100)/(ref_100 - ref_0) x (ref_0 - adc_val_x)</t>
    <phoneticPr fontId="1" type="noConversion"/>
  </si>
  <si>
    <t>Rx = (138.51-100)/(ref_100 - ref_0) x (adc_val_x - ref_0) + 100</t>
    <phoneticPr fontId="1" type="noConversion"/>
  </si>
  <si>
    <t xml:space="preserve">    = 38.51/(ref_100 - ref_0) x (adc_val_x - ref_0) + 100</t>
    <phoneticPr fontId="1" type="noConversion"/>
  </si>
  <si>
    <t>Rx = (175.86-138.51)/(ref_200 - ref_100) x (adc_val_x - ref_100) + 138.51</t>
    <phoneticPr fontId="1" type="noConversion"/>
  </si>
  <si>
    <t xml:space="preserve">    = 37.35/(ref_200 - ref_100) x (adc_val_x - ref_100) + 138.51</t>
    <phoneticPr fontId="1" type="noConversion"/>
  </si>
  <si>
    <t xml:space="preserve">    = 100 - 38.51/(ref_100 - ref_0) x (ref_0 - adc_val_x)</t>
    <phoneticPr fontId="1" type="noConversion"/>
  </si>
  <si>
    <t>mon_onoff</t>
    <phoneticPr fontId="1" type="noConversion"/>
  </si>
  <si>
    <t>System monitor trace onoff control</t>
    <phoneticPr fontId="1" type="noConversion"/>
  </si>
  <si>
    <t>mon_flag</t>
    <phoneticPr fontId="1" type="noConversion"/>
  </si>
  <si>
    <t>default : 0x0001</t>
    <phoneticPr fontId="1" type="noConversion"/>
  </si>
  <si>
    <t>Parm
No.</t>
    <phoneticPr fontId="1" type="noConversion"/>
  </si>
  <si>
    <t>#2</t>
  </si>
  <si>
    <t>#3</t>
  </si>
  <si>
    <t>#4</t>
  </si>
  <si>
    <t>#5</t>
  </si>
  <si>
    <t>#6</t>
  </si>
  <si>
    <r>
      <t xml:space="preserve">default : 1
0: variable current, </t>
    </r>
    <r>
      <rPr>
        <sz val="10"/>
        <color rgb="FFFF0000"/>
        <rFont val="맑은 고딕"/>
        <family val="3"/>
        <charset val="129"/>
        <scheme val="minor"/>
      </rPr>
      <t>1</t>
    </r>
    <r>
      <rPr>
        <sz val="10"/>
        <color theme="1"/>
        <rFont val="맑은 고딕"/>
        <family val="2"/>
        <charset val="129"/>
        <scheme val="minor"/>
      </rPr>
      <t>..3 : fixed current mode</t>
    </r>
    <phoneticPr fontId="1" type="noConversion"/>
  </si>
  <si>
    <t>C4_20 OUT0
calibration data</t>
    <phoneticPr fontId="1" type="noConversion"/>
  </si>
  <si>
    <t>C4_20 IN0
calibration data</t>
    <phoneticPr fontId="1" type="noConversion"/>
  </si>
  <si>
    <t>C4_20 OUT1
calibration data</t>
  </si>
  <si>
    <t>C4_20 OUT2
calibration data</t>
  </si>
  <si>
    <t>C4_20 OUT3
calibration data</t>
  </si>
  <si>
    <t>Current 4-20 mA input #0, calibrated 4mA ADC value</t>
    <phoneticPr fontId="1" type="noConversion"/>
  </si>
  <si>
    <t>Current 4-20 mA input #0, calibrated 20mA ADC value</t>
    <phoneticPr fontId="1" type="noConversion"/>
  </si>
  <si>
    <t>Current 4-20 mA output #0, calibrated 4mA DAC value</t>
    <phoneticPr fontId="1" type="noConversion"/>
  </si>
  <si>
    <t>Current 4-20 mA output #0, calibrated 20mA DAC value</t>
    <phoneticPr fontId="1" type="noConversion"/>
  </si>
  <si>
    <t>default : 3 sec (range 1..60)</t>
    <phoneticPr fontId="1" type="noConversion"/>
  </si>
  <si>
    <t>uv_pd_meas_point</t>
    <phoneticPr fontId="1" type="noConversion"/>
  </si>
  <si>
    <t>ir_pd_meas_point</t>
    <phoneticPr fontId="1" type="noConversion"/>
  </si>
  <si>
    <t>UV PD measure point before LED off (usec)</t>
    <phoneticPr fontId="1" type="noConversion"/>
  </si>
  <si>
    <t>default 300   range (1..65,000)</t>
    <phoneticPr fontId="1" type="noConversion"/>
  </si>
  <si>
    <t>IR PD measure point before LED off (usec)</t>
    <phoneticPr fontId="1" type="noConversion"/>
  </si>
  <si>
    <t>default 1,000   range (1..65,000)</t>
    <phoneticPr fontId="1" type="noConversion"/>
  </si>
  <si>
    <t>UV/IR LED</t>
    <phoneticPr fontId="1" type="noConversion"/>
  </si>
  <si>
    <t>LED on duration (400usec ~ 65,000usec)</t>
    <phoneticPr fontId="1" type="noConversion"/>
  </si>
  <si>
    <t xml:space="preserve">UV/IR LED on </t>
    <phoneticPr fontId="1" type="noConversion"/>
  </si>
  <si>
    <t>UV/IR LED off</t>
    <phoneticPr fontId="1" type="noConversion"/>
  </si>
  <si>
    <t>PD ADC</t>
    <phoneticPr fontId="1" type="noConversion"/>
  </si>
  <si>
    <t>PD #1
ADC</t>
    <phoneticPr fontId="1" type="noConversion"/>
  </si>
  <si>
    <t>PD #2
ADC</t>
  </si>
  <si>
    <t xml:space="preserve"> - 각 PD 에 대해 10번의 ADC 변환후 평균값 획득</t>
    <phoneticPr fontId="1" type="noConversion"/>
  </si>
  <si>
    <t xml:space="preserve"> - ADC 변환은 LED off 되기 300 usec 이전에 시작되며 LED off 되기 이전에 완료 됨</t>
    <phoneticPr fontId="1" type="noConversion"/>
  </si>
  <si>
    <t xml:space="preserve"> - 총 ADC 변환 시간 : 300 usec 미만 소요 됨</t>
    <phoneticPr fontId="1" type="noConversion"/>
  </si>
  <si>
    <t>&lt; 300 usec</t>
    <phoneticPr fontId="1" type="noConversion"/>
  </si>
  <si>
    <t>PD sensor</t>
    <phoneticPr fontId="1" type="noConversion"/>
  </si>
  <si>
    <t>LED on/off interval (100 msec)</t>
    <phoneticPr fontId="1" type="noConversion"/>
  </si>
  <si>
    <t xml:space="preserve"> - UV LED : PARM 62</t>
    <phoneticPr fontId="1" type="noConversion"/>
  </si>
  <si>
    <t xml:space="preserve"> - IR LED  : PARM 67</t>
    <phoneticPr fontId="1" type="noConversion"/>
  </si>
  <si>
    <t xml:space="preserve"> - PD ADC 시작 시간 조정 가능 : UV PD(PARM 70),  IR PD(PARM 75)</t>
    <phoneticPr fontId="1" type="noConversion"/>
  </si>
  <si>
    <t xml:space="preserve">   하지만 변경하지 않고 300 usec 를 유지하기를 권장 함</t>
    <phoneticPr fontId="1" type="noConversion"/>
  </si>
  <si>
    <t xml:space="preserve"> - board 회로 부품 오차 calibration 기능</t>
    <phoneticPr fontId="1" type="noConversion"/>
  </si>
  <si>
    <t xml:space="preserve"> 강제 3.3V 입력에 대한 max 값 저장 및 이용</t>
    <phoneticPr fontId="1" type="noConversion"/>
  </si>
  <si>
    <t>default 800</t>
    <phoneticPr fontId="1" type="noConversion"/>
  </si>
  <si>
    <t>default 4,000</t>
    <phoneticPr fontId="1" type="noConversion"/>
  </si>
  <si>
    <t>PLC 로 출력하는 4-20mA 전류 출력 제어</t>
    <phoneticPr fontId="1" type="noConversion"/>
  </si>
  <si>
    <t xml:space="preserve"> - internal DAC #1/#2, 2개 출력을 사용</t>
    <phoneticPr fontId="1" type="noConversion"/>
  </si>
  <si>
    <t xml:space="preserve"> - resolution : 12-bit, 0-4095</t>
    <phoneticPr fontId="1" type="noConversion"/>
  </si>
  <si>
    <t xml:space="preserve"> - DAC 출력 값에 대한 4-20 mA 값 mapping</t>
    <phoneticPr fontId="1" type="noConversion"/>
  </si>
  <si>
    <t>0 mA</t>
    <phoneticPr fontId="1" type="noConversion"/>
  </si>
  <si>
    <t>4 mA</t>
    <phoneticPr fontId="1" type="noConversion"/>
  </si>
  <si>
    <t>20 mA</t>
    <phoneticPr fontId="1" type="noConversion"/>
  </si>
  <si>
    <t>current</t>
    <phoneticPr fontId="1" type="noConversion"/>
  </si>
  <si>
    <t>DAC value</t>
    <phoneticPr fontId="1" type="noConversion"/>
  </si>
  <si>
    <t xml:space="preserve"> - 농도에 따른 출력값 계산 관련</t>
    <phoneticPr fontId="1" type="noConversion"/>
  </si>
  <si>
    <t>default : 15 (0x000f)</t>
    <phoneticPr fontId="1" type="noConversion"/>
  </si>
  <si>
    <t>OUT_420_TEST_FLAG</t>
    <phoneticPr fontId="1" type="noConversion"/>
  </si>
  <si>
    <t>4-20 mA current output port onoff control
 --&gt; data : 0(off),  1(on)
 - bit 0 : 4-20mA port #0 (to PLC #0)
 - bit 1 : 4-20mA port #1 (to PLC #1)
 - bit 2 : 4-20mA port #2 (to MFC)
 - bit 3 : 4-20mA port #3 (reserved)</t>
    <phoneticPr fontId="1" type="noConversion"/>
  </si>
  <si>
    <t>default : 0x0000</t>
    <phoneticPr fontId="1" type="noConversion"/>
  </si>
  <si>
    <t>TEST_OUT0_420_VAL</t>
    <phoneticPr fontId="1" type="noConversion"/>
  </si>
  <si>
    <t>TEST_OUT1_420_VAL</t>
    <phoneticPr fontId="1" type="noConversion"/>
  </si>
  <si>
    <t>TEST_OUT2_420_VAL</t>
    <phoneticPr fontId="1" type="noConversion"/>
  </si>
  <si>
    <t>TEST_OUT3_420_VAL</t>
    <phoneticPr fontId="1" type="noConversion"/>
  </si>
  <si>
    <t xml:space="preserve"> 4-20 mA out #0 current test value</t>
    <phoneticPr fontId="1" type="noConversion"/>
  </si>
  <si>
    <t xml:space="preserve"> 4-20 mA out #1 current test value</t>
  </si>
  <si>
    <t xml:space="preserve"> 4-20 mA out #2 current test value</t>
  </si>
  <si>
    <t xml:space="preserve"> 4-20 mA out #3 current test value</t>
  </si>
  <si>
    <t>4-20 mA current output test flag
 data : 0 - normal operation, (use calculated consentration)
         1 - test operation, (use parm 120 .. 123 value)
 - bit 0 : 4-20mA port #0 (to PLC #0)
 - bit 1 : 4-20mA port #1 (to PLC #1)
 - bit 2 : 4-20mA port #2 (to MFC)
 - bit 3 : 4-20mA port #3 (reserved)</t>
    <phoneticPr fontId="1" type="noConversion"/>
  </si>
  <si>
    <t>항목</t>
    <phoneticPr fontId="1" type="noConversion"/>
  </si>
  <si>
    <t>시료 #1</t>
    <phoneticPr fontId="1" type="noConversion"/>
  </si>
  <si>
    <t>시료 #2</t>
  </si>
  <si>
    <t>시료 #3</t>
  </si>
  <si>
    <t>시료 #4</t>
  </si>
  <si>
    <t>시료 #5</t>
  </si>
  <si>
    <t>IAP image upload</t>
    <phoneticPr fontId="1" type="noConversion"/>
  </si>
  <si>
    <t>V1.0</t>
    <phoneticPr fontId="1" type="noConversion"/>
  </si>
  <si>
    <t>Application image upload</t>
    <phoneticPr fontId="1" type="noConversion"/>
  </si>
  <si>
    <t>시료 #6</t>
  </si>
  <si>
    <t>1. Power</t>
    <phoneticPr fontId="1" type="noConversion"/>
  </si>
  <si>
    <t>12V output</t>
    <phoneticPr fontId="1" type="noConversion"/>
  </si>
  <si>
    <t xml:space="preserve">  12V ripple (mVpp)</t>
    <phoneticPr fontId="1" type="noConversion"/>
  </si>
  <si>
    <t>5V output</t>
    <phoneticPr fontId="1" type="noConversion"/>
  </si>
  <si>
    <t xml:space="preserve">  5V ripple (mVpp)</t>
    <phoneticPr fontId="1" type="noConversion"/>
  </si>
  <si>
    <t>3.3V output</t>
    <phoneticPr fontId="1" type="noConversion"/>
  </si>
  <si>
    <t xml:space="preserve">  3.3V ripple (mVpp)</t>
    <phoneticPr fontId="1" type="noConversion"/>
  </si>
  <si>
    <t>2. F/W upload</t>
    <phoneticPr fontId="1" type="noConversion"/>
  </si>
  <si>
    <t>O</t>
    <phoneticPr fontId="1" type="noConversion"/>
  </si>
  <si>
    <t>3. Board
   Rework</t>
    <phoneticPr fontId="1" type="noConversion"/>
  </si>
  <si>
    <t>4. UART</t>
    <phoneticPr fontId="1" type="noConversion"/>
  </si>
  <si>
    <t xml:space="preserve"> UART #1 (PC)</t>
    <phoneticPr fontId="1" type="noConversion"/>
  </si>
  <si>
    <t>consentration
(0 ~ 10%)</t>
    <phoneticPr fontId="1" type="noConversion"/>
  </si>
  <si>
    <t>Current
(4~20mA)</t>
    <phoneticPr fontId="1" type="noConversion"/>
  </si>
  <si>
    <t>5. Calibration</t>
    <phoneticPr fontId="1" type="noConversion"/>
  </si>
  <si>
    <t xml:space="preserve"> RTD #0 calibration</t>
    <phoneticPr fontId="1" type="noConversion"/>
  </si>
  <si>
    <t xml:space="preserve"> RTD #1 calibration</t>
  </si>
  <si>
    <t>default = 1000,   x100 value, 1000 = 10.0</t>
    <phoneticPr fontId="1" type="noConversion"/>
  </si>
  <si>
    <t>MASS_FLOW_LIMIT_HH</t>
    <phoneticPr fontId="1" type="noConversion"/>
  </si>
  <si>
    <t>MASS_FLOW_LIMIT_H</t>
    <phoneticPr fontId="1" type="noConversion"/>
  </si>
  <si>
    <t>MASS_FLOW_LIMIT_L</t>
    <phoneticPr fontId="1" type="noConversion"/>
  </si>
  <si>
    <t>MASS_FLOW_LIMIT_LL</t>
    <phoneticPr fontId="1" type="noConversion"/>
  </si>
  <si>
    <t>MASS_FLOW_SPEED</t>
    <phoneticPr fontId="1" type="noConversion"/>
  </si>
  <si>
    <t>CAL_420_IN0_4m</t>
    <phoneticPr fontId="1" type="noConversion"/>
  </si>
  <si>
    <t>CAL_420_IN0_20m</t>
    <phoneticPr fontId="1" type="noConversion"/>
  </si>
  <si>
    <t>CAL_420_OUT0_4m</t>
  </si>
  <si>
    <t>CAL_420_OUT0_20m</t>
    <phoneticPr fontId="1" type="noConversion"/>
  </si>
  <si>
    <t>CAL_420_OUT1_4m</t>
    <phoneticPr fontId="1" type="noConversion"/>
  </si>
  <si>
    <t>CAL_420_OUT1_20m</t>
    <phoneticPr fontId="1" type="noConversion"/>
  </si>
  <si>
    <t>CAL_420_OUT2_4m</t>
    <phoneticPr fontId="1" type="noConversion"/>
  </si>
  <si>
    <t>CAL_420_OUT2_20m</t>
    <phoneticPr fontId="1" type="noConversion"/>
  </si>
  <si>
    <t>CAL_RTD0_000</t>
    <phoneticPr fontId="1" type="noConversion"/>
  </si>
  <si>
    <t>CAL_RTD0_100</t>
    <phoneticPr fontId="1" type="noConversion"/>
  </si>
  <si>
    <t>CAL_RTD0_200</t>
    <phoneticPr fontId="1" type="noConversion"/>
  </si>
  <si>
    <t>CAL_RTD1_000</t>
    <phoneticPr fontId="1" type="noConversion"/>
  </si>
  <si>
    <t>CAL_RTD1_100</t>
    <phoneticPr fontId="1" type="noConversion"/>
  </si>
  <si>
    <t>CAL_RTD1_200</t>
    <phoneticPr fontId="1" type="noConversion"/>
  </si>
  <si>
    <t>UV LED variable current level : 0..100 mA</t>
    <phoneticPr fontId="1" type="noConversion"/>
  </si>
  <si>
    <t>IR LED variable current level : 0..200 mA</t>
    <phoneticPr fontId="1" type="noConversion"/>
  </si>
  <si>
    <t>0x00F0</t>
    <phoneticPr fontId="1" type="noConversion"/>
  </si>
  <si>
    <t>0x0100</t>
    <phoneticPr fontId="1" type="noConversion"/>
  </si>
  <si>
    <t>0x0110</t>
    <phoneticPr fontId="1" type="noConversion"/>
  </si>
  <si>
    <t>0x0120</t>
    <phoneticPr fontId="1" type="noConversion"/>
  </si>
  <si>
    <t>0x0030</t>
    <phoneticPr fontId="1" type="noConversion"/>
  </si>
  <si>
    <t>0x0040</t>
  </si>
  <si>
    <t>0x0050</t>
  </si>
  <si>
    <t>0x0060</t>
  </si>
  <si>
    <t>0x0070</t>
  </si>
  <si>
    <t>0x0080</t>
  </si>
  <si>
    <t>0x0090</t>
  </si>
  <si>
    <t>0x00A0</t>
    <phoneticPr fontId="1" type="noConversion"/>
  </si>
  <si>
    <t>0x00B0</t>
    <phoneticPr fontId="1" type="noConversion"/>
  </si>
  <si>
    <t>0x00C0</t>
    <phoneticPr fontId="1" type="noConversion"/>
  </si>
  <si>
    <t>0x00D0</t>
    <phoneticPr fontId="1" type="noConversion"/>
  </si>
  <si>
    <t>0x00E0</t>
    <phoneticPr fontId="1" type="noConversion"/>
  </si>
  <si>
    <t>0x0130</t>
  </si>
  <si>
    <t>0x0140</t>
  </si>
  <si>
    <t>0x0150</t>
  </si>
  <si>
    <t>0x0160</t>
  </si>
  <si>
    <t>0x0170</t>
  </si>
  <si>
    <t>0x0180</t>
  </si>
  <si>
    <t>0x0190</t>
  </si>
  <si>
    <t>0x01A0</t>
    <phoneticPr fontId="1" type="noConversion"/>
  </si>
  <si>
    <t>0x01B0</t>
    <phoneticPr fontId="1" type="noConversion"/>
  </si>
  <si>
    <t>0x01C0</t>
    <phoneticPr fontId="1" type="noConversion"/>
  </si>
  <si>
    <t>0x01D0</t>
    <phoneticPr fontId="1" type="noConversion"/>
  </si>
  <si>
    <t>0x01E0</t>
    <phoneticPr fontId="1" type="noConversion"/>
  </si>
  <si>
    <t>CAL parm 10</t>
    <phoneticPr fontId="1" type="noConversion"/>
  </si>
  <si>
    <t>CAL parm 11</t>
  </si>
  <si>
    <t>CAL parm 12</t>
  </si>
  <si>
    <t>CAL parm 13</t>
  </si>
  <si>
    <t>CAL parm 14</t>
    <phoneticPr fontId="1" type="noConversion"/>
  </si>
  <si>
    <t>CAL parm 15</t>
    <phoneticPr fontId="1" type="noConversion"/>
  </si>
  <si>
    <t>CAL parm 16</t>
    <phoneticPr fontId="1" type="noConversion"/>
  </si>
  <si>
    <t>CAL parm 18</t>
  </si>
  <si>
    <t>CAL parm 19</t>
  </si>
  <si>
    <t>CAL parm 22</t>
  </si>
  <si>
    <t>CAL parm 23</t>
  </si>
  <si>
    <t>CAL parm 21</t>
  </si>
  <si>
    <t>CAL parm 26</t>
  </si>
  <si>
    <t>CAL parm 27</t>
  </si>
  <si>
    <t>CAL parm 24</t>
  </si>
  <si>
    <t>CAL parm 25</t>
  </si>
  <si>
    <t>CAL parm 30</t>
  </si>
  <si>
    <t>CAL parm 31</t>
  </si>
  <si>
    <t>CAL parm 28</t>
  </si>
  <si>
    <t>CAL parm 34</t>
  </si>
  <si>
    <t>CAL parm 35</t>
  </si>
  <si>
    <t>CAL parm 17</t>
    <phoneticPr fontId="1" type="noConversion"/>
  </si>
  <si>
    <t>CAL parm 20</t>
  </si>
  <si>
    <t>CAL parm 29</t>
  </si>
  <si>
    <t>CAL parm 32</t>
  </si>
  <si>
    <t>CAL parm 33</t>
  </si>
  <si>
    <t>CAL parm 36</t>
  </si>
  <si>
    <t>CAL parm 37</t>
  </si>
  <si>
    <t>CAL parm 38</t>
    <phoneticPr fontId="1" type="noConversion"/>
  </si>
  <si>
    <t>CAL parm 39</t>
  </si>
  <si>
    <t>reserved</t>
    <phoneticPr fontId="1" type="noConversion"/>
  </si>
  <si>
    <t>calibration
data
back-up</t>
    <phoneticPr fontId="1" type="noConversion"/>
  </si>
  <si>
    <t>OUT_420_EN</t>
    <phoneticPr fontId="1" type="noConversion"/>
  </si>
  <si>
    <t>SW scheduling</t>
    <phoneticPr fontId="1" type="noConversion"/>
  </si>
  <si>
    <t xml:space="preserve"> - main time base : 10 msec (using timer)</t>
    <phoneticPr fontId="1" type="noConversion"/>
  </si>
  <si>
    <t>0 msec</t>
    <phoneticPr fontId="1" type="noConversion"/>
  </si>
  <si>
    <t>10 msec</t>
    <phoneticPr fontId="1" type="noConversion"/>
  </si>
  <si>
    <t>20 msec</t>
  </si>
  <si>
    <t>30 msec</t>
  </si>
  <si>
    <t>40 msec</t>
  </si>
  <si>
    <t>50 msec</t>
  </si>
  <si>
    <t>60 msec</t>
  </si>
  <si>
    <t>70 msec</t>
  </si>
  <si>
    <t>80 msec</t>
  </si>
  <si>
    <t>90 msec</t>
  </si>
  <si>
    <t>100 msec</t>
  </si>
  <si>
    <t xml:space="preserve"> @ 10 msec</t>
    <phoneticPr fontId="1" type="noConversion"/>
  </si>
  <si>
    <t xml:space="preserve"> @ 100 msec</t>
    <phoneticPr fontId="1" type="noConversion"/>
  </si>
  <si>
    <t xml:space="preserve"> - 4~20mA out#2/3 svc</t>
  </si>
  <si>
    <t xml:space="preserve"> - 4~20mA out#2/3 svc</t>
    <phoneticPr fontId="1" type="noConversion"/>
  </si>
  <si>
    <t xml:space="preserve"> - 4~20mA out#0/1 svc</t>
  </si>
  <si>
    <t xml:space="preserve"> - 4~20mA out#0/1 svc</t>
    <phoneticPr fontId="1" type="noConversion"/>
  </si>
  <si>
    <t xml:space="preserve"> - board LED on/off svc</t>
    <phoneticPr fontId="1" type="noConversion"/>
  </si>
  <si>
    <t xml:space="preserve"> - RTD #1~#4 ADC svc</t>
    <phoneticPr fontId="1" type="noConversion"/>
  </si>
  <si>
    <t xml:space="preserve"> - 4~20mA in#0 svc</t>
    <phoneticPr fontId="1" type="noConversion"/>
  </si>
  <si>
    <t xml:space="preserve"> - UART PC svc</t>
    <phoneticPr fontId="1" type="noConversion"/>
  </si>
  <si>
    <t xml:space="preserve"> - monitor svc</t>
    <phoneticPr fontId="1" type="noConversion"/>
  </si>
  <si>
    <t xml:space="preserve"> - UV LED on svc
 - UV PD ADC svc (sig)</t>
    <phoneticPr fontId="1" type="noConversion"/>
  </si>
  <si>
    <t xml:space="preserve"> - IR LED on svc
 - IR PD ADC svc (sig)</t>
    <phoneticPr fontId="1" type="noConversion"/>
  </si>
  <si>
    <t xml:space="preserve"> - UV PD ADC svc (dark)</t>
    <phoneticPr fontId="1" type="noConversion"/>
  </si>
  <si>
    <t xml:space="preserve"> - IR PD ADC svc (dark)</t>
    <phoneticPr fontId="1" type="noConversion"/>
  </si>
  <si>
    <t>2. Flash memory 에 저장할 Parameter 들</t>
    <phoneticPr fontId="1" type="noConversion"/>
  </si>
  <si>
    <t>1. Parameter 관련 commands</t>
    <phoneticPr fontId="1" type="noConversion"/>
  </si>
  <si>
    <t xml:space="preserve">   1) parameter read/write</t>
    <phoneticPr fontId="1" type="noConversion"/>
  </si>
  <si>
    <t xml:space="preserve"> - parm xx</t>
    <phoneticPr fontId="1" type="noConversion"/>
  </si>
  <si>
    <t>read parameter xx (xx = 0 - 127)</t>
    <phoneticPr fontId="1" type="noConversion"/>
  </si>
  <si>
    <t xml:space="preserve"> - parm xx yy</t>
    <phoneticPr fontId="1" type="noConversion"/>
  </si>
  <si>
    <t>write yy to parameter xx (xx = 0 - 127, yy = 32-bit unsigned integer)</t>
    <phoneticPr fontId="1" type="noConversion"/>
  </si>
  <si>
    <t xml:space="preserve"> - parm save</t>
    <phoneticPr fontId="1" type="noConversion"/>
  </si>
  <si>
    <t xml:space="preserve"> Note : parameter 10 ~ 39 are reserved for calibration info, thus they will not be saved even "parm save" command entered</t>
    <phoneticPr fontId="1" type="noConversion"/>
  </si>
  <si>
    <t xml:space="preserve"> - parm show</t>
    <phoneticPr fontId="1" type="noConversion"/>
  </si>
  <si>
    <t>shows current working parameters</t>
    <phoneticPr fontId="1" type="noConversion"/>
  </si>
  <si>
    <t xml:space="preserve">   2) Flash env table related</t>
    <phoneticPr fontId="1" type="noConversion"/>
  </si>
  <si>
    <t xml:space="preserve"> - env save</t>
    <phoneticPr fontId="1" type="noConversion"/>
  </si>
  <si>
    <t>save current working parameters to Flash memory (same as "parm save")</t>
    <phoneticPr fontId="1" type="noConversion"/>
  </si>
  <si>
    <t xml:space="preserve"> - env show</t>
    <phoneticPr fontId="1" type="noConversion"/>
  </si>
  <si>
    <t>save current working parameters to Flash memory except calibration info.</t>
    <phoneticPr fontId="1" type="noConversion"/>
  </si>
  <si>
    <t xml:space="preserve">   3) Calibration info related</t>
    <phoneticPr fontId="1" type="noConversion"/>
  </si>
  <si>
    <t xml:space="preserve"> - cal save</t>
    <phoneticPr fontId="1" type="noConversion"/>
  </si>
  <si>
    <t xml:space="preserve"> - cal show</t>
    <phoneticPr fontId="1" type="noConversion"/>
  </si>
  <si>
    <t>shows Flash parameters, it can be different with working parameters</t>
    <phoneticPr fontId="1" type="noConversion"/>
  </si>
  <si>
    <t>shows calibration info</t>
    <phoneticPr fontId="1" type="noConversion"/>
  </si>
  <si>
    <t>save current working calibration info to Flash memory</t>
    <phoneticPr fontId="1" type="noConversion"/>
  </si>
  <si>
    <t xml:space="preserve"> - cal load</t>
    <phoneticPr fontId="1" type="noConversion"/>
  </si>
  <si>
    <t>load calibration info of Flash memory to current working calibration info area</t>
    <phoneticPr fontId="1" type="noConversion"/>
  </si>
  <si>
    <t xml:space="preserve"> - parm compare</t>
    <phoneticPr fontId="1" type="noConversion"/>
  </si>
  <si>
    <t>compare parameters between Flash and working</t>
    <phoneticPr fontId="1" type="noConversion"/>
  </si>
  <si>
    <t xml:space="preserve"> - env compare</t>
    <phoneticPr fontId="1" type="noConversion"/>
  </si>
  <si>
    <t>compare parameters between Flash and working (same as "parm compare")</t>
    <phoneticPr fontId="1" type="noConversion"/>
  </si>
  <si>
    <t xml:space="preserve"> - cal compare</t>
    <phoneticPr fontId="1" type="noConversion"/>
  </si>
  <si>
    <t>compare calibration info between Flash and working</t>
    <phoneticPr fontId="1" type="noConversion"/>
  </si>
  <si>
    <t>UV PD
monitoring</t>
    <phoneticPr fontId="1" type="noConversion"/>
  </si>
  <si>
    <t>IR PD
monitoring</t>
    <phoneticPr fontId="1" type="noConversion"/>
  </si>
  <si>
    <t>50 msec</t>
    <phoneticPr fontId="1" type="noConversion"/>
  </si>
  <si>
    <t>UV signal
level ADC</t>
    <phoneticPr fontId="1" type="noConversion"/>
  </si>
  <si>
    <t>UV dark
level ADC</t>
    <phoneticPr fontId="1" type="noConversion"/>
  </si>
  <si>
    <t>IR signal
level ADC</t>
    <phoneticPr fontId="1" type="noConversion"/>
  </si>
  <si>
    <t>IR dark
level ADC</t>
    <phoneticPr fontId="1" type="noConversion"/>
  </si>
  <si>
    <t>parm</t>
    <phoneticPr fontId="1" type="noConversion"/>
  </si>
  <si>
    <t>FW name</t>
    <phoneticPr fontId="1" type="noConversion"/>
  </si>
  <si>
    <t>TPID_DEBUG</t>
    <phoneticPr fontId="1" type="noConversion"/>
  </si>
  <si>
    <t>TPID_LCD_HMI</t>
  </si>
  <si>
    <t>TPID_RS485</t>
  </si>
  <si>
    <t xml:space="preserve"> - env init</t>
    <phoneticPr fontId="1" type="noConversion"/>
  </si>
  <si>
    <t>initialize env table to default except cal_info</t>
    <phoneticPr fontId="1" type="noConversion"/>
  </si>
  <si>
    <t>6. I/O read/write</t>
    <phoneticPr fontId="1" type="noConversion"/>
  </si>
  <si>
    <t>Parallel input read</t>
    <phoneticPr fontId="1" type="noConversion"/>
  </si>
  <si>
    <t>Parallel output write</t>
    <phoneticPr fontId="1" type="noConversion"/>
  </si>
  <si>
    <t>NEX_TRACE_FLAG</t>
    <phoneticPr fontId="1" type="noConversion"/>
  </si>
  <si>
    <t>1. UART 종류 및 구성</t>
    <phoneticPr fontId="1" type="noConversion"/>
  </si>
  <si>
    <t>TRACE_FLAG</t>
    <phoneticPr fontId="1" type="noConversion"/>
  </si>
  <si>
    <t>other trace onoff control flag
 - bit 0 : other trace onoff</t>
    <phoneticPr fontId="1" type="noConversion"/>
  </si>
  <si>
    <t>PASSWORD</t>
    <phoneticPr fontId="1" type="noConversion"/>
  </si>
  <si>
    <t>password</t>
    <phoneticPr fontId="1" type="noConversion"/>
  </si>
  <si>
    <t>default : 825,373,492(0x31323334)</t>
    <phoneticPr fontId="1" type="noConversion"/>
  </si>
  <si>
    <t>PLC_BAUDRATE</t>
    <phoneticPr fontId="1" type="noConversion"/>
  </si>
  <si>
    <t>PLC : ASCII MODBUS baud rate 
(4800/9600/19200/38400/57600/115200)</t>
    <phoneticPr fontId="1" type="noConversion"/>
  </si>
  <si>
    <t>default : 9600</t>
    <phoneticPr fontId="1" type="noConversion"/>
  </si>
  <si>
    <t>RS485_ADDRESS</t>
    <phoneticPr fontId="1" type="noConversion"/>
  </si>
  <si>
    <t>RS-485 address</t>
    <phoneticPr fontId="1" type="noConversion"/>
  </si>
  <si>
    <t>default : 100 mA
only valid when uv_led_op_mode = 0</t>
    <phoneticPr fontId="1" type="noConversion"/>
  </si>
  <si>
    <t>default : 200 mA
only valid when uv_led_op_mode = 0</t>
    <phoneticPr fontId="1" type="noConversion"/>
  </si>
  <si>
    <t>RTD0_TEMP_LIMIT_HH</t>
    <phoneticPr fontId="1" type="noConversion"/>
  </si>
  <si>
    <t>RTD1_TEMP_LIMIT_H</t>
    <phoneticPr fontId="1" type="noConversion"/>
  </si>
  <si>
    <t>RTD2_TEMP_LIMIT_L</t>
    <phoneticPr fontId="1" type="noConversion"/>
  </si>
  <si>
    <t>RTD3_TEMP_LIMIT_LL</t>
    <phoneticPr fontId="1" type="noConversion"/>
  </si>
  <si>
    <t>RTD0_TEMP_LIMIT_H</t>
    <phoneticPr fontId="1" type="noConversion"/>
  </si>
  <si>
    <t>RTD0_TEMP_LIMIT_L</t>
    <phoneticPr fontId="1" type="noConversion"/>
  </si>
  <si>
    <t>RTD0_TEMP_LIMIT_LL</t>
    <phoneticPr fontId="1" type="noConversion"/>
  </si>
  <si>
    <t>RTD1_TEMP_LIMIT_HH</t>
    <phoneticPr fontId="1" type="noConversion"/>
  </si>
  <si>
    <t>RTD1_TEMP_LIMIT_L</t>
    <phoneticPr fontId="1" type="noConversion"/>
  </si>
  <si>
    <t>RTD1_TEMP_LIMIT_LL</t>
    <phoneticPr fontId="1" type="noConversion"/>
  </si>
  <si>
    <t>RTD2_TEMP_LIMIT_HH</t>
    <phoneticPr fontId="1" type="noConversion"/>
  </si>
  <si>
    <t>RTD2_TEMP_LIMIT_H</t>
    <phoneticPr fontId="1" type="noConversion"/>
  </si>
  <si>
    <t>RTD2_TEMP_LIMIT_LL</t>
    <phoneticPr fontId="1" type="noConversion"/>
  </si>
  <si>
    <t>RTD3_TEMP_LIMIT_HH</t>
    <phoneticPr fontId="1" type="noConversion"/>
  </si>
  <si>
    <t>RTD3_TEMP_LIMIT_H</t>
    <phoneticPr fontId="1" type="noConversion"/>
  </si>
  <si>
    <t>RTD3_TEMP_LIMIT_L</t>
    <phoneticPr fontId="1" type="noConversion"/>
  </si>
  <si>
    <t>default = 3000,   x100 value, 3000 = 30.0</t>
    <phoneticPr fontId="1" type="noConversion"/>
  </si>
  <si>
    <t>default = 2800,   x100 value</t>
    <phoneticPr fontId="1" type="noConversion"/>
  </si>
  <si>
    <t>default = 2000,   x100 value</t>
    <phoneticPr fontId="1" type="noConversion"/>
  </si>
  <si>
    <t>default = 2200,   x100 value</t>
    <phoneticPr fontId="1" type="noConversion"/>
  </si>
  <si>
    <t>PARA0_A1_VAL</t>
    <phoneticPr fontId="1" type="noConversion"/>
  </si>
  <si>
    <t>PARA0_Y0_VAL</t>
    <phoneticPr fontId="1" type="noConversion"/>
  </si>
  <si>
    <t>PARA0_T1_VAL</t>
    <phoneticPr fontId="1" type="noConversion"/>
  </si>
  <si>
    <t>concentration 0 calculation parameter : A1</t>
    <phoneticPr fontId="1" type="noConversion"/>
  </si>
  <si>
    <t>concentration 0 calculation parameter : Y0</t>
    <phoneticPr fontId="1" type="noConversion"/>
  </si>
  <si>
    <t>concentration 0 calculation parameter : T1</t>
    <phoneticPr fontId="1" type="noConversion"/>
  </si>
  <si>
    <t>PARA1_A1_VAL</t>
    <phoneticPr fontId="1" type="noConversion"/>
  </si>
  <si>
    <t>PARA1_Y0_VAL</t>
    <phoneticPr fontId="1" type="noConversion"/>
  </si>
  <si>
    <t>PARA1_T1_VAL</t>
    <phoneticPr fontId="1" type="noConversion"/>
  </si>
  <si>
    <t>concentration 1 calculation parameter : A1</t>
    <phoneticPr fontId="1" type="noConversion"/>
  </si>
  <si>
    <t>concentration 1 calculation parameter : Y0</t>
    <phoneticPr fontId="1" type="noConversion"/>
  </si>
  <si>
    <t>concentration 1 calculation parameter : T1</t>
    <phoneticPr fontId="1" type="noConversion"/>
  </si>
  <si>
    <t>x100 format</t>
    <phoneticPr fontId="1" type="noConversion"/>
  </si>
  <si>
    <t>한영넉스 온도 controller</t>
    <phoneticPr fontId="1" type="noConversion"/>
  </si>
  <si>
    <t>1. ML-D2H</t>
    <phoneticPr fontId="1" type="noConversion"/>
  </si>
  <si>
    <t>1 : unuse</t>
    <phoneticPr fontId="1" type="noConversion"/>
  </si>
  <si>
    <t>4 : unuse</t>
    <phoneticPr fontId="1" type="noConversion"/>
  </si>
  <si>
    <t>5 : GND</t>
    <phoneticPr fontId="1" type="noConversion"/>
  </si>
  <si>
    <t>2 : Rx(ML-D2H 기준)</t>
    <phoneticPr fontId="1" type="noConversion"/>
  </si>
  <si>
    <t>3 : Tx(ML-D2H 기준)</t>
    <phoneticPr fontId="1" type="noConversion"/>
  </si>
  <si>
    <t>ML-D2H receptacle</t>
    <phoneticPr fontId="1" type="noConversion"/>
  </si>
  <si>
    <t>plug front view</t>
    <phoneticPr fontId="1" type="noConversion"/>
  </si>
  <si>
    <t>plug 삽입 방향</t>
    <phoneticPr fontId="1" type="noConversion"/>
  </si>
  <si>
    <t>GND</t>
    <phoneticPr fontId="1" type="noConversion"/>
  </si>
  <si>
    <t>ML-D2H</t>
    <phoneticPr fontId="1" type="noConversion"/>
  </si>
  <si>
    <t>Nu-2000 Main board</t>
    <phoneticPr fontId="1" type="noConversion"/>
  </si>
  <si>
    <t xml:space="preserve">   - RS-232 interface : USB mini B type connector</t>
    <phoneticPr fontId="1" type="noConversion"/>
  </si>
  <si>
    <t xml:space="preserve">   - 9600 bps, 8 data bit, 1 stop bit, even parity</t>
    <phoneticPr fontId="1" type="noConversion"/>
  </si>
  <si>
    <t xml:space="preserve">   - PC-Link Protocol</t>
    <phoneticPr fontId="1" type="noConversion"/>
  </si>
  <si>
    <t>2. PC-Link Protocol</t>
    <phoneticPr fontId="1" type="noConversion"/>
  </si>
  <si>
    <t>STX</t>
    <phoneticPr fontId="1" type="noConversion"/>
  </si>
  <si>
    <t>Command</t>
    <phoneticPr fontId="1" type="noConversion"/>
  </si>
  <si>
    <t>CR</t>
    <phoneticPr fontId="1" type="noConversion"/>
  </si>
  <si>
    <t>LF</t>
    <phoneticPr fontId="1" type="noConversion"/>
  </si>
  <si>
    <t>0x02</t>
  </si>
  <si>
    <t>0x0d</t>
  </si>
  <si>
    <t>0x0d</t>
    <phoneticPr fontId="1" type="noConversion"/>
  </si>
  <si>
    <t>0x0a</t>
  </si>
  <si>
    <t>0x0a</t>
    <phoneticPr fontId="1" type="noConversion"/>
  </si>
  <si>
    <t>always ASCII character</t>
    <phoneticPr fontId="1" type="noConversion"/>
  </si>
  <si>
    <t>W</t>
    <phoneticPr fontId="1" type="noConversion"/>
  </si>
  <si>
    <t>H</t>
    <phoneticPr fontId="1" type="noConversion"/>
  </si>
  <si>
    <t>none</t>
    <phoneticPr fontId="1" type="noConversion"/>
  </si>
  <si>
    <t xml:space="preserve"> module name, version reques</t>
    <phoneticPr fontId="1" type="noConversion"/>
  </si>
  <si>
    <t>R</t>
    <phoneticPr fontId="1" type="noConversion"/>
  </si>
  <si>
    <t>S</t>
    <phoneticPr fontId="1" type="noConversion"/>
  </si>
  <si>
    <t xml:space="preserve"> D register Read Sequencial</t>
    <phoneticPr fontId="1" type="noConversion"/>
  </si>
  <si>
    <t xml:space="preserve"> D register Write Sequencial</t>
    <phoneticPr fontId="1" type="noConversion"/>
  </si>
  <si>
    <t>,</t>
    <phoneticPr fontId="1" type="noConversion"/>
  </si>
  <si>
    <t>number
(01 - 32)</t>
    <phoneticPr fontId="1" type="noConversion"/>
  </si>
  <si>
    <t>D register start address</t>
    <phoneticPr fontId="1" type="noConversion"/>
  </si>
  <si>
    <t>number
(01 - 05)</t>
    <phoneticPr fontId="1" type="noConversion"/>
  </si>
  <si>
    <t xml:space="preserve"> D register Read Random
 multiple address can be followed</t>
    <phoneticPr fontId="1" type="noConversion"/>
  </si>
  <si>
    <t xml:space="preserve"> D register Write Random
 multiple address can be followed</t>
    <phoneticPr fontId="1" type="noConversion"/>
  </si>
  <si>
    <t xml:space="preserve"> --&gt; MCU 에서는 parity 사용을 위해 data 9-bit 로 설정해야 data 8bit  뒤에 parity 를 붙임</t>
    <phoneticPr fontId="1" type="noConversion"/>
  </si>
  <si>
    <t>nextion trace onoff control flag
 - bit 0 : Nextion trace onoff
 - bit 1 : Nextion trace time/date onoff</t>
    <phoneticPr fontId="1" type="noConversion"/>
  </si>
  <si>
    <t>number 는 10진수를 사용하며 ascii 로 보내야 함</t>
    <phoneticPr fontId="1" type="noConversion"/>
  </si>
  <si>
    <t>address 는 10진수를 사용하며 ascii 로 보내야 함</t>
    <phoneticPr fontId="1" type="noConversion"/>
  </si>
  <si>
    <t>write 시 data 는 16진수를 사용하며 ascii 로 보내야 함</t>
    <phoneticPr fontId="1" type="noConversion"/>
  </si>
  <si>
    <t>PID temp controller</t>
    <phoneticPr fontId="1" type="noConversion"/>
  </si>
  <si>
    <t>PID_TC_SET_VAL</t>
    <phoneticPr fontId="1" type="noConversion"/>
  </si>
  <si>
    <t>pid temp. controller, temp. set value</t>
    <phoneticPr fontId="1" type="noConversion"/>
  </si>
  <si>
    <t>default = 250,    x10 value</t>
    <phoneticPr fontId="1" type="noConversion"/>
  </si>
  <si>
    <t>pid_tc temp. read</t>
    <phoneticPr fontId="1" type="noConversion"/>
  </si>
  <si>
    <t>pid_tc fake cmd svc</t>
    <phoneticPr fontId="1" type="noConversion"/>
  </si>
  <si>
    <t>read 시 data 는 16진수 ascii 로 보내짐</t>
    <phoneticPr fontId="1" type="noConversion"/>
  </si>
  <si>
    <t>3. register 내용 example</t>
    <phoneticPr fontId="1" type="noConversion"/>
  </si>
  <si>
    <t>0001</t>
    <phoneticPr fontId="1" type="noConversion"/>
  </si>
  <si>
    <t>PV</t>
    <phoneticPr fontId="1" type="noConversion"/>
  </si>
  <si>
    <t>0006</t>
    <phoneticPr fontId="1" type="noConversion"/>
  </si>
  <si>
    <t>SV</t>
    <phoneticPr fontId="1" type="noConversion"/>
  </si>
  <si>
    <t>0011</t>
    <phoneticPr fontId="1" type="noConversion"/>
  </si>
  <si>
    <t>MV</t>
    <phoneticPr fontId="1" type="noConversion"/>
  </si>
  <si>
    <t>0016</t>
    <phoneticPr fontId="1" type="noConversion"/>
  </si>
  <si>
    <t>0021</t>
    <phoneticPr fontId="1" type="noConversion"/>
  </si>
  <si>
    <t>TSV</t>
    <phoneticPr fontId="1" type="noConversion"/>
  </si>
  <si>
    <t>OUT1 on (100%), off(0%)</t>
    <phoneticPr fontId="1" type="noConversion"/>
  </si>
  <si>
    <t>0026</t>
    <phoneticPr fontId="1" type="noConversion"/>
  </si>
  <si>
    <t>EVT_ST</t>
    <phoneticPr fontId="1" type="noConversion"/>
  </si>
  <si>
    <t>CHST</t>
    <phoneticPr fontId="1" type="noConversion"/>
  </si>
  <si>
    <t>0027</t>
    <phoneticPr fontId="1" type="noConversion"/>
  </si>
  <si>
    <t>0031</t>
    <phoneticPr fontId="1" type="noConversion"/>
  </si>
  <si>
    <t>LOCK</t>
    <phoneticPr fontId="1" type="noConversion"/>
  </si>
  <si>
    <t>0032</t>
    <phoneticPr fontId="1" type="noConversion"/>
  </si>
  <si>
    <t>COMCHK</t>
    <phoneticPr fontId="1" type="noConversion"/>
  </si>
  <si>
    <t>0033</t>
    <phoneticPr fontId="1" type="noConversion"/>
  </si>
  <si>
    <t>PAR_SAVE</t>
    <phoneticPr fontId="1" type="noConversion"/>
  </si>
  <si>
    <t>0034</t>
    <phoneticPr fontId="1" type="noConversion"/>
  </si>
  <si>
    <t>PAR_COPY</t>
    <phoneticPr fontId="1" type="noConversion"/>
  </si>
  <si>
    <t>0036</t>
    <phoneticPr fontId="1" type="noConversion"/>
  </si>
  <si>
    <t>CHMD</t>
    <phoneticPr fontId="1" type="noConversion"/>
  </si>
  <si>
    <t>channel mode</t>
    <phoneticPr fontId="1" type="noConversion"/>
  </si>
  <si>
    <t>0041</t>
    <phoneticPr fontId="1" type="noConversion"/>
  </si>
  <si>
    <t>AT</t>
    <phoneticPr fontId="1" type="noConversion"/>
  </si>
  <si>
    <t>auto tuning</t>
    <phoneticPr fontId="1" type="noConversion"/>
  </si>
  <si>
    <t>0046</t>
    <phoneticPr fontId="1" type="noConversion"/>
  </si>
  <si>
    <t>R/S</t>
    <phoneticPr fontId="1" type="noConversion"/>
  </si>
  <si>
    <t>run/stop</t>
    <phoneticPr fontId="1" type="noConversion"/>
  </si>
  <si>
    <t>0047</t>
    <phoneticPr fontId="1" type="noConversion"/>
  </si>
  <si>
    <t>R/S_SAVE</t>
    <phoneticPr fontId="1" type="noConversion"/>
  </si>
  <si>
    <t>run/stop operation after power-on</t>
    <phoneticPr fontId="1" type="noConversion"/>
  </si>
  <si>
    <t>0048</t>
    <phoneticPr fontId="1" type="noConversion"/>
  </si>
  <si>
    <t>PAR_INIT</t>
    <phoneticPr fontId="1" type="noConversion"/>
  </si>
  <si>
    <t>parameter initialization</t>
    <phoneticPr fontId="1" type="noConversion"/>
  </si>
  <si>
    <t>0061</t>
    <phoneticPr fontId="1" type="noConversion"/>
  </si>
  <si>
    <t>EVST</t>
    <phoneticPr fontId="1" type="noConversion"/>
  </si>
  <si>
    <t>channel event</t>
    <phoneticPr fontId="1" type="noConversion"/>
  </si>
  <si>
    <t>0066</t>
    <phoneticPr fontId="1" type="noConversion"/>
  </si>
  <si>
    <t>EV.1ST</t>
    <phoneticPr fontId="1" type="noConversion"/>
  </si>
  <si>
    <t>0067</t>
  </si>
  <si>
    <t>EV.2ST</t>
  </si>
  <si>
    <t>0068</t>
  </si>
  <si>
    <t>EV.3ST</t>
  </si>
  <si>
    <t>0069</t>
  </si>
  <si>
    <t>EV.4ST</t>
  </si>
  <si>
    <t>0070</t>
  </si>
  <si>
    <t>EV.5ST</t>
  </si>
  <si>
    <t>0071</t>
  </si>
  <si>
    <t>EV.6ST</t>
  </si>
  <si>
    <t>0072</t>
  </si>
  <si>
    <t>EV.7ST</t>
  </si>
  <si>
    <t>0073</t>
  </si>
  <si>
    <t>EV.8ST</t>
  </si>
  <si>
    <t>0076</t>
    <phoneticPr fontId="1" type="noConversion"/>
  </si>
  <si>
    <t>EVBUS.1</t>
    <phoneticPr fontId="1" type="noConversion"/>
  </si>
  <si>
    <t>0077</t>
  </si>
  <si>
    <t>EVBUS.2</t>
  </si>
  <si>
    <t>0078</t>
  </si>
  <si>
    <t>EVBUS.3</t>
  </si>
  <si>
    <t>0079</t>
  </si>
  <si>
    <t>EVBUS.4</t>
  </si>
  <si>
    <t>0080</t>
  </si>
  <si>
    <t>EVBUS.5</t>
  </si>
  <si>
    <t>0081</t>
  </si>
  <si>
    <t>EVBUS.6</t>
  </si>
  <si>
    <t>0082</t>
  </si>
  <si>
    <t>EVBUS.7</t>
  </si>
  <si>
    <t>0083</t>
  </si>
  <si>
    <t>EVBUS.8</t>
  </si>
  <si>
    <t>0086</t>
    <phoneticPr fontId="1" type="noConversion"/>
  </si>
  <si>
    <t>PRS</t>
    <phoneticPr fontId="1" type="noConversion"/>
  </si>
  <si>
    <t>comm protocol</t>
    <phoneticPr fontId="1" type="noConversion"/>
  </si>
  <si>
    <t>0087</t>
    <phoneticPr fontId="1" type="noConversion"/>
  </si>
  <si>
    <t>BPS</t>
    <phoneticPr fontId="1" type="noConversion"/>
  </si>
  <si>
    <t>speed</t>
    <phoneticPr fontId="1" type="noConversion"/>
  </si>
  <si>
    <t>0088</t>
    <phoneticPr fontId="1" type="noConversion"/>
  </si>
  <si>
    <t>PRI</t>
    <phoneticPr fontId="1" type="noConversion"/>
  </si>
  <si>
    <t>parity</t>
    <phoneticPr fontId="1" type="noConversion"/>
  </si>
  <si>
    <t>0089</t>
    <phoneticPr fontId="1" type="noConversion"/>
  </si>
  <si>
    <t>STP</t>
    <phoneticPr fontId="1" type="noConversion"/>
  </si>
  <si>
    <t>stop bits</t>
    <phoneticPr fontId="1" type="noConversion"/>
  </si>
  <si>
    <t>0090</t>
    <phoneticPr fontId="1" type="noConversion"/>
  </si>
  <si>
    <t>DLN</t>
    <phoneticPr fontId="1" type="noConversion"/>
  </si>
  <si>
    <t>data length</t>
    <phoneticPr fontId="1" type="noConversion"/>
  </si>
  <si>
    <t>0091</t>
    <phoneticPr fontId="1" type="noConversion"/>
  </si>
  <si>
    <t>RPT</t>
    <phoneticPr fontId="1" type="noConversion"/>
  </si>
  <si>
    <t>0101</t>
    <phoneticPr fontId="1" type="noConversion"/>
  </si>
  <si>
    <t>0102</t>
    <phoneticPr fontId="1" type="noConversion"/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</si>
  <si>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</si>
  <si>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</si>
  <si>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</si>
  <si>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</si>
  <si>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</si>
  <si>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</si>
  <si>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</si>
  <si>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</si>
  <si>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</si>
  <si>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</si>
  <si>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0114</t>
  </si>
  <si>
    <t>RJC</t>
    <phoneticPr fontId="1" type="noConversion"/>
  </si>
  <si>
    <t>TC</t>
    <phoneticPr fontId="1" type="noConversion"/>
  </si>
  <si>
    <t>INP</t>
    <phoneticPr fontId="1" type="noConversion"/>
  </si>
  <si>
    <t>0121</t>
    <phoneticPr fontId="1" type="noConversion"/>
  </si>
  <si>
    <t>EV.1TY</t>
    <phoneticPr fontId="1" type="noConversion"/>
  </si>
  <si>
    <t>0122</t>
    <phoneticPr fontId="1" type="noConversion"/>
  </si>
  <si>
    <t>EV.1VL</t>
    <phoneticPr fontId="1" type="noConversion"/>
  </si>
  <si>
    <t>0123</t>
    <phoneticPr fontId="1" type="noConversion"/>
  </si>
  <si>
    <t>EV.1HY</t>
    <phoneticPr fontId="1" type="noConversion"/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</si>
  <si>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</si>
  <si>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</si>
  <si>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</si>
  <si>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</si>
  <si>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</si>
  <si>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</si>
  <si>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</si>
  <si>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</si>
  <si>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</si>
  <si>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</si>
  <si>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</si>
  <si>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</si>
  <si>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</si>
  <si>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EV.2TY</t>
  </si>
  <si>
    <t>EV.2VL</t>
  </si>
  <si>
    <t>EV.2HY</t>
  </si>
  <si>
    <t>EV.3TY</t>
  </si>
  <si>
    <t>EV.3VL</t>
  </si>
  <si>
    <t>EV.3HY</t>
  </si>
  <si>
    <t>EV.4TY</t>
  </si>
  <si>
    <t>EV.4VL</t>
  </si>
  <si>
    <t>EV.4HY</t>
  </si>
  <si>
    <t>EV.5TY</t>
  </si>
  <si>
    <t>EV.5VL</t>
  </si>
  <si>
    <t>EV.5HY</t>
  </si>
  <si>
    <t>EV.6TY</t>
  </si>
  <si>
    <t>EV.6VL</t>
  </si>
  <si>
    <t>EV.6HY</t>
  </si>
  <si>
    <t>EV.7TY</t>
  </si>
  <si>
    <t>EV.7VL</t>
  </si>
  <si>
    <t>EV.7HY</t>
  </si>
  <si>
    <t>EV.8TY</t>
  </si>
  <si>
    <t>EV.8VL</t>
  </si>
  <si>
    <t>EV.8HY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</si>
  <si>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</si>
  <si>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</si>
  <si>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</si>
  <si>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</si>
  <si>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</si>
  <si>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</si>
  <si>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</si>
  <si>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</si>
  <si>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</si>
  <si>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</si>
  <si>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</si>
  <si>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</si>
  <si>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</si>
  <si>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</si>
  <si>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</si>
  <si>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</si>
  <si>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</si>
  <si>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</si>
  <si>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</si>
  <si>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</si>
  <si>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</si>
  <si>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</si>
  <si>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</si>
  <si>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</si>
  <si>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</si>
  <si>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</si>
  <si>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</si>
  <si>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</si>
  <si>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</si>
  <si>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</si>
  <si>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</si>
  <si>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</si>
  <si>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</si>
  <si>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</si>
  <si>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</si>
  <si>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</si>
  <si>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</si>
  <si>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</si>
  <si>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</si>
  <si>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</si>
  <si>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0181</t>
  </si>
  <si>
    <t>0182</t>
  </si>
  <si>
    <t>0183</t>
  </si>
  <si>
    <t>0184</t>
  </si>
  <si>
    <t>0185</t>
  </si>
  <si>
    <t>0186</t>
  </si>
  <si>
    <t>0187</t>
  </si>
  <si>
    <t>0191</t>
  </si>
  <si>
    <t>0192</t>
  </si>
  <si>
    <t>LBA</t>
    <phoneticPr fontId="1" type="noConversion"/>
  </si>
  <si>
    <t>LBD</t>
    <phoneticPr fontId="1" type="noConversion"/>
  </si>
  <si>
    <t>EVSTOP</t>
    <phoneticPr fontId="1" type="noConversion"/>
  </si>
  <si>
    <t>HBC</t>
    <phoneticPr fontId="1" type="noConversion"/>
  </si>
  <si>
    <t>HBA</t>
    <phoneticPr fontId="1" type="noConversion"/>
  </si>
  <si>
    <t>HB_HYS</t>
    <phoneticPr fontId="1" type="noConversion"/>
  </si>
  <si>
    <t>PB</t>
    <phoneticPr fontId="1" type="noConversion"/>
  </si>
  <si>
    <t>TI</t>
    <phoneticPr fontId="1" type="noConversion"/>
  </si>
  <si>
    <t>TD</t>
    <phoneticPr fontId="1" type="noConversion"/>
  </si>
  <si>
    <t>AP</t>
    <phoneticPr fontId="1" type="noConversion"/>
  </si>
  <si>
    <t>MR</t>
    <phoneticPr fontId="1" type="noConversion"/>
  </si>
  <si>
    <t>CT</t>
    <phoneticPr fontId="1" type="noConversion"/>
  </si>
  <si>
    <t>PO</t>
    <phoneticPr fontId="1" type="noConversion"/>
  </si>
  <si>
    <t>HYS</t>
    <phoneticPr fontId="1" type="noConversion"/>
  </si>
  <si>
    <t>RO</t>
    <phoneticPr fontId="1" type="noConversion"/>
  </si>
  <si>
    <t>RUP</t>
    <phoneticPr fontId="1" type="noConversion"/>
  </si>
  <si>
    <t>RDN</t>
    <phoneticPr fontId="1" type="noConversion"/>
  </si>
  <si>
    <t>RMIN</t>
    <phoneticPr fontId="1" type="noConversion"/>
  </si>
  <si>
    <t>RHRS</t>
    <phoneticPr fontId="1" type="noConversion"/>
  </si>
  <si>
    <t>DR</t>
    <phoneticPr fontId="1" type="noConversion"/>
  </si>
  <si>
    <t>OHL</t>
    <phoneticPr fontId="1" type="noConversion"/>
  </si>
  <si>
    <t>OLL</t>
    <phoneticPr fontId="1" type="noConversion"/>
  </si>
  <si>
    <t>AT_HYS</t>
    <phoneticPr fontId="1" type="noConversion"/>
  </si>
  <si>
    <t>BS</t>
    <phoneticPr fontId="1" type="noConversion"/>
  </si>
  <si>
    <t>FL</t>
    <phoneticPr fontId="1" type="noConversion"/>
  </si>
  <si>
    <t>SVH</t>
    <phoneticPr fontId="1" type="noConversion"/>
  </si>
  <si>
    <t>SVL</t>
    <phoneticPr fontId="1" type="noConversion"/>
  </si>
  <si>
    <t>FRH</t>
    <phoneticPr fontId="1" type="noConversion"/>
  </si>
  <si>
    <t>FRL</t>
    <phoneticPr fontId="1" type="noConversion"/>
  </si>
  <si>
    <t>SLH</t>
    <phoneticPr fontId="1" type="noConversion"/>
  </si>
  <si>
    <t>SLL</t>
    <phoneticPr fontId="1" type="noConversion"/>
  </si>
  <si>
    <t>DOT</t>
    <phoneticPr fontId="1" type="noConversion"/>
  </si>
  <si>
    <t>PBC</t>
    <phoneticPr fontId="1" type="noConversion"/>
  </si>
  <si>
    <t>TIC</t>
    <phoneticPr fontId="1" type="noConversion"/>
  </si>
  <si>
    <t>TDC</t>
    <phoneticPr fontId="1" type="noConversion"/>
  </si>
  <si>
    <t>CTC</t>
    <phoneticPr fontId="1" type="noConversion"/>
  </si>
  <si>
    <t>POC</t>
    <phoneticPr fontId="1" type="noConversion"/>
  </si>
  <si>
    <t>HYSC</t>
    <phoneticPr fontId="1" type="noConversion"/>
  </si>
  <si>
    <t>ROC</t>
    <phoneticPr fontId="1" type="noConversion"/>
  </si>
  <si>
    <t>HC</t>
    <phoneticPr fontId="1" type="noConversion"/>
  </si>
  <si>
    <t>HC_DB</t>
    <phoneticPr fontId="1" type="noConversion"/>
  </si>
  <si>
    <t>측정값, temp. current</t>
    <phoneticPr fontId="1" type="noConversion"/>
  </si>
  <si>
    <t>설정값, temp. set value</t>
    <phoneticPr fontId="1" type="noConversion"/>
  </si>
  <si>
    <t>채널상태, channel status</t>
    <phoneticPr fontId="1" type="noConversion"/>
  </si>
  <si>
    <t>출력량</t>
    <phoneticPr fontId="1" type="noConversion"/>
  </si>
  <si>
    <t xml:space="preserve">현재목표 설정값, target set value </t>
    <phoneticPr fontId="1" type="noConversion"/>
  </si>
  <si>
    <t>이벤트 상태, event status</t>
    <phoneticPr fontId="1" type="noConversion"/>
  </si>
  <si>
    <t>이벤트 버스 출력 상태</t>
    <phoneticPr fontId="1" type="noConversion"/>
  </si>
  <si>
    <t>파라미터 변경 금지</t>
    <phoneticPr fontId="1" type="noConversion"/>
  </si>
  <si>
    <t>RS485 통신 유지 감지 시간 설정</t>
    <phoneticPr fontId="1" type="noConversion"/>
  </si>
  <si>
    <t>통신으로 파라미터 저장 설정</t>
    <phoneticPr fontId="1" type="noConversion"/>
  </si>
  <si>
    <t>수동으로 파라미터 저장</t>
    <phoneticPr fontId="1" type="noConversion"/>
  </si>
  <si>
    <t>x10 format</t>
    <phoneticPr fontId="1" type="noConversion"/>
  </si>
  <si>
    <t>event 발생에 대한 master flag</t>
    <phoneticPr fontId="1" type="noConversion"/>
  </si>
  <si>
    <t>event bus 1..8 에 대한 master flag</t>
    <phoneticPr fontId="1" type="noConversion"/>
  </si>
  <si>
    <t>EVBUS_ST</t>
    <phoneticPr fontId="1" type="noConversion"/>
  </si>
  <si>
    <t>0 - all parameter editing allowed</t>
    <phoneticPr fontId="1" type="noConversion"/>
  </si>
  <si>
    <t>0 - off</t>
    <phoneticPr fontId="1" type="noConversion"/>
  </si>
  <si>
    <t>0 - 자동으로 parameter 저장</t>
    <phoneticPr fontId="1" type="noConversion"/>
  </si>
  <si>
    <t>unuse</t>
    <phoneticPr fontId="1" type="noConversion"/>
  </si>
  <si>
    <r>
      <t xml:space="preserve">0(stop mode),  1(monitor mode),  </t>
    </r>
    <r>
      <rPr>
        <sz val="10"/>
        <color rgb="FFFF0000"/>
        <rFont val="맑은 고딕"/>
        <family val="3"/>
        <charset val="129"/>
        <scheme val="minor"/>
      </rPr>
      <t>2(drive mode)</t>
    </r>
    <phoneticPr fontId="1" type="noConversion"/>
  </si>
  <si>
    <t>0(suto tuning stop),  1(auto tuning start)</t>
    <phoneticPr fontId="1" type="noConversion"/>
  </si>
  <si>
    <t>1(parameter init)</t>
    <phoneticPr fontId="1" type="noConversion"/>
  </si>
  <si>
    <t>event channel 별 event 발생 flag</t>
    <phoneticPr fontId="1" type="noConversion"/>
  </si>
  <si>
    <t>ch #1 event master flag</t>
    <phoneticPr fontId="1" type="noConversion"/>
  </si>
  <si>
    <t>ch #2 event master flag</t>
  </si>
  <si>
    <t>ch #3 event master flag</t>
  </si>
  <si>
    <t>ch #4 event master flag</t>
  </si>
  <si>
    <t>ch #5 event master flag</t>
  </si>
  <si>
    <t>ch #6 event master flag</t>
  </si>
  <si>
    <t>ch #7 event master flag</t>
  </si>
  <si>
    <t>ch #8 event master flag</t>
  </si>
  <si>
    <r>
      <t xml:space="preserve">event bus #1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</si>
  <si>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#2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</si>
  <si>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#3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</si>
  <si>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#4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</si>
  <si>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#5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</si>
  <si>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#6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</si>
  <si>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#7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</si>
  <si>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#8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</si>
  <si>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t>0(PC-link)</t>
    <phoneticPr fontId="1" type="noConversion"/>
  </si>
  <si>
    <t>0(9600)</t>
    <phoneticPr fontId="1" type="noConversion"/>
  </si>
  <si>
    <t>2(even parity)</t>
    <phoneticPr fontId="1" type="noConversion"/>
  </si>
  <si>
    <t>1(1 bit)</t>
    <phoneticPr fontId="1" type="noConversion"/>
  </si>
  <si>
    <t>8(8 bit)</t>
    <phoneticPr fontId="1" type="noConversion"/>
  </si>
  <si>
    <t>0(no delay)</t>
    <phoneticPr fontId="1" type="noConversion"/>
  </si>
  <si>
    <t>response delay</t>
    <phoneticPr fontId="1" type="noConversion"/>
  </si>
  <si>
    <t>output #1(heating) status,  0(off),  1(on)</t>
    <phoneticPr fontId="1" type="noConversion"/>
  </si>
  <si>
    <t>output #2(cooling) status,  0(off),  1(on)</t>
    <phoneticPr fontId="1" type="noConversion"/>
  </si>
  <si>
    <t>TC 사용시 기준 접점 보상온도 측정값</t>
    <phoneticPr fontId="1" type="noConversion"/>
  </si>
  <si>
    <t>TC 측정값</t>
    <phoneticPr fontId="1" type="noConversion"/>
  </si>
  <si>
    <t xml:space="preserve">입력 종류 선택, </t>
    <phoneticPr fontId="1" type="noConversion"/>
  </si>
  <si>
    <t>OUT_TYPE</t>
    <phoneticPr fontId="1" type="noConversion"/>
  </si>
  <si>
    <t>output #1, #2 type</t>
    <phoneticPr fontId="1" type="noConversion"/>
  </si>
  <si>
    <t>event ch#1 type selection</t>
    <phoneticPr fontId="1" type="noConversion"/>
  </si>
  <si>
    <t>0(off)</t>
    <phoneticPr fontId="1" type="noConversion"/>
  </si>
  <si>
    <t>event ch#1 event setting value</t>
    <phoneticPr fontId="1" type="noConversion"/>
  </si>
  <si>
    <t>event ch#1 event hysterisis value</t>
    <phoneticPr fontId="1" type="noConversion"/>
  </si>
  <si>
    <t>event ch#2 type selection</t>
    <phoneticPr fontId="1" type="noConversion"/>
  </si>
  <si>
    <t>event ch#2 event setting value</t>
    <phoneticPr fontId="1" type="noConversion"/>
  </si>
  <si>
    <t>event ch#2 event hysterisis value</t>
    <phoneticPr fontId="1" type="noConversion"/>
  </si>
  <si>
    <t>event ch#3 type selection</t>
    <phoneticPr fontId="1" type="noConversion"/>
  </si>
  <si>
    <t>event ch#3 event setting value</t>
    <phoneticPr fontId="1" type="noConversion"/>
  </si>
  <si>
    <t>event ch#3 event hysterisis value</t>
    <phoneticPr fontId="1" type="noConversion"/>
  </si>
  <si>
    <t>event ch#4 type selection</t>
    <phoneticPr fontId="1" type="noConversion"/>
  </si>
  <si>
    <t>event ch#4 event setting value</t>
    <phoneticPr fontId="1" type="noConversion"/>
  </si>
  <si>
    <t>event ch#4 event hysterisis value</t>
    <phoneticPr fontId="1" type="noConversion"/>
  </si>
  <si>
    <t>event ch#5 type selection</t>
    <phoneticPr fontId="1" type="noConversion"/>
  </si>
  <si>
    <t>event ch#5 event setting value</t>
    <phoneticPr fontId="1" type="noConversion"/>
  </si>
  <si>
    <t>event ch#5 event hysterisis value</t>
    <phoneticPr fontId="1" type="noConversion"/>
  </si>
  <si>
    <t>event ch#6 type selection</t>
    <phoneticPr fontId="1" type="noConversion"/>
  </si>
  <si>
    <t>event ch#6 event setting value</t>
    <phoneticPr fontId="1" type="noConversion"/>
  </si>
  <si>
    <t>event ch#6 event hysterisis value</t>
    <phoneticPr fontId="1" type="noConversion"/>
  </si>
  <si>
    <t>event ch#7 type selection</t>
    <phoneticPr fontId="1" type="noConversion"/>
  </si>
  <si>
    <t>event ch#7 event setting value</t>
    <phoneticPr fontId="1" type="noConversion"/>
  </si>
  <si>
    <t>event ch#7 event hysterisis value</t>
    <phoneticPr fontId="1" type="noConversion"/>
  </si>
  <si>
    <t>event ch#8 type selection</t>
    <phoneticPr fontId="1" type="noConversion"/>
  </si>
  <si>
    <t>event ch#8 event setting value</t>
    <phoneticPr fontId="1" type="noConversion"/>
  </si>
  <si>
    <t>event ch#8 event hysterisis value</t>
    <phoneticPr fontId="1" type="noConversion"/>
  </si>
  <si>
    <t>loop 단선 event 시간 설정</t>
    <phoneticPr fontId="1" type="noConversion"/>
  </si>
  <si>
    <t>loop 단선 event 불감대 설정</t>
    <phoneticPr fontId="1" type="noConversion"/>
  </si>
  <si>
    <t>event 발생시 운전 정지 설정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</si>
  <si>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0(계속운전)</t>
    </r>
    <r>
      <rPr>
        <sz val="10"/>
        <color theme="1"/>
        <rFont val="맑은 고딕"/>
        <family val="2"/>
        <charset val="129"/>
        <scheme val="minor"/>
      </rPr>
      <t>,  1(운전정지)</t>
    </r>
    <phoneticPr fontId="1" type="noConversion"/>
  </si>
  <si>
    <t>heater 단선 전류값, 1-50A</t>
    <phoneticPr fontId="1" type="noConversion"/>
  </si>
  <si>
    <t>heater 단선 전류값 설정, 0,1-50A</t>
    <phoneticPr fontId="1" type="noConversion"/>
  </si>
  <si>
    <t>heater 단선 hysterisis 설정, 0-50</t>
    <phoneticPr fontId="1" type="noConversion"/>
  </si>
  <si>
    <t>0.3</t>
    <phoneticPr fontId="1" type="noConversion"/>
  </si>
  <si>
    <t>적분시간 설정, 초</t>
    <phoneticPr fontId="1" type="noConversion"/>
  </si>
  <si>
    <t>미분시간 설정, 초</t>
    <phoneticPr fontId="1" type="noConversion"/>
  </si>
  <si>
    <t>240</t>
    <phoneticPr fontId="1" type="noConversion"/>
  </si>
  <si>
    <t>60</t>
    <phoneticPr fontId="1" type="noConversion"/>
  </si>
  <si>
    <t>가열/냉각 제어 : 과적분 방지 설정</t>
    <phoneticPr fontId="1" type="noConversion"/>
  </si>
  <si>
    <t>제어주기 설정, 1~100</t>
    <phoneticPr fontId="1" type="noConversion"/>
  </si>
  <si>
    <t>SSR 인 경우 2 로 설정</t>
    <phoneticPr fontId="1" type="noConversion"/>
  </si>
  <si>
    <t>on/off 온도 제어시 hysterisis 설정, 온도</t>
    <phoneticPr fontId="1" type="noConversion"/>
  </si>
  <si>
    <t>ramp 제어시 SV 상승온도 설정, 온도</t>
    <phoneticPr fontId="1" type="noConversion"/>
  </si>
  <si>
    <t>ramp 제어시 SV 하강온도 설정, 온도</t>
    <phoneticPr fontId="1" type="noConversion"/>
  </si>
  <si>
    <t>ramp 제어시 SV 변화시간 설정, 시간(분)</t>
    <phoneticPr fontId="1" type="noConversion"/>
  </si>
  <si>
    <t>ramp 제어시 SV 변화시간 설정, 시간(시)</t>
    <phoneticPr fontId="1" type="noConversion"/>
  </si>
  <si>
    <t xml:space="preserve">제어동작 설정 </t>
    <phoneticPr fontId="1" type="noConversion"/>
  </si>
  <si>
    <t>100 ??? 또는 90</t>
    <phoneticPr fontId="1" type="noConversion"/>
  </si>
  <si>
    <t>auto tuning hysterisis</t>
    <phoneticPr fontId="1" type="noConversion"/>
  </si>
  <si>
    <t>입력 보정 설정</t>
    <phoneticPr fontId="1" type="noConversion"/>
  </si>
  <si>
    <t>입력 필터 설정</t>
    <phoneticPr fontId="1" type="noConversion"/>
  </si>
  <si>
    <t>SV High limit, 온도</t>
    <phoneticPr fontId="1" type="noConversion"/>
  </si>
  <si>
    <t>SV Low limit, 온도</t>
    <phoneticPr fontId="1" type="noConversion"/>
  </si>
  <si>
    <t>PV High limit, 온도</t>
    <phoneticPr fontId="1" type="noConversion"/>
  </si>
  <si>
    <t>PV Low limit, 온도</t>
    <phoneticPr fontId="1" type="noConversion"/>
  </si>
  <si>
    <t>DCV 입력 선택시 스케일 상한 설정, mV</t>
    <phoneticPr fontId="1" type="noConversion"/>
  </si>
  <si>
    <t>DCV 입력 선택시 스케일 하한 설정, mV</t>
    <phoneticPr fontId="1" type="noConversion"/>
  </si>
  <si>
    <t>소수점 설정</t>
    <phoneticPr fontId="1" type="noConversion"/>
  </si>
  <si>
    <t>1(소수이하 1자리)</t>
    <phoneticPr fontId="1" type="noConversion"/>
  </si>
  <si>
    <t>냉각제어 비례대 설정, 온도</t>
    <phoneticPr fontId="1" type="noConversion"/>
  </si>
  <si>
    <t>냉각제어 적분시간 설정</t>
    <phoneticPr fontId="1" type="noConversion"/>
  </si>
  <si>
    <t>냉각제어 미분시간 설정</t>
    <phoneticPr fontId="1" type="noConversion"/>
  </si>
  <si>
    <t>냉각제어 제어주기 설정</t>
    <phoneticPr fontId="1" type="noConversion"/>
  </si>
  <si>
    <t>냉각제어 비상시 출력 설정</t>
    <phoneticPr fontId="1" type="noConversion"/>
  </si>
  <si>
    <t>냉각제어 on/off 제어 hysterisis 설정, 온도</t>
    <phoneticPr fontId="1" type="noConversion"/>
  </si>
  <si>
    <t>냉각제어 정지, 모니터 상태시 출력 설정</t>
    <phoneticPr fontId="1" type="noConversion"/>
  </si>
  <si>
    <t>가열, 가열/냉각 제어 설정</t>
    <phoneticPr fontId="1" type="noConversion"/>
  </si>
  <si>
    <r>
      <t xml:space="preserve">0(가열제어),  </t>
    </r>
    <r>
      <rPr>
        <sz val="10"/>
        <color rgb="FFFF0000"/>
        <rFont val="맑은 고딕"/>
        <family val="3"/>
        <charset val="129"/>
        <scheme val="minor"/>
      </rPr>
      <t>1(가열/냉각제어)</t>
    </r>
    <phoneticPr fontId="1" type="noConversion"/>
  </si>
  <si>
    <t>가열/냉각 제어 불감대 설정 (-100 ~ 50)</t>
    <phoneticPr fontId="1" type="noConversion"/>
  </si>
  <si>
    <t>4. 운용을 위한 register 사용 방법</t>
    <phoneticPr fontId="1" type="noConversion"/>
  </si>
  <si>
    <t>register</t>
    <phoneticPr fontId="1" type="noConversion"/>
  </si>
  <si>
    <t>addr</t>
    <phoneticPr fontId="1" type="noConversion"/>
  </si>
  <si>
    <t>name</t>
    <phoneticPr fontId="1" type="noConversion"/>
  </si>
  <si>
    <t>0000</t>
    <phoneticPr fontId="1" type="noConversion"/>
  </si>
  <si>
    <t>23(PT100, 소수점 1자리)</t>
    <phoneticPr fontId="1" type="noConversion"/>
  </si>
  <si>
    <t>0109</t>
    <phoneticPr fontId="1" type="noConversion"/>
  </si>
  <si>
    <t>0023</t>
    <phoneticPr fontId="1" type="noConversion"/>
  </si>
  <si>
    <t>value
(dec)</t>
    <phoneticPr fontId="1" type="noConversion"/>
  </si>
  <si>
    <t>초기화</t>
    <phoneticPr fontId="1" type="noConversion"/>
  </si>
  <si>
    <t>소수점 1자리</t>
    <phoneticPr fontId="1" type="noConversion"/>
  </si>
  <si>
    <t>0179</t>
    <phoneticPr fontId="1" type="noConversion"/>
  </si>
  <si>
    <t>0173</t>
    <phoneticPr fontId="1" type="noConversion"/>
  </si>
  <si>
    <t>0174</t>
    <phoneticPr fontId="1" type="noConversion"/>
  </si>
  <si>
    <t>0152</t>
    <phoneticPr fontId="1" type="noConversion"/>
  </si>
  <si>
    <t>0153</t>
    <phoneticPr fontId="1" type="noConversion"/>
  </si>
  <si>
    <t>x10 format, use address 102</t>
    <phoneticPr fontId="1" type="noConversion"/>
  </si>
  <si>
    <t>x10 format, use address 101</t>
    <phoneticPr fontId="1" type="noConversion"/>
  </si>
  <si>
    <t>출력량, 0 ~ 100%</t>
    <phoneticPr fontId="1" type="noConversion"/>
  </si>
  <si>
    <t>OUT1 on (100%), off(0%), , use address 103</t>
    <phoneticPr fontId="1" type="noConversion"/>
  </si>
  <si>
    <t>, use address 104</t>
    <phoneticPr fontId="1" type="noConversion"/>
  </si>
  <si>
    <r>
      <t xml:space="preserve">0(stop mode),  1(monitor mode),  </t>
    </r>
    <r>
      <rPr>
        <sz val="10"/>
        <color rgb="FFFF0000"/>
        <rFont val="맑은 고딕"/>
        <family val="3"/>
        <charset val="129"/>
        <scheme val="minor"/>
      </rPr>
      <t>2(drive mode)
,  use address 110</t>
    </r>
    <phoneticPr fontId="1" type="noConversion"/>
  </si>
  <si>
    <t>0191</t>
    <phoneticPr fontId="1" type="noConversion"/>
  </si>
  <si>
    <t>0192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</si>
  <si>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0(stop)</t>
    </r>
    <r>
      <rPr>
        <sz val="10"/>
        <color theme="1"/>
        <rFont val="맑은 고딕"/>
        <family val="2"/>
        <charset val="129"/>
        <scheme val="minor"/>
      </rPr>
      <t>,  1(run)</t>
    </r>
    <phoneticPr fontId="1" type="noConversion"/>
  </si>
  <si>
    <t>run/stop --&gt; stop</t>
    <phoneticPr fontId="1" type="noConversion"/>
  </si>
  <si>
    <t>0110</t>
    <phoneticPr fontId="1" type="noConversion"/>
  </si>
  <si>
    <t>0002</t>
    <phoneticPr fontId="1" type="noConversion"/>
  </si>
  <si>
    <t>channel mode --&gt; drive mode</t>
    <phoneticPr fontId="1" type="noConversion"/>
  </si>
  <si>
    <r>
      <t xml:space="preserve">0(운전복귀안함),  </t>
    </r>
    <r>
      <rPr>
        <sz val="10"/>
        <color rgb="FFFF0000"/>
        <rFont val="맑은 고딕"/>
        <family val="3"/>
        <charset val="129"/>
        <scheme val="minor"/>
      </rPr>
      <t>1(운전복귀)</t>
    </r>
    <phoneticPr fontId="1" type="noConversion"/>
  </si>
  <si>
    <t>RS</t>
    <phoneticPr fontId="1" type="noConversion"/>
  </si>
  <si>
    <t>RS_SAVE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</si>
  <si>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0(역동작, 가열제어</t>
    </r>
    <r>
      <rPr>
        <sz val="10"/>
        <color theme="1"/>
        <rFont val="맑은 고딕"/>
        <family val="2"/>
        <charset val="129"/>
        <scheme val="minor"/>
      </rPr>
      <t>),  1(정동작, 냉각제어)</t>
    </r>
    <r>
      <rPr>
        <sz val="10"/>
        <color theme="1"/>
        <rFont val="맑은 고딕"/>
        <family val="3"/>
        <charset val="129"/>
        <scheme val="minor"/>
      </rPr>
      <t>, unuse</t>
    </r>
    <phoneticPr fontId="1" type="noConversion"/>
  </si>
  <si>
    <t xml:space="preserve">가열 비례대 설정, 온도, </t>
    <phoneticPr fontId="1" type="noConversion"/>
  </si>
  <si>
    <t>2(SSR), 제품에서 fix 되므로 unuse</t>
    <phoneticPr fontId="1" type="noConversion"/>
  </si>
  <si>
    <t>0010</t>
    <phoneticPr fontId="1" type="noConversion"/>
  </si>
  <si>
    <t>가열/냉각 제어 불감대 설정 (-100 ~ 50) --&gt; 1.0</t>
    <phoneticPr fontId="1" type="noConversion"/>
  </si>
  <si>
    <t>unuse (on/off 제어시에만 사용되므로)</t>
    <phoneticPr fontId="1" type="noConversion"/>
  </si>
  <si>
    <t>0156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</si>
  <si>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0(auto</t>
    </r>
    <r>
      <rPr>
        <sz val="10"/>
        <color theme="1"/>
        <rFont val="맑은 고딕"/>
        <family val="2"/>
        <charset val="129"/>
        <scheme val="minor"/>
      </rPr>
      <t>), 50~200</t>
    </r>
    <phoneticPr fontId="1" type="noConversion"/>
  </si>
  <si>
    <t>0154</t>
    <phoneticPr fontId="1" type="noConversion"/>
  </si>
  <si>
    <t>과적분 방지 설정, 0(auto)</t>
    <phoneticPr fontId="1" type="noConversion"/>
  </si>
  <si>
    <t>출력량 상한 제한 설정 (0.0~100.0) --&gt; heating 의 최대 상한</t>
    <phoneticPr fontId="1" type="noConversion"/>
  </si>
  <si>
    <t>출력량 하한 제한 설정 (0.0~100.0) --&gt; cooling 의 최대 상한 으로 동작 함</t>
    <phoneticPr fontId="1" type="noConversion"/>
  </si>
  <si>
    <t>0165</t>
    <phoneticPr fontId="1" type="noConversion"/>
  </si>
  <si>
    <t>0166</t>
    <phoneticPr fontId="1" type="noConversion"/>
  </si>
  <si>
    <t>0100</t>
    <phoneticPr fontId="1" type="noConversion"/>
  </si>
  <si>
    <t>heating 출력량 최대 상한</t>
    <phoneticPr fontId="1" type="noConversion"/>
  </si>
  <si>
    <t>cooling 출력량 최대 상한</t>
    <phoneticPr fontId="1" type="noConversion"/>
  </si>
  <si>
    <t>PID 가 아닌 PD 제어시 편차 줄이기 위해 사용</t>
    <phoneticPr fontId="1" type="noConversion"/>
  </si>
  <si>
    <t>비상시 출력 설정, 온도센서 단선시 출력양 설정</t>
    <phoneticPr fontId="1" type="noConversion"/>
  </si>
  <si>
    <t>정지, 모니터 상태 시 출력 설정, 운전 정지시 출력양 설정</t>
    <phoneticPr fontId="1" type="noConversion"/>
  </si>
  <si>
    <t>SV 변경에 따른 ramp 시 사용 됨.</t>
    <phoneticPr fontId="1" type="noConversion"/>
  </si>
  <si>
    <t>num</t>
    <phoneticPr fontId="1" type="noConversion"/>
  </si>
  <si>
    <t>공장초기화</t>
    <phoneticPr fontId="1" type="noConversion"/>
  </si>
  <si>
    <t>자사사용값</t>
    <phoneticPr fontId="1" type="noConversion"/>
  </si>
  <si>
    <t>0240</t>
    <phoneticPr fontId="1" type="noConversion"/>
  </si>
  <si>
    <t>0060</t>
    <phoneticPr fontId="1" type="noConversion"/>
  </si>
  <si>
    <t>- send 'WHO' cmd</t>
    <phoneticPr fontId="1" type="noConversion"/>
  </si>
  <si>
    <t>valid ACK</t>
    <phoneticPr fontId="1" type="noConversion"/>
  </si>
  <si>
    <t>- wait ACK</t>
    <phoneticPr fontId="1" type="noConversion"/>
  </si>
  <si>
    <t>- read some registers</t>
    <phoneticPr fontId="1" type="noConversion"/>
  </si>
  <si>
    <t>- identify PID state</t>
    <phoneticPr fontId="1" type="noConversion"/>
  </si>
  <si>
    <t xml:space="preserve">  3) used (auto-tuning O)</t>
    <phoneticPr fontId="1" type="noConversion"/>
  </si>
  <si>
    <t xml:space="preserve">  2) used (auto-tuning X)</t>
    <phoneticPr fontId="1" type="noConversion"/>
  </si>
  <si>
    <t>always</t>
    <phoneticPr fontId="1" type="noConversion"/>
  </si>
  <si>
    <t xml:space="preserve">   a) auto tuning event</t>
    <phoneticPr fontId="1" type="noConversion"/>
  </si>
  <si>
    <t xml:space="preserve">   b) run/stop event</t>
    <phoneticPr fontId="1" type="noConversion"/>
  </si>
  <si>
    <t>- auto tuning enable</t>
    <phoneticPr fontId="1" type="noConversion"/>
  </si>
  <si>
    <t>- wait auto tuning finish</t>
    <phoneticPr fontId="1" type="noConversion"/>
  </si>
  <si>
    <t xml:space="preserve">  1) check timer expired </t>
    <phoneticPr fontId="1" type="noConversion"/>
  </si>
  <si>
    <t xml:space="preserve">  2) check auto tuning done</t>
    <phoneticPr fontId="1" type="noConversion"/>
  </si>
  <si>
    <t>- event processing</t>
    <phoneticPr fontId="1" type="noConversion"/>
  </si>
  <si>
    <t>- check stop event</t>
    <phoneticPr fontId="1" type="noConversion"/>
  </si>
  <si>
    <t>- send STOP cmd</t>
    <phoneticPr fontId="1" type="noConversion"/>
  </si>
  <si>
    <t>- send RUN cmd</t>
    <phoneticPr fontId="1" type="noConversion"/>
  </si>
  <si>
    <t>auto tuning event</t>
    <phoneticPr fontId="1" type="noConversion"/>
  </si>
  <si>
    <t>no ACK</t>
    <phoneticPr fontId="1" type="noConversion"/>
  </si>
  <si>
    <t>no event</t>
    <phoneticPr fontId="1" type="noConversion"/>
  </si>
  <si>
    <t>1) auto tuning done event</t>
    <phoneticPr fontId="1" type="noConversion"/>
  </si>
  <si>
    <t>2) timer expire event</t>
    <phoneticPr fontId="1" type="noConversion"/>
  </si>
  <si>
    <t>3) auto tuning stop event</t>
    <phoneticPr fontId="1" type="noConversion"/>
  </si>
  <si>
    <t>ST00 : PID detect state</t>
    <phoneticPr fontId="1" type="noConversion"/>
  </si>
  <si>
    <t>ST10 :  identify state</t>
    <phoneticPr fontId="1" type="noConversion"/>
  </si>
  <si>
    <t>ST20 :  initial state</t>
    <phoneticPr fontId="1" type="noConversion"/>
  </si>
  <si>
    <t>ST30 :  stop state</t>
    <phoneticPr fontId="1" type="noConversion"/>
  </si>
  <si>
    <t>- read temp/other values</t>
    <phoneticPr fontId="1" type="noConversion"/>
  </si>
  <si>
    <t>ST40 :  run state</t>
    <phoneticPr fontId="1" type="noConversion"/>
  </si>
  <si>
    <t>ST50 :  auto tuning state</t>
    <phoneticPr fontId="1" type="noConversion"/>
  </si>
  <si>
    <t>- fake cmd svc</t>
    <phoneticPr fontId="1" type="noConversion"/>
  </si>
  <si>
    <t xml:space="preserve">       run event</t>
    <phoneticPr fontId="1" type="noConversion"/>
  </si>
  <si>
    <t xml:space="preserve">      stop event</t>
    <phoneticPr fontId="1" type="noConversion"/>
  </si>
  <si>
    <t>- initialize registers according to module state</t>
    <phoneticPr fontId="1" type="noConversion"/>
  </si>
  <si>
    <t xml:space="preserve">  1) Factory default state</t>
    <phoneticPr fontId="1" type="noConversion"/>
  </si>
  <si>
    <t>initial step &lt; max_step</t>
    <phoneticPr fontId="1" type="noConversion"/>
  </si>
  <si>
    <t>initial step &gt;= max_step</t>
    <phoneticPr fontId="1" type="noConversion"/>
  </si>
  <si>
    <t xml:space="preserve">  1) Factory default state initial</t>
    <phoneticPr fontId="1" type="noConversion"/>
  </si>
  <si>
    <t xml:space="preserve">  2) used state initial</t>
    <phoneticPr fontId="1" type="noConversion"/>
  </si>
  <si>
    <t>factory default state 구분에 사용</t>
    <phoneticPr fontId="1" type="noConversion"/>
  </si>
  <si>
    <t>auto-tuned 여부 판단용</t>
    <phoneticPr fontId="1" type="noConversion"/>
  </si>
  <si>
    <t>auto tuning 
에 의해 결정</t>
    <phoneticPr fontId="1" type="noConversion"/>
  </si>
  <si>
    <r>
      <t>set value low limit (10.0</t>
    </r>
    <r>
      <rPr>
        <sz val="10"/>
        <color theme="1"/>
        <rFont val="맑은 고딕"/>
        <family val="3"/>
        <charset val="129"/>
      </rPr>
      <t>°C)</t>
    </r>
    <phoneticPr fontId="1" type="noConversion"/>
  </si>
  <si>
    <t>set value high limit (40.0°C)</t>
    <phoneticPr fontId="1" type="noConversion"/>
  </si>
  <si>
    <t>250</t>
    <phoneticPr fontId="1" type="noConversion"/>
  </si>
  <si>
    <t>set value (25.0°C)</t>
    <phoneticPr fontId="1" type="noConversion"/>
  </si>
  <si>
    <t>0184</t>
    <phoneticPr fontId="1" type="noConversion"/>
  </si>
  <si>
    <t>가열제어주기, 2초</t>
    <phoneticPr fontId="1" type="noConversion"/>
  </si>
  <si>
    <t>냉각제어주기, 2초</t>
    <phoneticPr fontId="1" type="noConversion"/>
  </si>
  <si>
    <t>0111</t>
    <phoneticPr fontId="1" type="noConversion"/>
  </si>
  <si>
    <t>auto tuning off</t>
    <phoneticPr fontId="1" type="noConversion"/>
  </si>
  <si>
    <t>PT-100, 소수점 1자리 mode (factory default 일때만 실행)</t>
    <phoneticPr fontId="1" type="noConversion"/>
  </si>
  <si>
    <t xml:space="preserve">  4-1. initial step for module is in factory default state (step 0 ~ 15)</t>
    <phoneticPr fontId="1" type="noConversion"/>
  </si>
  <si>
    <t xml:space="preserve">  4-2. initial step for module is in used state (step 1 ~ 15)</t>
    <phoneticPr fontId="1" type="noConversion"/>
  </si>
  <si>
    <t>step</t>
    <phoneticPr fontId="1" type="noConversion"/>
  </si>
  <si>
    <t xml:space="preserve">  4-3. PID TC 가 공장초기화 상태인지를 판단하는 기준</t>
    <phoneticPr fontId="1" type="noConversion"/>
  </si>
  <si>
    <t>0400</t>
    <phoneticPr fontId="1" type="noConversion"/>
  </si>
  <si>
    <t xml:space="preserve">  4-5. Operation State Machine Diagram</t>
    <phoneticPr fontId="1" type="noConversion"/>
  </si>
  <si>
    <t xml:space="preserve">  4-4. Run/Stop mode 에서 주기적으로 읽어야 하는 registers</t>
    <phoneticPr fontId="1" type="noConversion"/>
  </si>
  <si>
    <t>동작read</t>
    <phoneticPr fontId="1" type="noConversion"/>
  </si>
  <si>
    <t>measured temp.</t>
    <phoneticPr fontId="1" type="noConversion"/>
  </si>
  <si>
    <t>0106</t>
    <phoneticPr fontId="1" type="noConversion"/>
  </si>
  <si>
    <t>0114</t>
    <phoneticPr fontId="1" type="noConversion"/>
  </si>
  <si>
    <t>OUT1_ST</t>
    <phoneticPr fontId="1" type="noConversion"/>
  </si>
  <si>
    <t>OUT2_ST</t>
    <phoneticPr fontId="1" type="noConversion"/>
  </si>
  <si>
    <t>output #1 (heating) on/off status</t>
    <phoneticPr fontId="1" type="noConversion"/>
  </si>
  <si>
    <t>output #2 (cooling) on/off status</t>
    <phoneticPr fontId="1" type="noConversion"/>
  </si>
  <si>
    <t>0104</t>
    <phoneticPr fontId="1" type="noConversion"/>
  </si>
  <si>
    <t>CH_ST</t>
    <phoneticPr fontId="1" type="noConversion"/>
  </si>
  <si>
    <t>channel status : run/stop, auto-tuning run/stop</t>
    <phoneticPr fontId="1" type="noConversion"/>
  </si>
  <si>
    <t>auto tuning state</t>
    <phoneticPr fontId="1" type="noConversion"/>
  </si>
  <si>
    <t>run/stop state</t>
    <phoneticPr fontId="1" type="noConversion"/>
  </si>
  <si>
    <t>PID_TC_TRACE_FLAG</t>
    <phoneticPr fontId="1" type="noConversion"/>
  </si>
  <si>
    <t>temp. PID trace onoff control flag
 - bit 0 : temp. PID trace onoff
 - bit 1 : detail temp. PID trace onoff</t>
    <phoneticPr fontId="1" type="noConversion"/>
  </si>
  <si>
    <t>- make run state</t>
    <phoneticPr fontId="1" type="noConversion"/>
  </si>
  <si>
    <t>Mass Flow
range : 0 .. 50
(mL/min)</t>
    <phoneticPr fontId="1" type="noConversion"/>
  </si>
  <si>
    <t>default = 2000,   x100 value, 2000 = 20.0</t>
    <phoneticPr fontId="1" type="noConversion"/>
  </si>
  <si>
    <t xml:space="preserve"> - PID controller 와의 통신, 통신 protocol 구현 (PC-Link)</t>
    <phoneticPr fontId="1" type="noConversion"/>
  </si>
  <si>
    <t xml:space="preserve"> - PID controller 와의 통신 protocol 구현 (PC-Link)</t>
    <phoneticPr fontId="1" type="noConversion"/>
  </si>
  <si>
    <t xml:space="preserve"> - parallel in/out port 는 PLC 와 연결 된다.</t>
    <phoneticPr fontId="1" type="noConversion"/>
  </si>
  <si>
    <t xml:space="preserve"> - 단순한 제어와 상태를 알려 주는데 사용 된다.</t>
    <phoneticPr fontId="1" type="noConversion"/>
  </si>
  <si>
    <t xml:space="preserve"> - Horiba 사의 CS-610F 의 parallel in/out 과 완전히 동일한 구성을 가져야 한다.</t>
    <phoneticPr fontId="1" type="noConversion"/>
  </si>
  <si>
    <t>looking into view</t>
    <phoneticPr fontId="1" type="noConversion"/>
  </si>
  <si>
    <t>Analog output port</t>
    <phoneticPr fontId="1" type="noConversion"/>
  </si>
  <si>
    <t xml:space="preserve"> - analog out port 는 PLC 와 연결 된다.</t>
    <phoneticPr fontId="1" type="noConversion"/>
  </si>
  <si>
    <t xml:space="preserve"> - 단순히 용액 측정 농도 2개를 4-20mA 출력 신호로 전송 한다.</t>
    <phoneticPr fontId="1" type="noConversion"/>
  </si>
  <si>
    <t xml:space="preserve"> - Horiba 사의 CS-610F 의 analog out 과 완전히 동일한 구성을 가져야 한다.</t>
    <phoneticPr fontId="1" type="noConversion"/>
  </si>
  <si>
    <t xml:space="preserve"> - DSUB 9 pin female connector 사용한다</t>
    <phoneticPr fontId="1" type="noConversion"/>
  </si>
  <si>
    <t xml:space="preserve"> - DSUB 25 pin female connector 사용한다</t>
    <phoneticPr fontId="1" type="noConversion"/>
  </si>
  <si>
    <t>4-20mA output #1</t>
    <phoneticPr fontId="1" type="noConversion"/>
  </si>
  <si>
    <t>4-20mA output #2</t>
  </si>
  <si>
    <t xml:space="preserve"> - current drive 능력은 1.5mA ~ 21mA 까지 가능해야 함.</t>
    <phoneticPr fontId="1" type="noConversion"/>
  </si>
  <si>
    <t xml:space="preserve">   (측정 농도가 측정 범위 이내 : 4~20mA 값으로 출력 한다)</t>
    <phoneticPr fontId="1" type="noConversion"/>
  </si>
  <si>
    <t xml:space="preserve">   (측정 농도가 측정 범위 이외 : 1.5mA, 또는 21mA 값으로 출력 한다)</t>
    <phoneticPr fontId="1" type="noConversion"/>
  </si>
  <si>
    <t>PLC interface</t>
    <phoneticPr fontId="1" type="noConversion"/>
  </si>
  <si>
    <t>외부 PLC 장비와의 연결/동작은 Horiba CS-610F 모델과 완전히 동일하게 되어야 한다. (3가지 연결 방식)</t>
    <phoneticPr fontId="1" type="noConversion"/>
  </si>
  <si>
    <t xml:space="preserve"> 1) Analog output : 4-20mA 출력 2 channel, 측정한 농도 출력</t>
    <phoneticPr fontId="1" type="noConversion"/>
  </si>
  <si>
    <t xml:space="preserve"> 2) Parallel input/output : control 또는 상태 monitor 를 위한 isolated digital 입출력</t>
    <phoneticPr fontId="1" type="noConversion"/>
  </si>
  <si>
    <t xml:space="preserve"> 3) serial 통신 : DB9 핀 connector 를 통한 RS-232 통신, 통신 protocol 은 MODBUS protocol 사용</t>
    <phoneticPr fontId="1" type="noConversion"/>
  </si>
  <si>
    <t xml:space="preserve">   (아래 표의 DAC value 는 단순히 이론적인 계산값 임, 실제 calibration 된 값을 사용 해야 함)</t>
    <phoneticPr fontId="1" type="noConversion"/>
  </si>
  <si>
    <t>concentration #1</t>
    <phoneticPr fontId="1" type="noConversion"/>
  </si>
  <si>
    <t>CONCENT1_LIMIT_HH</t>
    <phoneticPr fontId="1" type="noConversion"/>
  </si>
  <si>
    <t>CONCENT1_LIMIT_H</t>
    <phoneticPr fontId="1" type="noConversion"/>
  </si>
  <si>
    <t>CONCENT1_LIMIT_L</t>
    <phoneticPr fontId="1" type="noConversion"/>
  </si>
  <si>
    <t>CONCENT1_LIMIT_LL</t>
    <phoneticPr fontId="1" type="noConversion"/>
  </si>
  <si>
    <t>CONCENT1_MAX</t>
    <phoneticPr fontId="1" type="noConversion"/>
  </si>
  <si>
    <t>CONCENT1_MIN</t>
    <phoneticPr fontId="1" type="noConversion"/>
  </si>
  <si>
    <t>concentration #1, measure upper boundary, %</t>
    <phoneticPr fontId="1" type="noConversion"/>
  </si>
  <si>
    <t>concentration #1, measure lower boundary, %</t>
    <phoneticPr fontId="1" type="noConversion"/>
  </si>
  <si>
    <t>default : 1000,  x100 format, 1000 = 10.00</t>
    <phoneticPr fontId="1" type="noConversion"/>
  </si>
  <si>
    <t>concentration #1, upper error limit, %</t>
    <phoneticPr fontId="1" type="noConversion"/>
  </si>
  <si>
    <t>concentration #1, upper warning limit, %</t>
    <phoneticPr fontId="1" type="noConversion"/>
  </si>
  <si>
    <t>concentration #1, lower warning limit, %</t>
    <phoneticPr fontId="1" type="noConversion"/>
  </si>
  <si>
    <t>concentration #1, lower error limit, %</t>
    <phoneticPr fontId="1" type="noConversion"/>
  </si>
  <si>
    <t>default :   800,  x100 format,   800 =  8.00</t>
    <phoneticPr fontId="1" type="noConversion"/>
  </si>
  <si>
    <t>default :   700,  x100 format,   700 =  7.00</t>
    <phoneticPr fontId="1" type="noConversion"/>
  </si>
  <si>
    <t>default :   200,  x100 format,   200 =  2.00</t>
    <phoneticPr fontId="1" type="noConversion"/>
  </si>
  <si>
    <t>default :   100,  x100 format,   100 =  1.00</t>
    <phoneticPr fontId="1" type="noConversion"/>
  </si>
  <si>
    <t>default :      0,  x100 format,      0 =   0.00</t>
    <phoneticPr fontId="1" type="noConversion"/>
  </si>
  <si>
    <t>CONCENTRATION
#1</t>
    <phoneticPr fontId="1" type="noConversion"/>
  </si>
  <si>
    <t>CONCENTRATION
#2</t>
    <phoneticPr fontId="1" type="noConversion"/>
  </si>
  <si>
    <t>CONCENT2_LIMIT_HH</t>
    <phoneticPr fontId="1" type="noConversion"/>
  </si>
  <si>
    <t>CONCENT2_LIMIT_H</t>
    <phoneticPr fontId="1" type="noConversion"/>
  </si>
  <si>
    <t>CONCENT2_LIMIT_L</t>
    <phoneticPr fontId="1" type="noConversion"/>
  </si>
  <si>
    <t>CONCENT2_LIMIT_LL</t>
    <phoneticPr fontId="1" type="noConversion"/>
  </si>
  <si>
    <t>CONCENT2_MAX</t>
    <phoneticPr fontId="1" type="noConversion"/>
  </si>
  <si>
    <t>CONCENT2_MIN</t>
    <phoneticPr fontId="1" type="noConversion"/>
  </si>
  <si>
    <t>concentration #2, upper error limit, %</t>
    <phoneticPr fontId="1" type="noConversion"/>
  </si>
  <si>
    <t>concentration #2, upper warning limit, %</t>
    <phoneticPr fontId="1" type="noConversion"/>
  </si>
  <si>
    <t>concentration #2, lower warning limit, %</t>
    <phoneticPr fontId="1" type="noConversion"/>
  </si>
  <si>
    <t>concentration #2, lower error limit, %</t>
    <phoneticPr fontId="1" type="noConversion"/>
  </si>
  <si>
    <t>concentration #2, measure upper boundary, %</t>
    <phoneticPr fontId="1" type="noConversion"/>
  </si>
  <si>
    <t>concentration #2, measure lower boundary, %</t>
    <phoneticPr fontId="1" type="noConversion"/>
  </si>
  <si>
    <t>CONCENT1_RESERVE</t>
    <phoneticPr fontId="1" type="noConversion"/>
  </si>
  <si>
    <t>CONCENT2_RESERVE</t>
    <phoneticPr fontId="1" type="noConversion"/>
  </si>
  <si>
    <t>MASS_RESERVE</t>
    <phoneticPr fontId="1" type="noConversion"/>
  </si>
  <si>
    <t>default = 4500,   x100 value, 5000 = 50.0</t>
    <phoneticPr fontId="1" type="noConversion"/>
  </si>
  <si>
    <t>default = 4000,   x100 value, 5000 = 50.0</t>
    <phoneticPr fontId="1" type="noConversion"/>
  </si>
  <si>
    <t>default = 500,   x100 value, 1000 = 10.0</t>
    <phoneticPr fontId="1" type="noConversion"/>
  </si>
  <si>
    <t xml:space="preserve">   1) conc_float : 측정하여 계산된 concentration 값 (float value : 0 - 10 %)</t>
    <phoneticPr fontId="1" type="noConversion"/>
  </si>
  <si>
    <t xml:space="preserve">   2) conc_max : 농도값 max limit, (constant value)</t>
    <phoneticPr fontId="1" type="noConversion"/>
  </si>
  <si>
    <t xml:space="preserve">   3) conc_min : 농도값 min limit, (constant value)</t>
    <phoneticPr fontId="1" type="noConversion"/>
  </si>
  <si>
    <t>계산 공식</t>
    <phoneticPr fontId="1" type="noConversion"/>
  </si>
  <si>
    <t xml:space="preserve">   4) DAC_cal_4m : 4mA 출력 DAC 보정값 : constant value</t>
    <phoneticPr fontId="1" type="noConversion"/>
  </si>
  <si>
    <t xml:space="preserve">   5) DAC_cal_20m : 20mA 출력 DAC 보정값 : constant value</t>
    <phoneticPr fontId="1" type="noConversion"/>
  </si>
  <si>
    <r>
      <t xml:space="preserve"> 1) 현재 측정된 농도가 농도 측정 범위상의 백분위 위치가 어딘지 계산한다. 
</t>
    </r>
    <r>
      <rPr>
        <sz val="10"/>
        <color rgb="FFFF0000"/>
        <rFont val="맑은 고딕"/>
        <family val="3"/>
        <charset val="129"/>
        <scheme val="minor"/>
      </rPr>
      <t xml:space="preserve">                                                   (conc_float - conc_min)
 1) 농도의 위치(float) = conc_percent = ------------------------
                                                   (conc_max - conc_min)</t>
    </r>
    <phoneticPr fontId="1" type="noConversion"/>
  </si>
  <si>
    <r>
      <t xml:space="preserve"> 2) 계산된 백분위 위치에 맞는 4-20mA 출력을 위해 DAC value 를 계산한다.
</t>
    </r>
    <r>
      <rPr>
        <sz val="10"/>
        <color rgb="FFFF0000"/>
        <rFont val="맑은 고딕"/>
        <family val="3"/>
        <charset val="129"/>
        <scheme val="minor"/>
      </rPr>
      <t xml:space="preserve"> 2) DAC value = conc_percent x (DAC_cal_20m - DAC_cal_4m) + DAC_cal_4m</t>
    </r>
    <phoneticPr fontId="1" type="noConversion"/>
  </si>
  <si>
    <t xml:space="preserve"> 3) 측정된 농도가 범위를 많이 벗어나면 1.5mA 로 출력되도록 한다.</t>
    <phoneticPr fontId="1" type="noConversion"/>
  </si>
  <si>
    <t>Serial 통신</t>
    <phoneticPr fontId="1" type="noConversion"/>
  </si>
  <si>
    <t xml:space="preserve"> - serial 통신을 통해 측정된 농도 data 를 읽어가도록 할 수 있다.</t>
    <phoneticPr fontId="1" type="noConversion"/>
  </si>
  <si>
    <t xml:space="preserve"> - RS-232C 9pin connector 로 연결 한다.</t>
    <phoneticPr fontId="1" type="noConversion"/>
  </si>
  <si>
    <t xml:space="preserve"> - RS-232 setting : 9600 baud, 1 start bit, 8 data bit, no parity, 1 stop bit</t>
    <phoneticPr fontId="1" type="noConversion"/>
  </si>
  <si>
    <t>RESERVED_420_MAX</t>
    <phoneticPr fontId="1" type="noConversion"/>
  </si>
  <si>
    <t>RESERVED_420_MIN</t>
    <phoneticPr fontId="1" type="noConversion"/>
  </si>
  <si>
    <t>Reserved 420 port</t>
    <phoneticPr fontId="1" type="noConversion"/>
  </si>
  <si>
    <t>1. Parallel input/output port</t>
    <phoneticPr fontId="1" type="noConversion"/>
  </si>
  <si>
    <t>2. Parallel input signal</t>
    <phoneticPr fontId="1" type="noConversion"/>
  </si>
  <si>
    <t xml:space="preserve"> - parallel input signal : MCU side : idle high, active low signal</t>
    <phoneticPr fontId="1" type="noConversion"/>
  </si>
  <si>
    <t xml:space="preserve"> - parallel output signal : MCU side : idle low, active high output control signal</t>
    <phoneticPr fontId="1" type="noConversion"/>
  </si>
  <si>
    <t xml:space="preserve"> - Note 1 : analog output 은 항상 출력 되어야 한다.</t>
    <phoneticPr fontId="1" type="noConversion"/>
  </si>
  <si>
    <t xml:space="preserve"> - Note 2 : Parallel output 은 항상 출력 되어야 한다.</t>
    <phoneticPr fontId="1" type="noConversion"/>
  </si>
  <si>
    <t xml:space="preserve"> - Note 3 : Parallel in(default) 과 serial 통신은 동시 사용 안되며 한번에 하나만 사용 한다.</t>
    <phoneticPr fontId="1" type="noConversion"/>
  </si>
  <si>
    <t xml:space="preserve">Parallel input common </t>
    <phoneticPr fontId="1" type="noConversion"/>
  </si>
  <si>
    <t>alarm on/off signal</t>
    <phoneticPr fontId="1" type="noConversion"/>
  </si>
  <si>
    <t>MCU : 0(alarm off),   1(alarm on)</t>
    <phoneticPr fontId="1" type="noConversion"/>
  </si>
  <si>
    <t>hot water correction on/off signal</t>
    <phoneticPr fontId="1" type="noConversion"/>
  </si>
  <si>
    <t>MCU : 0(hot water correction),   1(normal OP)</t>
    <phoneticPr fontId="1" type="noConversion"/>
  </si>
  <si>
    <t xml:space="preserve">chemical solution type selection
</t>
    <phoneticPr fontId="1" type="noConversion"/>
  </si>
  <si>
    <t>1st component concentration exceeds HH</t>
    <phoneticPr fontId="1" type="noConversion"/>
  </si>
  <si>
    <t>MCU : 0(normal),   1(exceed limit)</t>
    <phoneticPr fontId="1" type="noConversion"/>
  </si>
  <si>
    <t>1st component concentration exceeds H</t>
    <phoneticPr fontId="1" type="noConversion"/>
  </si>
  <si>
    <t>1st component concentration lowers L</t>
    <phoneticPr fontId="1" type="noConversion"/>
  </si>
  <si>
    <t>1st component concentration lowers LL</t>
    <phoneticPr fontId="1" type="noConversion"/>
  </si>
  <si>
    <t>2nd component concentration exceeds HH</t>
    <phoneticPr fontId="1" type="noConversion"/>
  </si>
  <si>
    <t>2nd component concentration exceeds H</t>
    <phoneticPr fontId="1" type="noConversion"/>
  </si>
  <si>
    <t>2nd component concentration lowers L</t>
    <phoneticPr fontId="1" type="noConversion"/>
  </si>
  <si>
    <t>2nd component concentration lowers LL</t>
    <phoneticPr fontId="1" type="noConversion"/>
  </si>
  <si>
    <t>parallel output common</t>
    <phoneticPr fontId="1" type="noConversion"/>
  </si>
  <si>
    <t>monitor error</t>
    <phoneticPr fontId="1" type="noConversion"/>
  </si>
  <si>
    <t>MCU : 1(normal),   0(monitor error)</t>
    <phoneticPr fontId="1" type="noConversion"/>
  </si>
  <si>
    <t>shows measuring</t>
    <phoneticPr fontId="1" type="noConversion"/>
  </si>
  <si>
    <t>MCU : 0(not measuring),   1(measuring)</t>
    <phoneticPr fontId="1" type="noConversion"/>
  </si>
  <si>
    <t xml:space="preserve">chemical solution type
</t>
    <phoneticPr fontId="1" type="noConversion"/>
  </si>
  <si>
    <t xml:space="preserve">MCU side : bit status of right table is reversed
</t>
    <phoneticPr fontId="1" type="noConversion"/>
  </si>
  <si>
    <t>MCU out : bit 2/1/0 = 000 (invalid), 001(BGC )
              010(1st CS), 011(2nd CS), 100(3rd CS), 
              101(4th CS), 110(5th CS), 111(6th CS)</t>
    <phoneticPr fontId="1" type="noConversion"/>
  </si>
  <si>
    <t>back ground correction status</t>
    <phoneticPr fontId="1" type="noConversion"/>
  </si>
  <si>
    <t>refer to horiba manual</t>
    <phoneticPr fontId="1" type="noConversion"/>
  </si>
  <si>
    <t>hot water correction status</t>
    <phoneticPr fontId="1" type="noConversion"/>
  </si>
  <si>
    <t>MCU : 0(not doing),   1(hot water correction)</t>
    <phoneticPr fontId="1" type="noConversion"/>
  </si>
  <si>
    <t>shows error</t>
    <phoneticPr fontId="1" type="noConversion"/>
  </si>
  <si>
    <t>MCU : 0(no error),   1(warning or error)</t>
    <phoneticPr fontId="1" type="noConversion"/>
  </si>
  <si>
    <t>repeat hot water correction input</t>
    <phoneticPr fontId="1" type="noConversion"/>
  </si>
  <si>
    <t>MCU : 0(input inactive),   1(input active)</t>
    <phoneticPr fontId="1" type="noConversion"/>
  </si>
  <si>
    <t>PLC 와의 Serial 통신</t>
    <phoneticPr fontId="1" type="noConversion"/>
  </si>
  <si>
    <t xml:space="preserve"> - RS-232 setting : uart #2, 9600 baud, 1 start bit, 8 data bit, no parity, 1 stop bit</t>
    <phoneticPr fontId="1" type="noConversion"/>
  </si>
  <si>
    <t xml:space="preserve"> - Horiba CS-610F 자체 protocol 을 따른다</t>
    <phoneticPr fontId="1" type="noConversion"/>
  </si>
  <si>
    <t>조락현</t>
    <phoneticPr fontId="1" type="noConversion"/>
  </si>
  <si>
    <t>현재 부품 수급 문제로 Thosiba의 TBD62003APG 사용하였으나, Type을 SMD로 변경 필요</t>
    <phoneticPr fontId="1" type="noConversion"/>
  </si>
  <si>
    <t>Baud rate : 115200(Error 발생) → 9600</t>
    <phoneticPr fontId="1" type="noConversion"/>
  </si>
  <si>
    <t>DAC IC 미교체 (LTC2601 → DAC8501)</t>
    <phoneticPr fontId="1" type="noConversion"/>
  </si>
  <si>
    <t>Photo coupler(RS232,485) LED Drive current 변경 : 10mA(330R) → 2.5mA(1.5K)</t>
    <phoneticPr fontId="1" type="noConversion"/>
  </si>
  <si>
    <t>RS232 RES 값 변경</t>
    <phoneticPr fontId="1" type="noConversion"/>
  </si>
  <si>
    <t>GND Jumper pin 추가</t>
    <phoneticPr fontId="1" type="noConversion"/>
  </si>
  <si>
    <t>UART2 Pin 변경 (ALD_OUT_8 Remove)</t>
    <phoneticPr fontId="1" type="noConversion"/>
  </si>
  <si>
    <t>Tx → Rx, Rx → ALD_OUT_8</t>
    <phoneticPr fontId="1" type="noConversion"/>
  </si>
  <si>
    <t>Photo coupler Drive current 변경</t>
    <phoneticPr fontId="1" type="noConversion"/>
  </si>
  <si>
    <t>R147,R152,R157,R162,R193,R200 : 330R → 1.5K</t>
    <phoneticPr fontId="1" type="noConversion"/>
  </si>
  <si>
    <t xml:space="preserve"> UART #2 (Debug)</t>
    <phoneticPr fontId="1" type="noConversion"/>
  </si>
  <si>
    <t xml:space="preserve"> 0~5V/4~20mA Int DAC OUT 1 calibration</t>
    <phoneticPr fontId="1" type="noConversion"/>
  </si>
  <si>
    <t xml:space="preserve"> 0~5V/4~20mA Ext DAC OUT 3 calibration</t>
    <phoneticPr fontId="1" type="noConversion"/>
  </si>
  <si>
    <t>서포트 홀 금속 패턴 삭제 및 중간에서 9mm 이격</t>
    <phoneticPr fontId="1" type="noConversion"/>
  </si>
  <si>
    <t>ADC Silk 수정</t>
    <phoneticPr fontId="1" type="noConversion"/>
  </si>
  <si>
    <t xml:space="preserve">12V → 5V </t>
    <phoneticPr fontId="1" type="noConversion"/>
  </si>
  <si>
    <t>DCDC 사망</t>
    <phoneticPr fontId="1" type="noConversion"/>
  </si>
  <si>
    <t xml:space="preserve"> 4~20mA Ext ADC IN 0 calibration[29]</t>
    <phoneticPr fontId="1" type="noConversion"/>
  </si>
  <si>
    <t>S/W 전달</t>
    <phoneticPr fontId="1" type="noConversion"/>
  </si>
  <si>
    <t>Set-up</t>
    <phoneticPr fontId="1" type="noConversion"/>
  </si>
  <si>
    <t>O</t>
  </si>
  <si>
    <t>9. LED</t>
    <phoneticPr fontId="1" type="noConversion"/>
  </si>
  <si>
    <t>7. DAC</t>
    <phoneticPr fontId="1" type="noConversion"/>
  </si>
  <si>
    <t>8. ADC</t>
    <phoneticPr fontId="1" type="noConversion"/>
  </si>
  <si>
    <t xml:space="preserve"> LED 1</t>
    <phoneticPr fontId="1" type="noConversion"/>
  </si>
  <si>
    <t xml:space="preserve"> LED 2</t>
    <phoneticPr fontId="1" type="noConversion"/>
  </si>
  <si>
    <t xml:space="preserve"> 4~20mA Ext ADC IN 0</t>
    <phoneticPr fontId="1" type="noConversion"/>
  </si>
  <si>
    <t xml:space="preserve"> 0~5V/4~20mA Int DAC OUT 1</t>
    <phoneticPr fontId="1" type="noConversion"/>
  </si>
  <si>
    <t xml:space="preserve"> 0~5V/4~20mA Ext DAC OUT 3</t>
    <phoneticPr fontId="1" type="noConversion"/>
  </si>
  <si>
    <t xml:space="preserve"> 4~20mA        Ext DAC OUT 2</t>
    <phoneticPr fontId="1" type="noConversion"/>
  </si>
  <si>
    <t xml:space="preserve"> 4~20mA        Int DAC OUT 0</t>
    <phoneticPr fontId="1" type="noConversion"/>
  </si>
  <si>
    <t xml:space="preserve"> 0~5V     Ext ADC IN 1</t>
    <phoneticPr fontId="1" type="noConversion"/>
  </si>
  <si>
    <t xml:space="preserve"> 0~5V     Ext ADC IN 2</t>
    <phoneticPr fontId="1" type="noConversion"/>
  </si>
  <si>
    <t xml:space="preserve"> 0~5V     Ext ADC IN 3</t>
    <phoneticPr fontId="1" type="noConversion"/>
  </si>
  <si>
    <t xml:space="preserve"> RTD 1    Int ADC IN 0</t>
    <phoneticPr fontId="1" type="noConversion"/>
  </si>
  <si>
    <t xml:space="preserve"> RTD 2    Int ADC IN 1</t>
    <phoneticPr fontId="1" type="noConversion"/>
  </si>
  <si>
    <t xml:space="preserve"> 0~5V     Ext ADC IN 1 calibration</t>
    <phoneticPr fontId="1" type="noConversion"/>
  </si>
  <si>
    <t xml:space="preserve"> 0~5V     Ext ADC IN 2 calibration</t>
    <phoneticPr fontId="1" type="noConversion"/>
  </si>
  <si>
    <t xml:space="preserve"> 0~5V     Ext ADC IN 3 calibration</t>
    <phoneticPr fontId="1" type="noConversion"/>
  </si>
  <si>
    <t xml:space="preserve"> 4~20mA        Ext DAC OUT 2 calibration[28]</t>
    <phoneticPr fontId="1" type="noConversion"/>
  </si>
  <si>
    <t xml:space="preserve"> 4~20mA        Int DAC OUT 0 calibration</t>
    <phoneticPr fontId="1" type="noConversion"/>
  </si>
  <si>
    <t xml:space="preserve"> UART #3 (LCD : TTL)</t>
    <phoneticPr fontId="1" type="noConversion"/>
  </si>
  <si>
    <t xml:space="preserve"> UART #6 (RS485)</t>
    <phoneticPr fontId="1" type="noConversion"/>
  </si>
  <si>
    <t xml:space="preserve"> Ethernet</t>
    <phoneticPr fontId="1" type="noConversion"/>
  </si>
  <si>
    <t>X</t>
  </si>
  <si>
    <t>X</t>
    <phoneticPr fontId="1" type="noConversion"/>
  </si>
  <si>
    <t>Pin map 수정 필요</t>
    <phoneticPr fontId="1" type="noConversion"/>
  </si>
  <si>
    <t>LCD 미사용</t>
    <phoneticPr fontId="1" type="noConversion"/>
  </si>
  <si>
    <t>IAP 적용을 위해 변경</t>
    <phoneticPr fontId="1" type="noConversion"/>
  </si>
  <si>
    <t>0 .. 256</t>
    <phoneticPr fontId="1" type="noConversion"/>
  </si>
  <si>
    <t>0.4884 Hz
(2.0475 s)</t>
    <phoneticPr fontId="1" type="noConversion"/>
  </si>
  <si>
    <t>2 KHz
(0.5 msec)</t>
    <phoneticPr fontId="1" type="noConversion"/>
  </si>
  <si>
    <t>Psi-3000</t>
    <phoneticPr fontId="1" type="noConversion"/>
  </si>
  <si>
    <t>10 msec main loop에 적용</t>
    <phoneticPr fontId="1" type="noConversion"/>
  </si>
  <si>
    <t>미 사용</t>
    <phoneticPr fontId="1" type="noConversion"/>
  </si>
  <si>
    <t>0 .. 4096</t>
    <phoneticPr fontId="1" type="noConversion"/>
  </si>
  <si>
    <t>4096
(4096 - 1)</t>
    <phoneticPr fontId="1" type="noConversion"/>
  </si>
  <si>
    <t>1 KHz
(1 msec)</t>
    <phoneticPr fontId="1" type="noConversion"/>
  </si>
  <si>
    <t>Digital out time control</t>
    <phoneticPr fontId="1" type="noConversion"/>
  </si>
  <si>
    <t>IWDG</t>
    <phoneticPr fontId="1" type="noConversion"/>
  </si>
  <si>
    <t>ETH_MII</t>
    <phoneticPr fontId="1" type="noConversion"/>
  </si>
  <si>
    <t>Rx_CLK</t>
    <phoneticPr fontId="1" type="noConversion"/>
  </si>
  <si>
    <t>CRS</t>
    <phoneticPr fontId="1" type="noConversion"/>
  </si>
  <si>
    <t>Rx_MDIO</t>
    <phoneticPr fontId="1" type="noConversion"/>
  </si>
  <si>
    <t>ALD_OUT_8</t>
    <phoneticPr fontId="1" type="noConversion"/>
  </si>
  <si>
    <t>Rx_DV</t>
    <phoneticPr fontId="1" type="noConversion"/>
  </si>
  <si>
    <t>MCO</t>
    <phoneticPr fontId="1" type="noConversion"/>
  </si>
  <si>
    <t>CLK OUT</t>
    <phoneticPr fontId="1" type="noConversion"/>
  </si>
  <si>
    <t>IN</t>
  </si>
  <si>
    <t xml:space="preserve"> RTD_SENSE1</t>
    <phoneticPr fontId="1" type="noConversion"/>
  </si>
  <si>
    <t xml:space="preserve"> HSE(External Clock) 25Mhz</t>
    <phoneticPr fontId="1" type="noConversion"/>
  </si>
  <si>
    <t>---</t>
  </si>
  <si>
    <t>ALD_OUT_7</t>
    <phoneticPr fontId="1" type="noConversion"/>
  </si>
  <si>
    <t>ALD_OUT_6</t>
    <phoneticPr fontId="1" type="noConversion"/>
  </si>
  <si>
    <t xml:space="preserve"> Digital output 7</t>
    <phoneticPr fontId="1" type="noConversion"/>
  </si>
  <si>
    <t xml:space="preserve"> Digital output 6</t>
    <phoneticPr fontId="1" type="noConversion"/>
  </si>
  <si>
    <t xml:space="preserve"> Digital output 8</t>
    <phoneticPr fontId="1" type="noConversion"/>
  </si>
  <si>
    <t>ALD_OUT_1</t>
    <phoneticPr fontId="1" type="noConversion"/>
  </si>
  <si>
    <t xml:space="preserve"> Digital output 1</t>
    <phoneticPr fontId="1" type="noConversion"/>
  </si>
  <si>
    <t xml:space="preserve"> LCD (unused)
 - 115200, 8, no, 1 stop bit</t>
    <phoneticPr fontId="1" type="noConversion"/>
  </si>
  <si>
    <t xml:space="preserve"> DEBUG
 - 115200, 8, no, 1 stop bit</t>
    <phoneticPr fontId="1" type="noConversion"/>
  </si>
  <si>
    <t>ADC3</t>
    <phoneticPr fontId="1" type="noConversion"/>
  </si>
  <si>
    <t>ADC3_IN10</t>
    <phoneticPr fontId="1" type="noConversion"/>
  </si>
  <si>
    <t xml:space="preserve"> RTD_SENSE2</t>
    <phoneticPr fontId="1" type="noConversion"/>
  </si>
  <si>
    <t>MDC</t>
    <phoneticPr fontId="1" type="noConversion"/>
  </si>
  <si>
    <t>Tx_CLK</t>
    <phoneticPr fontId="1" type="noConversion"/>
  </si>
  <si>
    <t>TxD2</t>
    <phoneticPr fontId="1" type="noConversion"/>
  </si>
  <si>
    <t>RxD3</t>
    <phoneticPr fontId="1" type="noConversion"/>
  </si>
  <si>
    <t>RxD1</t>
    <phoneticPr fontId="1" type="noConversion"/>
  </si>
  <si>
    <t>RxD0</t>
    <phoneticPr fontId="1" type="noConversion"/>
  </si>
  <si>
    <t>RS485_Tx</t>
    <phoneticPr fontId="1" type="noConversion"/>
  </si>
  <si>
    <t>RS485_Rx</t>
    <phoneticPr fontId="1" type="noConversion"/>
  </si>
  <si>
    <t xml:space="preserve"> PLC controller (RS485)
 - 9600, 8, no, 1 stop bit</t>
    <phoneticPr fontId="1" type="noConversion"/>
  </si>
  <si>
    <t xml:space="preserve"> PC
 - 9600, 8, no, 1 stop bit</t>
    <phoneticPr fontId="1" type="noConversion"/>
  </si>
  <si>
    <t>DAC_OD_1</t>
    <phoneticPr fontId="1" type="noConversion"/>
  </si>
  <si>
    <t xml:space="preserve"> DAC(XTR111) control (High : On, Low : Off)
 - OD1~2 : Internal DAC XTR111
 - OD3~4 : External DAC XTR111</t>
    <phoneticPr fontId="1" type="noConversion"/>
  </si>
  <si>
    <t>TP6</t>
    <phoneticPr fontId="1" type="noConversion"/>
  </si>
  <si>
    <t>TP7</t>
  </si>
  <si>
    <t>TP8</t>
  </si>
  <si>
    <t>TP9</t>
  </si>
  <si>
    <t>TP10</t>
  </si>
  <si>
    <t>TxD3</t>
    <phoneticPr fontId="1" type="noConversion"/>
  </si>
  <si>
    <t>ALD_OUT_4</t>
    <phoneticPr fontId="1" type="noConversion"/>
  </si>
  <si>
    <t xml:space="preserve"> Digital output 4</t>
    <phoneticPr fontId="1" type="noConversion"/>
  </si>
  <si>
    <t>AV_Pselect1</t>
    <phoneticPr fontId="1" type="noConversion"/>
  </si>
  <si>
    <t>AV_Pselect2</t>
    <phoneticPr fontId="1" type="noConversion"/>
  </si>
  <si>
    <t>AV_Pselect3</t>
    <phoneticPr fontId="1" type="noConversion"/>
  </si>
  <si>
    <t xml:space="preserve"> SPI Select
 PSelect1~2 : External DAC1~2 (LTC2601)
 PSelect3 : External ADC (AD7682)</t>
    <phoneticPr fontId="1" type="noConversion"/>
  </si>
  <si>
    <t xml:space="preserve"> unused (internal pull-up)</t>
  </si>
  <si>
    <t>LED_CON1</t>
    <phoneticPr fontId="1" type="noConversion"/>
  </si>
  <si>
    <t>LED_CON2</t>
  </si>
  <si>
    <t xml:space="preserve"> External LED Ctrl</t>
    <phoneticPr fontId="1" type="noConversion"/>
  </si>
  <si>
    <t>ALD_OUT_0</t>
    <phoneticPr fontId="1" type="noConversion"/>
  </si>
  <si>
    <t>ALD_OUT_2</t>
    <phoneticPr fontId="1" type="noConversion"/>
  </si>
  <si>
    <t>ALD_OUT_3</t>
    <phoneticPr fontId="1" type="noConversion"/>
  </si>
  <si>
    <t xml:space="preserve"> Digital output 0</t>
    <phoneticPr fontId="1" type="noConversion"/>
  </si>
  <si>
    <t xml:space="preserve"> Digital output 2</t>
    <phoneticPr fontId="1" type="noConversion"/>
  </si>
  <si>
    <t xml:space="preserve"> Digital output 3</t>
    <phoneticPr fontId="1" type="noConversion"/>
  </si>
  <si>
    <t>ALD_IN_0</t>
    <phoneticPr fontId="1" type="noConversion"/>
  </si>
  <si>
    <t xml:space="preserve"> Digital input 0</t>
    <phoneticPr fontId="1" type="noConversion"/>
  </si>
  <si>
    <t>ALD_IN_1</t>
  </si>
  <si>
    <t>ALD_IN_2</t>
  </si>
  <si>
    <t>ALD_IN_3</t>
  </si>
  <si>
    <t>ALD_IN_4</t>
  </si>
  <si>
    <t>ALD_IN_5</t>
  </si>
  <si>
    <t>ALD_IN_6</t>
  </si>
  <si>
    <t>ALD_IN_7</t>
  </si>
  <si>
    <t xml:space="preserve"> Digital input 1</t>
  </si>
  <si>
    <t xml:space="preserve"> Digital input 2</t>
  </si>
  <si>
    <t xml:space="preserve"> Digital input 3</t>
  </si>
  <si>
    <t xml:space="preserve"> Digital input 4</t>
  </si>
  <si>
    <t xml:space="preserve"> Digital input 5</t>
  </si>
  <si>
    <t xml:space="preserve"> Digital input 6</t>
  </si>
  <si>
    <t xml:space="preserve"> Digital input 7</t>
  </si>
  <si>
    <t>Tx_EN</t>
    <phoneticPr fontId="1" type="noConversion"/>
  </si>
  <si>
    <t>TxD0</t>
    <phoneticPr fontId="1" type="noConversion"/>
  </si>
  <si>
    <t>TxD1</t>
    <phoneticPr fontId="1" type="noConversion"/>
  </si>
  <si>
    <t>COL</t>
    <phoneticPr fontId="1" type="noConversion"/>
  </si>
  <si>
    <t>RxD2</t>
    <phoneticPr fontId="1" type="noConversion"/>
  </si>
  <si>
    <t>ALD_OUT_5</t>
    <phoneticPr fontId="1" type="noConversion"/>
  </si>
  <si>
    <t xml:space="preserve"> Digital output 5</t>
    <phoneticPr fontId="1" type="noConversion"/>
  </si>
  <si>
    <t>ALD_OUT_9</t>
    <phoneticPr fontId="1" type="noConversion"/>
  </si>
  <si>
    <t xml:space="preserve"> Digital output 9</t>
    <phoneticPr fontId="1" type="noConversion"/>
  </si>
  <si>
    <t>unused (TP1)</t>
    <phoneticPr fontId="1" type="noConversion"/>
  </si>
  <si>
    <t>SPI I/F, used for ...
1) 4ch ADC : 0~20mA(1)
                   0~5V    (3)
2) Ext. DAC 2ch (LTC2601)</t>
    <phoneticPr fontId="1" type="noConversion"/>
  </si>
  <si>
    <t>TP2</t>
    <phoneticPr fontId="1" type="noConversion"/>
  </si>
  <si>
    <t>TP3</t>
  </si>
  <si>
    <t>TP4</t>
  </si>
  <si>
    <t>TP5</t>
  </si>
  <si>
    <t>PCB Version1</t>
    <phoneticPr fontId="1" type="noConversion"/>
  </si>
  <si>
    <t>PCB Version2</t>
  </si>
  <si>
    <t xml:space="preserve"> PCB Issue
 00 : Rev0.1, 01 : Rev0.2, 10 : Rev0.3, 11 : Rev0.4</t>
    <phoneticPr fontId="1" type="noConversion"/>
  </si>
  <si>
    <t>Rx_ER</t>
    <phoneticPr fontId="1" type="noConversion"/>
  </si>
  <si>
    <t>Psi-1000/3000 MCU GPIOs</t>
    <phoneticPr fontId="1" type="noConversion"/>
  </si>
  <si>
    <t>Psi-1000/3000 MCU UART Assignment</t>
    <phoneticPr fontId="1" type="noConversion"/>
  </si>
  <si>
    <t>TPID_PC</t>
    <phoneticPr fontId="1" type="noConversion"/>
  </si>
  <si>
    <t xml:space="preserve"> PC 와 연결
 - PC 통신 protocol 을 그대로 따라야 함
 - 9600 baud, 8 data bit, no parity, 1 stop bit</t>
    <phoneticPr fontId="1" type="noConversion"/>
  </si>
  <si>
    <t xml:space="preserve"> LCD 와 연결 (현재 사용 X)
 - Nextion protocol 구현 필요
 - 9600 baud, 8 data bit, no parity, 1 stop bit</t>
    <phoneticPr fontId="1" type="noConversion"/>
  </si>
  <si>
    <t>default : 269      (range : 242..295)</t>
  </si>
  <si>
    <t>default : 1404     (range : 1263..1544)</t>
  </si>
  <si>
    <t>default : 2481     (range : 2232..2729)</t>
  </si>
  <si>
    <t>CAL_420_IN1_0V</t>
    <phoneticPr fontId="1" type="noConversion"/>
  </si>
  <si>
    <t>C4_20 IN1
calibration data</t>
    <phoneticPr fontId="1" type="noConversion"/>
  </si>
  <si>
    <t>C4_20 IN2
calibration data</t>
    <phoneticPr fontId="1" type="noConversion"/>
  </si>
  <si>
    <t>C4_20 IN3
calibration data</t>
    <phoneticPr fontId="1" type="noConversion"/>
  </si>
  <si>
    <t>CAL_420_IN1_5V</t>
    <phoneticPr fontId="1" type="noConversion"/>
  </si>
  <si>
    <t>CAL_420_IN2_0V</t>
    <phoneticPr fontId="1" type="noConversion"/>
  </si>
  <si>
    <t>CAL_420_IN2_5V</t>
    <phoneticPr fontId="1" type="noConversion"/>
  </si>
  <si>
    <t>CAL_420_IN3_0V</t>
    <phoneticPr fontId="1" type="noConversion"/>
  </si>
  <si>
    <t>CAL_420_IN3_5V</t>
    <phoneticPr fontId="1" type="noConversion"/>
  </si>
  <si>
    <t>CAL_420_OUT3_0V</t>
    <phoneticPr fontId="1" type="noConversion"/>
  </si>
  <si>
    <t>CAL_420_OUT3_5V</t>
    <phoneticPr fontId="1" type="noConversion"/>
  </si>
  <si>
    <t>default 12,800</t>
  </si>
  <si>
    <t>default 64,000</t>
  </si>
  <si>
    <t>UART1 ↔ UART2 변경 (Silk)</t>
    <phoneticPr fontId="1" type="noConversion"/>
  </si>
  <si>
    <t>default : 10000,  x1000 format, 10000 = 10.000</t>
    <phoneticPr fontId="1" type="noConversion"/>
  </si>
  <si>
    <t>default :      0,  x1000 format,      0 =   0.000</t>
    <phoneticPr fontId="1" type="noConversion"/>
  </si>
  <si>
    <t xml:space="preserve">monitor contents control bit flag
 - bit 0 : default monitoring 
       (date, temp, adc avg 1sec[0..3]) 
 - bit 1 : add to default monitoring 
        (UV_PD0_adc, UV_PD1_adc, IR_PD0_adc, IR_PD0_adc)
 - bit 2 : ADC value only (for cal.)
 - bit 3 : RTD 0..1 raw ADC value
 - bit 4 : 4-20mA IN(MFC) ADC_avg, current avg (16)
 - bit 5 : 4-20mA OUT#0-#3 consent_val, ADC_val (32)
 - bit 6 : MFC in/out monitoring (64)
</t>
    <phoneticPr fontId="1" type="noConversion"/>
  </si>
  <si>
    <t>default : 0,  range : 0 .. 100</t>
    <phoneticPr fontId="1" type="noConversion"/>
  </si>
  <si>
    <t>DAC1,2,3(4-20mA), DAC4(0-5V) 변경</t>
    <phoneticPr fontId="1" type="noConversion"/>
  </si>
  <si>
    <t>Dip SW 홀 사이즈 확인</t>
    <phoneticPr fontId="1" type="noConversion"/>
  </si>
  <si>
    <t>Silk 전체 확인</t>
    <phoneticPr fontId="1" type="noConversion"/>
  </si>
  <si>
    <t>VISO 및 GND 확인 (RS232,485)</t>
    <phoneticPr fontId="1" type="noConversion"/>
  </si>
  <si>
    <t>Gnd spoke 확인</t>
    <phoneticPr fontId="1" type="noConversion"/>
  </si>
  <si>
    <t>MII_RXD2 pin 위치 변경 (M11 → R5)</t>
    <phoneticPr fontId="1" type="noConversion"/>
  </si>
  <si>
    <t>Artwork 편의성을 위한 변경</t>
    <phoneticPr fontId="1" type="noConversion"/>
  </si>
  <si>
    <t>재확인 결과 LTC2630(16bit) 사용 중</t>
    <phoneticPr fontId="1" type="noConversion"/>
  </si>
  <si>
    <t>Ethernet PA0, PA1 Pin 수정 필요(아래로 한칸씩)</t>
    <phoneticPr fontId="1" type="noConversion"/>
  </si>
  <si>
    <t>RS232_TX2 Pin 수정 필요(아래로 한칸씩)</t>
    <phoneticPr fontId="1" type="noConversion"/>
  </si>
  <si>
    <t>ULN2003 Type DIP → SMD type으로 변경 필요</t>
    <phoneticPr fontId="1" type="noConversion"/>
  </si>
  <si>
    <t>Rev0.1</t>
    <phoneticPr fontId="1" type="noConversion"/>
  </si>
  <si>
    <t>4. 통신</t>
    <phoneticPr fontId="1" type="noConversion"/>
  </si>
  <si>
    <t>시료 #7</t>
    <phoneticPr fontId="1" type="noConversion"/>
  </si>
  <si>
    <t>시료 #8</t>
  </si>
  <si>
    <t>시료 #10</t>
  </si>
  <si>
    <t>시료 #11</t>
  </si>
  <si>
    <t>시료 #12</t>
  </si>
  <si>
    <t>샘플 불량</t>
    <phoneticPr fontId="1" type="noConversion"/>
  </si>
  <si>
    <t>V1.0</t>
  </si>
  <si>
    <t xml:space="preserve"> UART #1 (Debug)</t>
    <phoneticPr fontId="1" type="noConversion"/>
  </si>
  <si>
    <t xml:space="preserve"> UART #2 (PC)</t>
    <phoneticPr fontId="1" type="noConversion"/>
  </si>
  <si>
    <t>Rev0.1 Sample</t>
    <phoneticPr fontId="1" type="noConversion"/>
  </si>
  <si>
    <t>Rev0.2 Sample</t>
    <phoneticPr fontId="1" type="noConversion"/>
  </si>
  <si>
    <t>#8</t>
    <phoneticPr fontId="1" type="noConversion"/>
  </si>
  <si>
    <t>#9</t>
  </si>
  <si>
    <t>#10</t>
  </si>
  <si>
    <t>#11</t>
  </si>
  <si>
    <t>Psi 1000 개발</t>
    <phoneticPr fontId="1" type="noConversion"/>
  </si>
  <si>
    <t>#12</t>
    <phoneticPr fontId="1" type="noConversion"/>
  </si>
  <si>
    <t>Psi1000</t>
    <phoneticPr fontId="1" type="noConversion"/>
  </si>
  <si>
    <t>default 9000</t>
    <phoneticPr fontId="1" type="noConversion"/>
  </si>
  <si>
    <t>default 50000</t>
  </si>
  <si>
    <t>default 50000</t>
    <phoneticPr fontId="1" type="noConversion"/>
  </si>
  <si>
    <t>default 0</t>
  </si>
  <si>
    <t>default 0</t>
    <phoneticPr fontId="1" type="noConversion"/>
  </si>
  <si>
    <t xml:space="preserve"> </t>
    <phoneticPr fontId="1" type="noConversion"/>
  </si>
  <si>
    <t>Ethernet 통신</t>
    <phoneticPr fontId="1" type="noConversion"/>
  </si>
  <si>
    <t xml:space="preserve"> - Ethernet 통신을 통해 PC와 Data를 주고 받는다.</t>
    <phoneticPr fontId="1" type="noConversion"/>
  </si>
  <si>
    <t xml:space="preserve"> - RJ45 LAN connector 로 연결 한다.</t>
    <phoneticPr fontId="1" type="noConversion"/>
  </si>
  <si>
    <t>Ethernet Protocol</t>
    <phoneticPr fontId="1" type="noConversion"/>
  </si>
  <si>
    <t xml:space="preserve">    MAC Addr : 00:80:E1:00:00:00</t>
    <phoneticPr fontId="1" type="noConversion"/>
  </si>
  <si>
    <t xml:space="preserve">    PHY Addr : 1</t>
    <phoneticPr fontId="1" type="noConversion"/>
  </si>
  <si>
    <t xml:space="preserve"> - Etherent setting (100MBits/s, Full Duplex)</t>
    <phoneticPr fontId="1" type="noConversion"/>
  </si>
  <si>
    <r>
      <t xml:space="preserve">    BCR : 0x00, BSR : 0x01, </t>
    </r>
    <r>
      <rPr>
        <sz val="10"/>
        <color rgb="FFFF0000"/>
        <rFont val="맑은 고딕"/>
        <family val="3"/>
        <charset val="129"/>
        <scheme val="minor"/>
      </rPr>
      <t>PHYSR : 0x10</t>
    </r>
    <r>
      <rPr>
        <sz val="10"/>
        <color theme="1"/>
        <rFont val="맑은 고딕"/>
        <family val="2"/>
        <charset val="129"/>
        <scheme val="minor"/>
      </rPr>
      <t>, MICR : 0x11, MISR : 0x12</t>
    </r>
    <phoneticPr fontId="1" type="noConversion"/>
  </si>
  <si>
    <t xml:space="preserve">    ※ Cube default setting에서 PHYSR : 0x1F → 0x10으로 수정 필요 (아래는 stm32f4xx_hal_conf.h에서 직접 수정할 시 작업 내용)</t>
    <phoneticPr fontId="1" type="noConversion"/>
  </si>
  <si>
    <t xml:space="preserve"> - LWIP setting</t>
    <phoneticPr fontId="1" type="noConversion"/>
  </si>
  <si>
    <t xml:space="preserve">    MEM_SIZE(Heap memory size) : 10*1024 Byte(s)</t>
    <phoneticPr fontId="1" type="noConversion"/>
  </si>
  <si>
    <t xml:space="preserve">    LWIP_DHCP : Disable</t>
    <phoneticPr fontId="1" type="noConversion"/>
  </si>
  <si>
    <t xml:space="preserve">    IP Addr : 192.168.000.111</t>
    <phoneticPr fontId="1" type="noConversion"/>
  </si>
  <si>
    <t xml:space="preserve">    NETMASK Addr : 255.255.255.000</t>
    <phoneticPr fontId="1" type="noConversion"/>
  </si>
  <si>
    <t xml:space="preserve">    Gateway Addr : 000.000.000.000</t>
    <phoneticPr fontId="1" type="noConversion"/>
  </si>
  <si>
    <t>&lt;PC Setting&gt;</t>
    <phoneticPr fontId="1" type="noConversion"/>
  </si>
  <si>
    <t>3.3V Short</t>
    <phoneticPr fontId="1" type="noConversion"/>
  </si>
  <si>
    <t>MCU 소손</t>
    <phoneticPr fontId="1" type="noConversion"/>
  </si>
  <si>
    <t>시료 #9</t>
    <phoneticPr fontId="1" type="noConversion"/>
  </si>
  <si>
    <t>SW팀 보유</t>
    <phoneticPr fontId="1" type="noConversion"/>
  </si>
  <si>
    <t>Psi 3000 개발</t>
    <phoneticPr fontId="1" type="noConversion"/>
  </si>
  <si>
    <t>이동철 수석</t>
    <phoneticPr fontId="1" type="noConversion"/>
  </si>
  <si>
    <t>임호 수석</t>
    <phoneticPr fontId="1" type="noConversion"/>
  </si>
  <si>
    <t>디엔티 A/S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</si>
</sst>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_ 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61"/>
    </font>
    <font>
      <sz val="10"/>
      <color theme="1"/>
      <name val="Calibri"/>
      <family val="2"/>
      <charset val="161"/>
    </font>
    <font>
      <b/>
      <sz val="18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7" borderId="2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25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41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10" borderId="49" xfId="0" applyFont="1" applyFill="1" applyBorder="1" applyAlignment="1">
      <alignment horizontal="center" vertical="center"/>
    </xf>
    <xf numFmtId="0" fontId="2" fillId="10" borderId="50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vertical="center" wrapText="1"/>
    </xf>
    <xf numFmtId="0" fontId="8" fillId="5" borderId="15" xfId="0" quotePrefix="1" applyFont="1" applyFill="1" applyBorder="1" applyAlignment="1">
      <alignment horizontal="center"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quotePrefix="1" applyFont="1">
      <alignment vertical="center"/>
    </xf>
    <xf numFmtId="0" fontId="2" fillId="0" borderId="5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9" borderId="10" xfId="0" applyFont="1" applyFill="1" applyBorder="1">
      <alignment vertical="center"/>
    </xf>
    <xf numFmtId="0" fontId="2" fillId="9" borderId="3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54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15" fillId="0" borderId="0" xfId="0" applyFont="1" applyAlignment="1">
      <alignment horizontal="left" vertical="center" readingOrder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6" xfId="0" quotePrefix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56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8" xfId="0" applyFont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9" fontId="10" fillId="7" borderId="25" xfId="0" applyNumberFormat="1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9" fontId="10" fillId="7" borderId="4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4" fillId="11" borderId="59" xfId="0" applyFont="1" applyFill="1" applyBorder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59" xfId="0" applyFont="1" applyFill="1" applyBorder="1" applyAlignment="1">
      <alignment horizontal="center" vertical="center"/>
    </xf>
    <xf numFmtId="0" fontId="2" fillId="11" borderId="71" xfId="0" applyFont="1" applyFill="1" applyBorder="1" applyAlignment="1">
      <alignment horizontal="center" vertical="center"/>
    </xf>
    <xf numFmtId="0" fontId="4" fillId="11" borderId="44" xfId="0" applyFont="1" applyFill="1" applyBorder="1" applyAlignment="1">
      <alignment horizontal="center" vertical="center"/>
    </xf>
    <xf numFmtId="0" fontId="2" fillId="11" borderId="1" xfId="0" applyFont="1" applyFill="1" applyBorder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2" fillId="11" borderId="5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59" xfId="0" applyFont="1" applyFill="1" applyBorder="1" applyAlignment="1">
      <alignment horizontal="center" vertical="center"/>
    </xf>
    <xf numFmtId="0" fontId="2" fillId="11" borderId="3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quotePrefix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5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0" xfId="0" quotePrefix="1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6" xfId="0" quotePrefix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7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6" fillId="0" borderId="54" xfId="0" applyFont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22" xfId="0" applyFont="1" applyFill="1" applyBorder="1">
      <alignment vertical="center"/>
    </xf>
    <xf numFmtId="0" fontId="2" fillId="11" borderId="23" xfId="0" applyFont="1" applyFill="1" applyBorder="1">
      <alignment vertical="center"/>
    </xf>
    <xf numFmtId="0" fontId="2" fillId="7" borderId="29" xfId="0" applyFont="1" applyFill="1" applyBorder="1">
      <alignment vertical="center"/>
    </xf>
    <xf numFmtId="0" fontId="2" fillId="15" borderId="29" xfId="0" applyFont="1" applyFill="1" applyBorder="1">
      <alignment vertical="center"/>
    </xf>
    <xf numFmtId="0" fontId="2" fillId="15" borderId="25" xfId="0" applyFont="1" applyFill="1" applyBorder="1">
      <alignment vertical="center"/>
    </xf>
    <xf numFmtId="0" fontId="2" fillId="0" borderId="49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0" borderId="50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11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35" xfId="0" applyFont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17" borderId="33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Fill="1" applyBorder="1">
      <alignment vertical="center"/>
    </xf>
    <xf numFmtId="0" fontId="2" fillId="11" borderId="0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0" borderId="28" xfId="0" applyFont="1" applyBorder="1">
      <alignment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54" xfId="0" applyFont="1" applyFill="1" applyBorder="1">
      <alignment vertical="center"/>
    </xf>
    <xf numFmtId="0" fontId="2" fillId="8" borderId="53" xfId="0" applyFont="1" applyFill="1" applyBorder="1">
      <alignment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left" vertical="center"/>
    </xf>
    <xf numFmtId="0" fontId="2" fillId="8" borderId="35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0" borderId="54" xfId="0" applyFont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2" fillId="7" borderId="5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6" xfId="0" applyBorder="1">
      <alignment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40" xfId="0" applyFont="1" applyBorder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7" borderId="50" xfId="0" applyFont="1" applyFill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2" fillId="1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0" xfId="0" quotePrefix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0" fillId="0" borderId="39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 applyAlignment="1">
      <alignment vertical="center" wrapText="1"/>
    </xf>
    <xf numFmtId="0" fontId="2" fillId="11" borderId="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0" borderId="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49" fontId="23" fillId="16" borderId="1" xfId="0" applyNumberFormat="1" applyFont="1" applyFill="1" applyBorder="1" applyAlignment="1">
      <alignment horizontal="center" vertical="center"/>
    </xf>
    <xf numFmtId="49" fontId="7" fillId="16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" fillId="20" borderId="8" xfId="0" applyNumberFormat="1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center" vertical="center"/>
    </xf>
    <xf numFmtId="49" fontId="23" fillId="16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5" borderId="0" xfId="0" applyFont="1" applyFill="1">
      <alignment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2" fillId="20" borderId="2" xfId="0" applyNumberFormat="1" applyFont="1" applyFill="1" applyBorder="1" applyAlignment="1">
      <alignment horizontal="center" vertical="center"/>
    </xf>
    <xf numFmtId="49" fontId="2" fillId="20" borderId="7" xfId="0" applyNumberFormat="1" applyFont="1" applyFill="1" applyBorder="1" applyAlignment="1">
      <alignment horizontal="center" vertical="center"/>
    </xf>
    <xf numFmtId="49" fontId="7" fillId="5" borderId="5" xfId="0" applyNumberFormat="1" applyFont="1" applyFill="1" applyBorder="1" applyAlignment="1">
      <alignment horizontal="center" vertical="center"/>
    </xf>
    <xf numFmtId="49" fontId="6" fillId="20" borderId="2" xfId="0" applyNumberFormat="1" applyFont="1" applyFill="1" applyBorder="1" applyAlignment="1">
      <alignment horizontal="center" vertical="center"/>
    </xf>
    <xf numFmtId="49" fontId="7" fillId="2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9" fillId="20" borderId="2" xfId="0" applyNumberFormat="1" applyFont="1" applyFill="1" applyBorder="1" applyAlignment="1">
      <alignment horizontal="center" vertical="center"/>
    </xf>
    <xf numFmtId="49" fontId="9" fillId="20" borderId="1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2" fillId="21" borderId="7" xfId="0" applyFont="1" applyFill="1" applyBorder="1" applyAlignment="1">
      <alignment horizontal="center" vertical="center"/>
    </xf>
    <xf numFmtId="49" fontId="2" fillId="21" borderId="8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2" borderId="0" xfId="0" applyFont="1" applyFill="1">
      <alignment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8" borderId="8" xfId="0" applyFont="1" applyFill="1" applyBorder="1">
      <alignment vertical="center"/>
    </xf>
    <xf numFmtId="0" fontId="2" fillId="8" borderId="9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>
      <alignment vertical="center"/>
    </xf>
    <xf numFmtId="0" fontId="2" fillId="8" borderId="12" xfId="0" applyFont="1" applyFill="1" applyBorder="1">
      <alignment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48" xfId="0" applyFont="1" applyFill="1" applyBorder="1" applyAlignment="1">
      <alignment vertical="center"/>
    </xf>
    <xf numFmtId="0" fontId="0" fillId="0" borderId="0" xfId="0" applyFill="1">
      <alignment vertical="center"/>
    </xf>
    <xf numFmtId="177" fontId="0" fillId="0" borderId="3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" fillId="0" borderId="54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6" fillId="0" borderId="54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23" borderId="0" xfId="0" applyFill="1">
      <alignment vertical="center"/>
    </xf>
    <xf numFmtId="0" fontId="20" fillId="23" borderId="11" xfId="0" applyFont="1" applyFill="1" applyBorder="1" applyAlignment="1">
      <alignment horizontal="center" vertical="center"/>
    </xf>
    <xf numFmtId="177" fontId="0" fillId="23" borderId="34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0" fillId="23" borderId="46" xfId="0" applyFill="1" applyBorder="1" applyAlignment="1">
      <alignment horizontal="center" vertical="center"/>
    </xf>
    <xf numFmtId="0" fontId="0" fillId="0" borderId="48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11" borderId="52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/>
    </xf>
    <xf numFmtId="0" fontId="2" fillId="24" borderId="15" xfId="0" quotePrefix="1" applyFont="1" applyFill="1" applyBorder="1" applyAlignment="1">
      <alignment horizontal="center" vertical="center"/>
    </xf>
    <xf numFmtId="0" fontId="2" fillId="24" borderId="1" xfId="0" quotePrefix="1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left" vertical="center"/>
    </xf>
    <xf numFmtId="0" fontId="2" fillId="2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0" borderId="2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60" xfId="0" applyBorder="1" applyAlignment="1">
      <alignment horizontal="left" vertical="center" wrapText="1"/>
    </xf>
    <xf numFmtId="0" fontId="2" fillId="8" borderId="5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 wrapText="1"/>
    </xf>
    <xf numFmtId="0" fontId="2" fillId="7" borderId="73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2" fillId="7" borderId="60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 wrapText="1"/>
    </xf>
    <xf numFmtId="0" fontId="2" fillId="7" borderId="57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11" borderId="17" xfId="0" applyFont="1" applyFill="1" applyBorder="1" applyAlignment="1">
      <alignment horizontal="left" vertical="center" wrapText="1"/>
    </xf>
    <xf numFmtId="0" fontId="2" fillId="11" borderId="53" xfId="0" applyFont="1" applyFill="1" applyBorder="1" applyAlignment="1">
      <alignment horizontal="left" vertical="center" wrapText="1"/>
    </xf>
    <xf numFmtId="0" fontId="2" fillId="12" borderId="40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 wrapText="1"/>
    </xf>
    <xf numFmtId="0" fontId="2" fillId="11" borderId="40" xfId="0" applyFont="1" applyFill="1" applyBorder="1" applyAlignment="1">
      <alignment horizontal="center" vertical="center"/>
    </xf>
    <xf numFmtId="0" fontId="2" fillId="11" borderId="5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 wrapText="1"/>
    </xf>
    <xf numFmtId="0" fontId="2" fillId="5" borderId="5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left" vertical="center"/>
    </xf>
    <xf numFmtId="0" fontId="2" fillId="14" borderId="53" xfId="0" applyFont="1" applyFill="1" applyBorder="1" applyAlignment="1">
      <alignment horizontal="left" vertical="center"/>
    </xf>
    <xf numFmtId="0" fontId="2" fillId="14" borderId="48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left" vertical="center"/>
    </xf>
    <xf numFmtId="0" fontId="2" fillId="10" borderId="40" xfId="0" applyFont="1" applyFill="1" applyBorder="1" applyAlignment="1">
      <alignment horizontal="left" vertical="center" wrapText="1"/>
    </xf>
    <xf numFmtId="0" fontId="2" fillId="10" borderId="53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left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1" borderId="5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3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 wrapText="1"/>
    </xf>
    <xf numFmtId="0" fontId="2" fillId="16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/>
    </xf>
    <xf numFmtId="0" fontId="4" fillId="7" borderId="70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7" borderId="7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77" xfId="0" applyFont="1" applyFill="1" applyBorder="1" applyAlignment="1">
      <alignment horizontal="left" vertical="center"/>
    </xf>
    <xf numFmtId="0" fontId="2" fillId="5" borderId="72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78" xfId="0" applyFont="1" applyFill="1" applyBorder="1" applyAlignment="1">
      <alignment horizontal="left" vertical="center"/>
    </xf>
    <xf numFmtId="0" fontId="2" fillId="5" borderId="79" xfId="0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20" borderId="1" xfId="0" applyNumberFormat="1" applyFont="1" applyFill="1" applyBorder="1" applyAlignment="1">
      <alignment horizontal="left" vertical="center"/>
    </xf>
    <xf numFmtId="49" fontId="2" fillId="20" borderId="3" xfId="0" applyNumberFormat="1" applyFont="1" applyFill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20" borderId="1" xfId="0" applyNumberFormat="1" applyFont="1" applyFill="1" applyBorder="1" applyAlignment="1">
      <alignment horizontal="left" vertical="center"/>
    </xf>
    <xf numFmtId="49" fontId="10" fillId="20" borderId="1" xfId="0" applyNumberFormat="1" applyFont="1" applyFill="1" applyBorder="1" applyAlignment="1">
      <alignment horizontal="left" vertical="center"/>
    </xf>
    <xf numFmtId="49" fontId="9" fillId="20" borderId="1" xfId="0" applyNumberFormat="1" applyFont="1" applyFill="1" applyBorder="1" applyAlignment="1">
      <alignment horizontal="left" vertical="center"/>
    </xf>
    <xf numFmtId="49" fontId="9" fillId="20" borderId="3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49" fontId="23" fillId="0" borderId="8" xfId="0" applyNumberFormat="1" applyFont="1" applyBorder="1" applyAlignment="1">
      <alignment horizontal="left" vertical="center"/>
    </xf>
    <xf numFmtId="49" fontId="23" fillId="0" borderId="9" xfId="0" applyNumberFormat="1" applyFont="1" applyBorder="1" applyAlignment="1">
      <alignment horizontal="left" vertical="center"/>
    </xf>
    <xf numFmtId="49" fontId="2" fillId="20" borderId="1" xfId="0" applyNumberFormat="1" applyFont="1" applyFill="1" applyBorder="1" applyAlignment="1">
      <alignment horizontal="left" vertical="center" wrapText="1"/>
    </xf>
    <xf numFmtId="49" fontId="2" fillId="20" borderId="8" xfId="0" applyNumberFormat="1" applyFont="1" applyFill="1" applyBorder="1" applyAlignment="1">
      <alignment horizontal="left" vertical="center"/>
    </xf>
    <xf numFmtId="49" fontId="2" fillId="20" borderId="9" xfId="0" applyNumberFormat="1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 wrapText="1"/>
    </xf>
    <xf numFmtId="0" fontId="2" fillId="21" borderId="8" xfId="0" applyFont="1" applyFill="1" applyBorder="1" applyAlignment="1">
      <alignment horizontal="left" vertical="center"/>
    </xf>
    <xf numFmtId="0" fontId="2" fillId="21" borderId="9" xfId="0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49" fontId="2" fillId="0" borderId="34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78" xfId="0" applyFont="1" applyFill="1" applyBorder="1" applyAlignment="1">
      <alignment horizontal="left" vertical="center"/>
    </xf>
    <xf numFmtId="0" fontId="2" fillId="0" borderId="79" xfId="0" applyFont="1" applyFill="1" applyBorder="1" applyAlignment="1">
      <alignment horizontal="left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73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11" borderId="2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33" xfId="0" applyFont="1" applyFill="1" applyBorder="1" applyAlignment="1">
      <alignment vertical="center"/>
    </xf>
    <xf numFmtId="0" fontId="2" fillId="11" borderId="34" xfId="0" applyFont="1" applyFill="1" applyBorder="1" applyAlignment="1">
      <alignment vertical="center"/>
    </xf>
    <xf numFmtId="0" fontId="2" fillId="11" borderId="35" xfId="0" applyFont="1" applyFill="1" applyBorder="1" applyAlignment="1">
      <alignment vertical="center"/>
    </xf>
    <xf numFmtId="0" fontId="2" fillId="0" borderId="80" xfId="0" applyFont="1" applyBorder="1" applyAlignment="1">
      <alignment horizontal="left" vertical="center" wrapText="1"/>
    </xf>
    <xf numFmtId="0" fontId="2" fillId="0" borderId="61" xfId="0" applyFont="1" applyBorder="1" applyAlignment="1">
      <alignment horizontal="left" vertical="center"/>
    </xf>
    <xf numFmtId="0" fontId="2" fillId="0" borderId="74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8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11" borderId="80" xfId="0" applyFont="1" applyFill="1" applyBorder="1" applyAlignment="1">
      <alignment horizontal="left" vertical="center" wrapText="1"/>
    </xf>
    <xf numFmtId="0" fontId="2" fillId="11" borderId="61" xfId="0" applyFont="1" applyFill="1" applyBorder="1" applyAlignment="1">
      <alignment horizontal="left" vertical="center"/>
    </xf>
    <xf numFmtId="0" fontId="2" fillId="11" borderId="74" xfId="0" applyFont="1" applyFill="1" applyBorder="1" applyAlignment="1">
      <alignment horizontal="left" vertical="center"/>
    </xf>
    <xf numFmtId="0" fontId="2" fillId="11" borderId="27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1" borderId="75" xfId="0" applyFont="1" applyFill="1" applyBorder="1" applyAlignment="1">
      <alignment horizontal="left" vertical="center"/>
    </xf>
    <xf numFmtId="0" fontId="2" fillId="11" borderId="81" xfId="0" applyFont="1" applyFill="1" applyBorder="1" applyAlignment="1">
      <alignment horizontal="left" vertical="center"/>
    </xf>
    <xf numFmtId="0" fontId="2" fillId="11" borderId="76" xfId="0" applyFont="1" applyFill="1" applyBorder="1" applyAlignment="1">
      <alignment horizontal="left" vertical="center"/>
    </xf>
    <xf numFmtId="0" fontId="2" fillId="11" borderId="14" xfId="0" applyFont="1" applyFill="1" applyBorder="1" applyAlignment="1">
      <alignment horizontal="left" vertical="center"/>
    </xf>
    <xf numFmtId="0" fontId="2" fillId="11" borderId="41" xfId="0" applyFont="1" applyFill="1" applyBorder="1" applyAlignment="1">
      <alignment horizontal="left" vertical="center" wrapText="1"/>
    </xf>
    <xf numFmtId="0" fontId="2" fillId="11" borderId="62" xfId="0" applyFont="1" applyFill="1" applyBorder="1" applyAlignment="1">
      <alignment horizontal="left" vertical="center"/>
    </xf>
    <xf numFmtId="0" fontId="2" fillId="11" borderId="55" xfId="0" applyFont="1" applyFill="1" applyBorder="1" applyAlignment="1">
      <alignment horizontal="left" vertical="center"/>
    </xf>
    <xf numFmtId="0" fontId="2" fillId="11" borderId="28" xfId="0" applyFont="1" applyFill="1" applyBorder="1" applyAlignment="1">
      <alignment horizontal="left" vertical="center"/>
    </xf>
    <xf numFmtId="0" fontId="2" fillId="11" borderId="19" xfId="0" applyFont="1" applyFill="1" applyBorder="1" applyAlignment="1">
      <alignment horizontal="left" vertical="center"/>
    </xf>
    <xf numFmtId="0" fontId="2" fillId="11" borderId="71" xfId="0" applyFont="1" applyFill="1" applyBorder="1" applyAlignment="1">
      <alignment horizontal="left" vertical="center"/>
    </xf>
    <xf numFmtId="0" fontId="2" fillId="0" borderId="75" xfId="0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4" fillId="23" borderId="0" xfId="0" applyFont="1" applyFill="1" applyAlignment="1">
      <alignment horizontal="center" vertical="center"/>
    </xf>
    <xf numFmtId="176" fontId="0" fillId="23" borderId="1" xfId="0" applyNumberForma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" fillId="23" borderId="0" xfId="0" applyFont="1" applyFill="1">
      <alignment vertical="center"/>
    </xf>
    <xf numFmtId="0" fontId="2" fillId="23" borderId="0" xfId="0" applyFont="1" applyFill="1" applyAlignment="1">
      <alignment horizontal="left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33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8" xfId="0" applyFont="1" applyFill="1" applyBorder="1" applyAlignment="1">
      <alignment horizontal="center" vertical="center"/>
    </xf>
    <xf numFmtId="0" fontId="2" fillId="23" borderId="7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2" fillId="23" borderId="6" xfId="0" applyFont="1" applyFill="1" applyBorder="1" applyAlignment="1">
      <alignment horizontal="center" vertical="center"/>
    </xf>
    <xf numFmtId="0" fontId="2" fillId="23" borderId="35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3" borderId="40" xfId="0" applyFont="1" applyFill="1" applyBorder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20" fillId="25" borderId="11" xfId="0" applyFont="1" applyFill="1" applyBorder="1" applyAlignment="1">
      <alignment horizontal="center" vertical="center"/>
    </xf>
    <xf numFmtId="177" fontId="0" fillId="25" borderId="34" xfId="0" applyNumberForma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176" fontId="0" fillId="25" borderId="1" xfId="0" applyNumberForma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9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25" borderId="46" xfId="0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0" fillId="25" borderId="1" xfId="0" quotePrefix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329045</xdr:colOff>
      <xdr:row>4</xdr:row>
      <xdr:rowOff>18557</xdr:rowOff>
    </xdr:from>
    <xdr:to>
      <xdr:col>12</xdr:col>
      <xdr:colOff>65462</xdr:colOff>
      <xdr:row>33</xdr:row>
      <xdr:rowOff>56903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CBD1EB1-9FE8-43C4-B95A-B5727EA72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0" y="711284"/>
          <a:ext cx="11045189" cy="63075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93344</xdr:colOff>
      <xdr:row>33</xdr:row>
      <xdr:rowOff>19261</xdr:rowOff>
    </xdr:from>
    <xdr:to>
      <xdr:col>12</xdr:col>
      <xdr:colOff>625272</xdr:colOff>
      <xdr:row>63</xdr:row>
      <xdr:rowOff>129617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D6EB22B-2EB8-44F1-98E9-BC37AE3E7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" y="7035376"/>
          <a:ext cx="8376718" cy="61149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263339</xdr:colOff>
      <xdr:row>9</xdr:row>
      <xdr:rowOff>66675</xdr:rowOff>
    </xdr:from>
    <xdr:to>
      <xdr:col>14</xdr:col>
      <xdr:colOff>134471</xdr:colOff>
      <xdr:row>13</xdr:row>
      <xdr:rowOff>131216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AEF322-B2E8-4A22-A708-EA663265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898" y="1982881"/>
          <a:ext cx="8757397" cy="9161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44824</xdr:colOff>
      <xdr:row>17</xdr:row>
      <xdr:rowOff>33617</xdr:rowOff>
    </xdr:from>
    <xdr:to>
      <xdr:col>10</xdr:col>
      <xdr:colOff>349905</xdr:colOff>
      <xdr:row>33</xdr:row>
      <xdr:rowOff>3313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5CCD63-0EF5-41E2-A7A1-117AFCDB6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6177" y="3653117"/>
          <a:ext cx="3039316" cy="33762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693641</xdr:colOff>
      <xdr:row>72</xdr:row>
      <xdr:rowOff>75353</xdr:rowOff>
    </xdr:from>
    <xdr:to>
      <xdr:col>5</xdr:col>
      <xdr:colOff>693641</xdr:colOff>
      <xdr:row>86</xdr:row>
      <xdr:rowOff>6773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4641224" y="14373436"/>
          <a:ext cx="0" cy="2598420"/>
        </a:xfrm>
        <a:prstGeom prst="line">
          <a:avLst/>
        </a:prstGeom>
        <a:ln w="19050">
          <a:solidFill>
            <a:srgbClr val="FF0000"/>
          </a:solidFill>
          <a:prstDash val="lgDash"/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306480</xdr:colOff>
      <xdr:row>44</xdr:row>
      <xdr:rowOff>36811</xdr:rowOff>
    </xdr:from>
    <xdr:to>
      <xdr:col>9</xdr:col>
      <xdr:colOff>510738</xdr:colOff>
      <xdr:row>55</xdr:row>
      <xdr:rowOff>168032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FA0C3E-BEDA-4A4E-97B5-1710BA2E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039" y="8911870"/>
          <a:ext cx="5544782" cy="234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253616</xdr:colOff>
      <xdr:row>59</xdr:row>
      <xdr:rowOff>73834</xdr:rowOff>
    </xdr:from>
    <xdr:to>
      <xdr:col>6</xdr:col>
      <xdr:colOff>244033</xdr:colOff>
      <xdr:row>63</xdr:row>
      <xdr:rowOff>167668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AC968C4-767D-4A35-A8A6-6476B1B9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175" y="11772775"/>
          <a:ext cx="3293948" cy="89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329988</xdr:colOff>
      <xdr:row>36</xdr:row>
      <xdr:rowOff>69116</xdr:rowOff>
    </xdr:from>
    <xdr:to>
      <xdr:col>8</xdr:col>
      <xdr:colOff>625474</xdr:colOff>
      <xdr:row>41</xdr:row>
      <xdr:rowOff>173833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B52FF2-3A18-436B-9F99-91C77D6DE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" y="9520033"/>
          <a:ext cx="4966546" cy="1121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19526</xdr:rowOff>
    </xdr:from>
    <xdr:to>
      <xdr:col>3</xdr:col>
      <xdr:colOff>0</xdr:colOff>
      <xdr:row>29</xdr:row>
      <xdr:rowOff>130968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F72433BC-2E94-448C-898A-672DA8DCF9E5}"/>
            </a:ext>
          </a:extLst>
        </xdr:cNvPr>
        <xdr:cNvCxnSpPr/>
      </xdr:nvCxnSpPr>
      <xdr:spPr>
        <a:xfrm>
          <a:off x="2393156" y="4281964"/>
          <a:ext cx="0" cy="220694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5715</xdr:rowOff>
    </xdr:from>
    <xdr:to>
      <xdr:col>13</xdr:col>
      <xdr:colOff>0</xdr:colOff>
      <xdr:row>23</xdr:row>
      <xdr:rowOff>202406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E1468C8-5CA2-4940-8558-14C1648023B9}"/>
            </a:ext>
          </a:extLst>
        </xdr:cNvPr>
        <xdr:cNvCxnSpPr/>
      </xdr:nvCxnSpPr>
      <xdr:spPr>
        <a:xfrm>
          <a:off x="10608469" y="4268153"/>
          <a:ext cx="0" cy="104203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</xdr:colOff>
      <xdr:row>20</xdr:row>
      <xdr:rowOff>10000</xdr:rowOff>
    </xdr:from>
    <xdr:to>
      <xdr:col>12</xdr:col>
      <xdr:colOff>797718</xdr:colOff>
      <xdr:row>20</xdr:row>
      <xdr:rowOff>10000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E265EA2E-E9BB-4F05-957F-1D9934AEA1E6}"/>
            </a:ext>
          </a:extLst>
        </xdr:cNvPr>
        <xdr:cNvCxnSpPr/>
      </xdr:nvCxnSpPr>
      <xdr:spPr>
        <a:xfrm>
          <a:off x="2395061" y="4474844"/>
          <a:ext cx="818959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83343</xdr:rowOff>
    </xdr:from>
    <xdr:to>
      <xdr:col>8</xdr:col>
      <xdr:colOff>0</xdr:colOff>
      <xdr:row>30</xdr:row>
      <xdr:rowOff>59530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2D8B9934-68B2-4527-8176-D6EA9CB9BA11}"/>
            </a:ext>
          </a:extLst>
        </xdr:cNvPr>
        <xdr:cNvCxnSpPr/>
      </xdr:nvCxnSpPr>
      <xdr:spPr>
        <a:xfrm>
          <a:off x="6500813" y="6215062"/>
          <a:ext cx="0" cy="61912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</xdr:colOff>
      <xdr:row>28</xdr:row>
      <xdr:rowOff>20001</xdr:rowOff>
    </xdr:from>
    <xdr:to>
      <xdr:col>7</xdr:col>
      <xdr:colOff>809625</xdr:colOff>
      <xdr:row>28</xdr:row>
      <xdr:rowOff>20001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61771BBD-70BA-4B03-970B-9962B1096B2E}"/>
            </a:ext>
          </a:extLst>
        </xdr:cNvPr>
        <xdr:cNvCxnSpPr/>
      </xdr:nvCxnSpPr>
      <xdr:spPr>
        <a:xfrm>
          <a:off x="2395061" y="6366032"/>
          <a:ext cx="409384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587692</xdr:colOff>
      <xdr:row>25</xdr:row>
      <xdr:rowOff>189983</xdr:rowOff>
    </xdr:from>
    <xdr:to>
      <xdr:col>3</xdr:col>
      <xdr:colOff>770280</xdr:colOff>
      <xdr:row>25</xdr:row>
      <xdr:rowOff>382905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0573A749-26C5-4F99-9B36-139B97B8FB76}"/>
            </a:ext>
          </a:extLst>
        </xdr:cNvPr>
        <xdr:cNvGrpSpPr/>
      </xdr:nvGrpSpPr>
      <xdr:grpSpPr>
        <a:xfrm>
          <a:off x="3747751" y="4806807"/>
          <a:ext cx="182588" cy="164347"/>
          <a:chOff x="2981366" y="5598526"/>
          <a:chExt cx="182588" cy="192922"/>
        </a:xfrm>
      </xdr:grpSpPr>
      <xdr:cxnSp macro="">
        <xdr:nvCxnSpPr>
          <xdr:cNvPr id="15" name="직선 화살표 연결선 14">
            <a:extLst>
              <a:ext uri="{FF2B5EF4-FFF2-40B4-BE49-F238E27FC236}">
                <a16:creationId xmlns:a16="http://schemas.microsoft.com/office/drawing/2014/main" id="{D36956DD-95BC-4B5E-878E-5B42373801AB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직선 화살표 연결선 15">
            <a:extLst>
              <a:ext uri="{FF2B5EF4-FFF2-40B4-BE49-F238E27FC236}">
                <a16:creationId xmlns:a16="http://schemas.microsoft.com/office/drawing/2014/main" id="{00AA8EB3-AE39-4002-85E0-1A5B14DEF47D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:a16="http://schemas.microsoft.com/office/drawing/2014/main" id="{85D61461-87C0-4786-8555-86817B6CF240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537073</xdr:colOff>
      <xdr:row>25</xdr:row>
      <xdr:rowOff>172566</xdr:rowOff>
    </xdr:from>
    <xdr:to>
      <xdr:col>11</xdr:col>
      <xdr:colOff>704421</xdr:colOff>
      <xdr:row>25</xdr:row>
      <xdr:rowOff>375013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E00D1C98-B64C-490F-8549-EF703CE090CC}"/>
            </a:ext>
          </a:extLst>
        </xdr:cNvPr>
        <xdr:cNvGrpSpPr/>
      </xdr:nvGrpSpPr>
      <xdr:grpSpPr>
        <a:xfrm>
          <a:off x="16337367" y="4789390"/>
          <a:ext cx="167348" cy="183397"/>
          <a:chOff x="2981366" y="5598526"/>
          <a:chExt cx="182588" cy="192922"/>
        </a:xfrm>
      </xdr:grpSpPr>
      <xdr:cxnSp macro="">
        <xdr:nvCxnSpPr>
          <xdr:cNvPr id="20" name="직선 화살표 연결선 19">
            <a:extLst>
              <a:ext uri="{FF2B5EF4-FFF2-40B4-BE49-F238E27FC236}">
                <a16:creationId xmlns:a16="http://schemas.microsoft.com/office/drawing/2014/main" id="{BE10B06A-2D0C-4EEE-B534-37CB915530A3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직선 화살표 연결선 20">
            <a:extLst>
              <a:ext uri="{FF2B5EF4-FFF2-40B4-BE49-F238E27FC236}">
                <a16:creationId xmlns:a16="http://schemas.microsoft.com/office/drawing/2014/main" id="{86B43333-8EA8-4227-84F1-4E20E779AB72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직선 화살표 연결선 21">
            <a:extLst>
              <a:ext uri="{FF2B5EF4-FFF2-40B4-BE49-F238E27FC236}">
                <a16:creationId xmlns:a16="http://schemas.microsoft.com/office/drawing/2014/main" id="{120D6DC1-5C81-44E6-9B22-15C6CEE27BBF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550680</xdr:colOff>
      <xdr:row>32</xdr:row>
      <xdr:rowOff>176375</xdr:rowOff>
    </xdr:from>
    <xdr:to>
      <xdr:col>8</xdr:col>
      <xdr:colOff>731363</xdr:colOff>
      <xdr:row>32</xdr:row>
      <xdr:rowOff>369297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5BD34FBB-1997-427B-81E4-713A90541397}"/>
            </a:ext>
          </a:extLst>
        </xdr:cNvPr>
        <xdr:cNvGrpSpPr/>
      </xdr:nvGrpSpPr>
      <xdr:grpSpPr>
        <a:xfrm>
          <a:off x="11610886" y="6193934"/>
          <a:ext cx="180683" cy="173872"/>
          <a:chOff x="2981366" y="5598526"/>
          <a:chExt cx="182588" cy="192922"/>
        </a:xfrm>
      </xdr:grpSpPr>
      <xdr:cxnSp macro="">
        <xdr:nvCxnSpPr>
          <xdr:cNvPr id="24" name="직선 화살표 연결선 23">
            <a:extLst>
              <a:ext uri="{FF2B5EF4-FFF2-40B4-BE49-F238E27FC236}">
                <a16:creationId xmlns:a16="http://schemas.microsoft.com/office/drawing/2014/main" id="{00A3B5B1-1610-471B-B7EE-C0405B4D4F92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직선 화살표 연결선 24">
            <a:extLst>
              <a:ext uri="{FF2B5EF4-FFF2-40B4-BE49-F238E27FC236}">
                <a16:creationId xmlns:a16="http://schemas.microsoft.com/office/drawing/2014/main" id="{34F56628-0FE4-4292-87B2-2043E42CA642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:a16="http://schemas.microsoft.com/office/drawing/2014/main" id="{B732FAEA-1823-4320-A0A1-4A260A3DC72A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554490</xdr:colOff>
      <xdr:row>32</xdr:row>
      <xdr:rowOff>186172</xdr:rowOff>
    </xdr:from>
    <xdr:to>
      <xdr:col>16</xdr:col>
      <xdr:colOff>733268</xdr:colOff>
      <xdr:row>32</xdr:row>
      <xdr:rowOff>379094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882524BC-02A7-4C9F-A2DF-AC3CB8098E37}"/>
            </a:ext>
          </a:extLst>
        </xdr:cNvPr>
        <xdr:cNvGrpSpPr/>
      </xdr:nvGrpSpPr>
      <xdr:grpSpPr>
        <a:xfrm>
          <a:off x="21968931" y="6203731"/>
          <a:ext cx="178778" cy="164347"/>
          <a:chOff x="2981366" y="5598526"/>
          <a:chExt cx="182588" cy="192922"/>
        </a:xfrm>
      </xdr:grpSpPr>
      <xdr:cxnSp macro="">
        <xdr:nvCxnSpPr>
          <xdr:cNvPr id="28" name="직선 화살표 연결선 27">
            <a:extLst>
              <a:ext uri="{FF2B5EF4-FFF2-40B4-BE49-F238E27FC236}">
                <a16:creationId xmlns:a16="http://schemas.microsoft.com/office/drawing/2014/main" id="{A408AE13-F8F8-4788-8C74-7FDA16ED6C36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직선 화살표 연결선 28">
            <a:extLst>
              <a:ext uri="{FF2B5EF4-FFF2-40B4-BE49-F238E27FC236}">
                <a16:creationId xmlns:a16="http://schemas.microsoft.com/office/drawing/2014/main" id="{FA00A13C-2919-4A6B-B07A-081D0EA849BF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직선 화살표 연결선 29">
            <a:extLst>
              <a:ext uri="{FF2B5EF4-FFF2-40B4-BE49-F238E27FC236}">
                <a16:creationId xmlns:a16="http://schemas.microsoft.com/office/drawing/2014/main" id="{420451E9-ACCB-4A9C-BACC-AA150B967864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3</xdr:row>
      <xdr:rowOff>171437</xdr:rowOff>
    </xdr:from>
    <xdr:to>
      <xdr:col>32</xdr:col>
      <xdr:colOff>188595</xdr:colOff>
      <xdr:row>24</xdr:row>
      <xdr:rowOff>168824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E310544-74BF-416D-A4E5-0C81AC19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771512"/>
          <a:ext cx="6141720" cy="422077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27</xdr:row>
      <xdr:rowOff>38100</xdr:rowOff>
    </xdr:from>
    <xdr:to>
      <xdr:col>13</xdr:col>
      <xdr:colOff>0</xdr:colOff>
      <xdr:row>29</xdr:row>
      <xdr:rowOff>171450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47B27466-8939-4AED-8D8F-5E9FC5211C62}"/>
            </a:ext>
          </a:extLst>
        </xdr:cNvPr>
        <xdr:cNvCxnSpPr/>
      </xdr:nvCxnSpPr>
      <xdr:spPr>
        <a:xfrm>
          <a:off x="7829550" y="5467350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104775</xdr:rowOff>
    </xdr:from>
    <xdr:to>
      <xdr:col>21</xdr:col>
      <xdr:colOff>0</xdr:colOff>
      <xdr:row>29</xdr:row>
      <xdr:rowOff>160020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43C17B87-B15B-41F3-B6F9-8F6781A06F6F}"/>
            </a:ext>
          </a:extLst>
        </xdr:cNvPr>
        <xdr:cNvCxnSpPr/>
      </xdr:nvCxnSpPr>
      <xdr:spPr>
        <a:xfrm>
          <a:off x="10115550" y="5734050"/>
          <a:ext cx="0" cy="2552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27</xdr:row>
      <xdr:rowOff>9525</xdr:rowOff>
    </xdr:from>
    <xdr:to>
      <xdr:col>29</xdr:col>
      <xdr:colOff>0</xdr:colOff>
      <xdr:row>29</xdr:row>
      <xdr:rowOff>139065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948B40E8-BC30-4163-947B-7A36AC71FEED}"/>
            </a:ext>
          </a:extLst>
        </xdr:cNvPr>
        <xdr:cNvCxnSpPr/>
      </xdr:nvCxnSpPr>
      <xdr:spPr>
        <a:xfrm>
          <a:off x="12401550" y="5438775"/>
          <a:ext cx="0" cy="5295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29</xdr:row>
      <xdr:rowOff>19050</xdr:rowOff>
    </xdr:from>
    <xdr:to>
      <xdr:col>20</xdr:col>
      <xdr:colOff>238125</xdr:colOff>
      <xdr:row>29</xdr:row>
      <xdr:rowOff>19050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850585A5-ECC1-4998-948C-4A588C127CCB}"/>
            </a:ext>
          </a:extLst>
        </xdr:cNvPr>
        <xdr:cNvCxnSpPr/>
      </xdr:nvCxnSpPr>
      <xdr:spPr>
        <a:xfrm>
          <a:off x="7867650" y="5848350"/>
          <a:ext cx="2200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</xdr:colOff>
      <xdr:row>27</xdr:row>
      <xdr:rowOff>198120</xdr:rowOff>
    </xdr:from>
    <xdr:to>
      <xdr:col>28</xdr:col>
      <xdr:colOff>257175</xdr:colOff>
      <xdr:row>27</xdr:row>
      <xdr:rowOff>198120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2795CF1B-DE62-49FD-B60D-3C80E72A7C35}"/>
            </a:ext>
          </a:extLst>
        </xdr:cNvPr>
        <xdr:cNvCxnSpPr/>
      </xdr:nvCxnSpPr>
      <xdr:spPr>
        <a:xfrm>
          <a:off x="7856220" y="5627370"/>
          <a:ext cx="45167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20955</xdr:colOff>
      <xdr:row>34</xdr:row>
      <xdr:rowOff>19051</xdr:rowOff>
    </xdr:from>
    <xdr:to>
      <xdr:col>19</xdr:col>
      <xdr:colOff>20955</xdr:colOff>
      <xdr:row>34</xdr:row>
      <xdr:rowOff>211666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94D21E3D-4A15-4E68-B32F-72FDD57529D3}"/>
            </a:ext>
          </a:extLst>
        </xdr:cNvPr>
        <xdr:cNvCxnSpPr/>
      </xdr:nvCxnSpPr>
      <xdr:spPr>
        <a:xfrm flipV="1">
          <a:off x="9567122" y="6929968"/>
          <a:ext cx="0" cy="192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203037</xdr:colOff>
      <xdr:row>34</xdr:row>
      <xdr:rowOff>18220</xdr:rowOff>
    </xdr:from>
    <xdr:to>
      <xdr:col>19</xdr:col>
      <xdr:colOff>203037</xdr:colOff>
      <xdr:row>34</xdr:row>
      <xdr:rowOff>211666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92401B9-AB61-47AD-AD66-CA941FB356D8}"/>
            </a:ext>
          </a:extLst>
        </xdr:cNvPr>
        <xdr:cNvCxnSpPr/>
      </xdr:nvCxnSpPr>
      <xdr:spPr>
        <a:xfrm flipV="1">
          <a:off x="9749204" y="6929137"/>
          <a:ext cx="0" cy="1934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106780</xdr:colOff>
      <xdr:row>34</xdr:row>
      <xdr:rowOff>21558</xdr:rowOff>
    </xdr:from>
    <xdr:to>
      <xdr:col>19</xdr:col>
      <xdr:colOff>106780</xdr:colOff>
      <xdr:row>35</xdr:row>
      <xdr:rowOff>847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3543B014-6D98-4F41-81D8-3FA7BCBFF13E}"/>
            </a:ext>
          </a:extLst>
        </xdr:cNvPr>
        <xdr:cNvCxnSpPr/>
      </xdr:nvCxnSpPr>
      <xdr:spPr>
        <a:xfrm flipV="1">
          <a:off x="9652947" y="6932475"/>
          <a:ext cx="0" cy="1909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2769</xdr:colOff>
      <xdr:row>34</xdr:row>
      <xdr:rowOff>19603</xdr:rowOff>
    </xdr:from>
    <xdr:to>
      <xdr:col>20</xdr:col>
      <xdr:colOff>2769</xdr:colOff>
      <xdr:row>34</xdr:row>
      <xdr:rowOff>210103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F116AAD0-79C2-4193-844E-1B6238F4D2B3}"/>
            </a:ext>
          </a:extLst>
        </xdr:cNvPr>
        <xdr:cNvCxnSpPr/>
      </xdr:nvCxnSpPr>
      <xdr:spPr>
        <a:xfrm flipV="1">
          <a:off x="9834686" y="693052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177871</xdr:colOff>
      <xdr:row>34</xdr:row>
      <xdr:rowOff>21102</xdr:rowOff>
    </xdr:from>
    <xdr:to>
      <xdr:col>20</xdr:col>
      <xdr:colOff>177871</xdr:colOff>
      <xdr:row>34</xdr:row>
      <xdr:rowOff>211666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9601F26-7585-42CF-994C-0652627A3ECC}"/>
            </a:ext>
          </a:extLst>
        </xdr:cNvPr>
        <xdr:cNvCxnSpPr/>
      </xdr:nvCxnSpPr>
      <xdr:spPr>
        <a:xfrm flipV="1">
          <a:off x="10009788" y="6932019"/>
          <a:ext cx="0" cy="190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91770</xdr:colOff>
      <xdr:row>34</xdr:row>
      <xdr:rowOff>18088</xdr:rowOff>
    </xdr:from>
    <xdr:to>
      <xdr:col>20</xdr:col>
      <xdr:colOff>91770</xdr:colOff>
      <xdr:row>34</xdr:row>
      <xdr:rowOff>206375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E12955DA-AF26-4930-9D9C-EFF0E778290E}"/>
            </a:ext>
          </a:extLst>
        </xdr:cNvPr>
        <xdr:cNvCxnSpPr/>
      </xdr:nvCxnSpPr>
      <xdr:spPr>
        <a:xfrm flipV="1">
          <a:off x="9923687" y="6929005"/>
          <a:ext cx="0" cy="188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22437</xdr:colOff>
      <xdr:row>34</xdr:row>
      <xdr:rowOff>15241</xdr:rowOff>
    </xdr:from>
    <xdr:to>
      <xdr:col>35</xdr:col>
      <xdr:colOff>22437</xdr:colOff>
      <xdr:row>34</xdr:row>
      <xdr:rowOff>207856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ACDE8B08-88A6-4BE7-B084-42C2A8F8B971}"/>
            </a:ext>
          </a:extLst>
        </xdr:cNvPr>
        <xdr:cNvCxnSpPr/>
      </xdr:nvCxnSpPr>
      <xdr:spPr>
        <a:xfrm flipV="1">
          <a:off x="14140604" y="6926158"/>
          <a:ext cx="0" cy="192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212139</xdr:colOff>
      <xdr:row>34</xdr:row>
      <xdr:rowOff>22030</xdr:rowOff>
    </xdr:from>
    <xdr:to>
      <xdr:col>35</xdr:col>
      <xdr:colOff>212139</xdr:colOff>
      <xdr:row>34</xdr:row>
      <xdr:rowOff>207856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9A796BC1-E074-48D8-9E44-31659155D385}"/>
            </a:ext>
          </a:extLst>
        </xdr:cNvPr>
        <xdr:cNvCxnSpPr/>
      </xdr:nvCxnSpPr>
      <xdr:spPr>
        <a:xfrm flipV="1">
          <a:off x="14330306" y="6932947"/>
          <a:ext cx="0" cy="185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110167</xdr:colOff>
      <xdr:row>34</xdr:row>
      <xdr:rowOff>17748</xdr:rowOff>
    </xdr:from>
    <xdr:to>
      <xdr:col>35</xdr:col>
      <xdr:colOff>110167</xdr:colOff>
      <xdr:row>35</xdr:row>
      <xdr:rowOff>847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4B4CA206-CF98-4776-AB2F-A1F3CA85BD14}"/>
            </a:ext>
          </a:extLst>
        </xdr:cNvPr>
        <xdr:cNvCxnSpPr/>
      </xdr:nvCxnSpPr>
      <xdr:spPr>
        <a:xfrm flipV="1">
          <a:off x="14228334" y="6928665"/>
          <a:ext cx="0" cy="194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8061</xdr:colOff>
      <xdr:row>34</xdr:row>
      <xdr:rowOff>15793</xdr:rowOff>
    </xdr:from>
    <xdr:to>
      <xdr:col>36</xdr:col>
      <xdr:colOff>8061</xdr:colOff>
      <xdr:row>34</xdr:row>
      <xdr:rowOff>206293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DB27A26D-96CC-4940-8271-C44B8480BE22}"/>
            </a:ext>
          </a:extLst>
        </xdr:cNvPr>
        <xdr:cNvCxnSpPr/>
      </xdr:nvCxnSpPr>
      <xdr:spPr>
        <a:xfrm flipV="1">
          <a:off x="14411978" y="692671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179353</xdr:colOff>
      <xdr:row>34</xdr:row>
      <xdr:rowOff>17292</xdr:rowOff>
    </xdr:from>
    <xdr:to>
      <xdr:col>36</xdr:col>
      <xdr:colOff>179353</xdr:colOff>
      <xdr:row>34</xdr:row>
      <xdr:rowOff>207856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C41834EE-B3A9-41BF-9DA9-7FCD93BB04E1}"/>
            </a:ext>
          </a:extLst>
        </xdr:cNvPr>
        <xdr:cNvCxnSpPr/>
      </xdr:nvCxnSpPr>
      <xdr:spPr>
        <a:xfrm flipV="1">
          <a:off x="14583270" y="6928209"/>
          <a:ext cx="0" cy="190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100872</xdr:colOff>
      <xdr:row>34</xdr:row>
      <xdr:rowOff>21898</xdr:rowOff>
    </xdr:from>
    <xdr:to>
      <xdr:col>36</xdr:col>
      <xdr:colOff>100872</xdr:colOff>
      <xdr:row>34</xdr:row>
      <xdr:rowOff>210185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B63D556A-F84E-49DF-B22E-C7AF0962A904}"/>
            </a:ext>
          </a:extLst>
        </xdr:cNvPr>
        <xdr:cNvCxnSpPr/>
      </xdr:nvCxnSpPr>
      <xdr:spPr>
        <a:xfrm flipV="1">
          <a:off x="14504789" y="6932815"/>
          <a:ext cx="0" cy="188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116417</xdr:rowOff>
    </xdr:from>
    <xdr:to>
      <xdr:col>13</xdr:col>
      <xdr:colOff>0</xdr:colOff>
      <xdr:row>46</xdr:row>
      <xdr:rowOff>95250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1A999DD-6A9F-4CE8-98BE-3EC06A67928C}"/>
            </a:ext>
          </a:extLst>
        </xdr:cNvPr>
        <xdr:cNvCxnSpPr/>
      </xdr:nvCxnSpPr>
      <xdr:spPr>
        <a:xfrm>
          <a:off x="7821083" y="6826250"/>
          <a:ext cx="0" cy="260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277071</xdr:colOff>
      <xdr:row>33</xdr:row>
      <xdr:rowOff>74084</xdr:rowOff>
    </xdr:from>
    <xdr:to>
      <xdr:col>18</xdr:col>
      <xdr:colOff>277071</xdr:colOff>
      <xdr:row>41</xdr:row>
      <xdr:rowOff>116417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7001ED10-A329-47D9-9162-A93BB79A78DE}"/>
            </a:ext>
          </a:extLst>
        </xdr:cNvPr>
        <xdr:cNvCxnSpPr/>
      </xdr:nvCxnSpPr>
      <xdr:spPr>
        <a:xfrm>
          <a:off x="9526904" y="6783917"/>
          <a:ext cx="0" cy="1661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284690</xdr:colOff>
      <xdr:row>31</xdr:row>
      <xdr:rowOff>46144</xdr:rowOff>
    </xdr:from>
    <xdr:to>
      <xdr:col>20</xdr:col>
      <xdr:colOff>284690</xdr:colOff>
      <xdr:row>37</xdr:row>
      <xdr:rowOff>105833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63D2E0C8-2913-42FD-94E8-81B3850B48AD}"/>
            </a:ext>
          </a:extLst>
        </xdr:cNvPr>
        <xdr:cNvCxnSpPr/>
      </xdr:nvCxnSpPr>
      <xdr:spPr>
        <a:xfrm>
          <a:off x="10106023" y="6332644"/>
          <a:ext cx="0" cy="12979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73</xdr:row>
      <xdr:rowOff>38100</xdr:rowOff>
    </xdr:from>
    <xdr:to>
      <xdr:col>13</xdr:col>
      <xdr:colOff>0</xdr:colOff>
      <xdr:row>75</xdr:row>
      <xdr:rowOff>171450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C3A25BF7-7D99-4861-B31A-2B0C903DDE59}"/>
            </a:ext>
          </a:extLst>
        </xdr:cNvPr>
        <xdr:cNvCxnSpPr/>
      </xdr:nvCxnSpPr>
      <xdr:spPr>
        <a:xfrm>
          <a:off x="7821083" y="5499100"/>
          <a:ext cx="0" cy="5317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74</xdr:row>
      <xdr:rowOff>104775</xdr:rowOff>
    </xdr:from>
    <xdr:to>
      <xdr:col>21</xdr:col>
      <xdr:colOff>0</xdr:colOff>
      <xdr:row>75</xdr:row>
      <xdr:rowOff>160020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3550520B-96F5-4123-A083-8BB8B81C47B7}"/>
            </a:ext>
          </a:extLst>
        </xdr:cNvPr>
        <xdr:cNvCxnSpPr/>
      </xdr:nvCxnSpPr>
      <xdr:spPr>
        <a:xfrm>
          <a:off x="10107083" y="5764953"/>
          <a:ext cx="0" cy="2601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73</xdr:row>
      <xdr:rowOff>9525</xdr:rowOff>
    </xdr:from>
    <xdr:to>
      <xdr:col>29</xdr:col>
      <xdr:colOff>0</xdr:colOff>
      <xdr:row>75</xdr:row>
      <xdr:rowOff>139065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5B0E9EC2-FA6D-4AA4-AE18-AD070366766B}"/>
            </a:ext>
          </a:extLst>
        </xdr:cNvPr>
        <xdr:cNvCxnSpPr/>
      </xdr:nvCxnSpPr>
      <xdr:spPr>
        <a:xfrm>
          <a:off x="12393083" y="5472430"/>
          <a:ext cx="0" cy="5259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75</xdr:row>
      <xdr:rowOff>19050</xdr:rowOff>
    </xdr:from>
    <xdr:to>
      <xdr:col>20</xdr:col>
      <xdr:colOff>238125</xdr:colOff>
      <xdr:row>75</xdr:row>
      <xdr:rowOff>19050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826DB61A-EEAB-4E87-8FF5-14D2633DF282}"/>
            </a:ext>
          </a:extLst>
        </xdr:cNvPr>
        <xdr:cNvCxnSpPr/>
      </xdr:nvCxnSpPr>
      <xdr:spPr>
        <a:xfrm>
          <a:off x="7859183" y="5878407"/>
          <a:ext cx="22021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</xdr:colOff>
      <xdr:row>73</xdr:row>
      <xdr:rowOff>198120</xdr:rowOff>
    </xdr:from>
    <xdr:to>
      <xdr:col>28</xdr:col>
      <xdr:colOff>257175</xdr:colOff>
      <xdr:row>73</xdr:row>
      <xdr:rowOff>198120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BF4EE6B3-59DC-47CF-A1DC-5CC0212EBFC4}"/>
            </a:ext>
          </a:extLst>
        </xdr:cNvPr>
        <xdr:cNvCxnSpPr/>
      </xdr:nvCxnSpPr>
      <xdr:spPr>
        <a:xfrm>
          <a:off x="7845848" y="5661025"/>
          <a:ext cx="45167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85</xdr:row>
      <xdr:rowOff>133349</xdr:rowOff>
    </xdr:from>
    <xdr:to>
      <xdr:col>17</xdr:col>
      <xdr:colOff>0</xdr:colOff>
      <xdr:row>86</xdr:row>
      <xdr:rowOff>199178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51922464-79FC-4DC5-A0A8-7058DA57B6D1}"/>
            </a:ext>
          </a:extLst>
        </xdr:cNvPr>
        <xdr:cNvCxnSpPr/>
      </xdr:nvCxnSpPr>
      <xdr:spPr>
        <a:xfrm>
          <a:off x="8964083" y="14759516"/>
          <a:ext cx="0" cy="266912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56727</xdr:rowOff>
    </xdr:from>
    <xdr:to>
      <xdr:col>21</xdr:col>
      <xdr:colOff>0</xdr:colOff>
      <xdr:row>86</xdr:row>
      <xdr:rowOff>148167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1F6413CA-6A28-4103-B0B2-C486937CFDBB}"/>
            </a:ext>
          </a:extLst>
        </xdr:cNvPr>
        <xdr:cNvCxnSpPr/>
      </xdr:nvCxnSpPr>
      <xdr:spPr>
        <a:xfrm>
          <a:off x="10107083" y="13402310"/>
          <a:ext cx="0" cy="1573107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1481</xdr:colOff>
      <xdr:row>86</xdr:row>
      <xdr:rowOff>848</xdr:rowOff>
    </xdr:from>
    <xdr:to>
      <xdr:col>21</xdr:col>
      <xdr:colOff>3810</xdr:colOff>
      <xdr:row>86</xdr:row>
      <xdr:rowOff>848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838BBF95-AEBA-49F9-8005-3354A75F59D5}"/>
            </a:ext>
          </a:extLst>
        </xdr:cNvPr>
        <xdr:cNvCxnSpPr/>
      </xdr:nvCxnSpPr>
      <xdr:spPr>
        <a:xfrm>
          <a:off x="8965564" y="14828098"/>
          <a:ext cx="114532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846</xdr:colOff>
      <xdr:row>80</xdr:row>
      <xdr:rowOff>1</xdr:rowOff>
    </xdr:from>
    <xdr:to>
      <xdr:col>16</xdr:col>
      <xdr:colOff>0</xdr:colOff>
      <xdr:row>85</xdr:row>
      <xdr:rowOff>179917</xdr:rowOff>
    </xdr:to>
    <xdr:sp macro="" textlink="">
      <xdr:nvSpPr>
        <xdr:cNvPr id="8" name="원호 7">
          <a:extLst>
            <a:ext uri="{FF2B5EF4-FFF2-40B4-BE49-F238E27FC236}">
              <a16:creationId xmlns:a16="http://schemas.microsoft.com/office/drawing/2014/main" id="{B6A817B2-0D8B-4B91-8E09-1DFCDC488345}"/>
            </a:ext>
          </a:extLst>
        </xdr:cNvPr>
        <xdr:cNvSpPr/>
      </xdr:nvSpPr>
      <xdr:spPr>
        <a:xfrm flipH="1">
          <a:off x="8107679" y="13578418"/>
          <a:ext cx="570654" cy="1227666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10371</xdr:colOff>
      <xdr:row>80</xdr:row>
      <xdr:rowOff>1906</xdr:rowOff>
    </xdr:from>
    <xdr:to>
      <xdr:col>31</xdr:col>
      <xdr:colOff>7620</xdr:colOff>
      <xdr:row>85</xdr:row>
      <xdr:rowOff>169334</xdr:rowOff>
    </xdr:to>
    <xdr:sp macro="" textlink="">
      <xdr:nvSpPr>
        <xdr:cNvPr id="55" name="원호 54">
          <a:extLst>
            <a:ext uri="{FF2B5EF4-FFF2-40B4-BE49-F238E27FC236}">
              <a16:creationId xmlns:a16="http://schemas.microsoft.com/office/drawing/2014/main" id="{C4EA76D8-17DB-4844-A835-414B35A7C0D3}"/>
            </a:ext>
          </a:extLst>
        </xdr:cNvPr>
        <xdr:cNvSpPr/>
      </xdr:nvSpPr>
      <xdr:spPr>
        <a:xfrm flipH="1">
          <a:off x="12403454" y="13580323"/>
          <a:ext cx="568749" cy="1215178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2751</xdr:colOff>
      <xdr:row>77</xdr:row>
      <xdr:rowOff>137583</xdr:rowOff>
    </xdr:from>
    <xdr:to>
      <xdr:col>23</xdr:col>
      <xdr:colOff>9525</xdr:colOff>
      <xdr:row>82</xdr:row>
      <xdr:rowOff>207009</xdr:rowOff>
    </xdr:to>
    <xdr:sp macro="" textlink="">
      <xdr:nvSpPr>
        <xdr:cNvPr id="56" name="원호 55">
          <a:extLst>
            <a:ext uri="{FF2B5EF4-FFF2-40B4-BE49-F238E27FC236}">
              <a16:creationId xmlns:a16="http://schemas.microsoft.com/office/drawing/2014/main" id="{44AB0F45-1434-4169-8867-491A480E12AC}"/>
            </a:ext>
          </a:extLst>
        </xdr:cNvPr>
        <xdr:cNvSpPr/>
      </xdr:nvSpPr>
      <xdr:spPr>
        <a:xfrm flipH="1" flipV="1">
          <a:off x="10109834" y="13017500"/>
          <a:ext cx="578274" cy="1201842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2750</xdr:colOff>
      <xdr:row>77</xdr:row>
      <xdr:rowOff>116415</xdr:rowOff>
    </xdr:from>
    <xdr:to>
      <xdr:col>39</xdr:col>
      <xdr:colOff>19049</xdr:colOff>
      <xdr:row>83</xdr:row>
      <xdr:rowOff>2113</xdr:rowOff>
    </xdr:to>
    <xdr:sp macro="" textlink="">
      <xdr:nvSpPr>
        <xdr:cNvPr id="57" name="원호 56">
          <a:extLst>
            <a:ext uri="{FF2B5EF4-FFF2-40B4-BE49-F238E27FC236}">
              <a16:creationId xmlns:a16="http://schemas.microsoft.com/office/drawing/2014/main" id="{68BF7001-3DE0-47B8-BB24-3CB07B937EF9}"/>
            </a:ext>
          </a:extLst>
        </xdr:cNvPr>
        <xdr:cNvSpPr/>
      </xdr:nvSpPr>
      <xdr:spPr>
        <a:xfrm flipH="1" flipV="1">
          <a:off x="14681833" y="12996332"/>
          <a:ext cx="587799" cy="1229781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1906</xdr:colOff>
      <xdr:row>50</xdr:row>
      <xdr:rowOff>12489</xdr:rowOff>
    </xdr:from>
    <xdr:to>
      <xdr:col>6</xdr:col>
      <xdr:colOff>1906</xdr:colOff>
      <xdr:row>56</xdr:row>
      <xdr:rowOff>148166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CE823D3-2E90-4B4A-A3B8-D0F3916BF93E}"/>
            </a:ext>
          </a:extLst>
        </xdr:cNvPr>
        <xdr:cNvCxnSpPr/>
      </xdr:nvCxnSpPr>
      <xdr:spPr>
        <a:xfrm>
          <a:off x="2139739" y="9421072"/>
          <a:ext cx="0" cy="19877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49</xdr:row>
      <xdr:rowOff>94193</xdr:rowOff>
    </xdr:from>
    <xdr:to>
      <xdr:col>11</xdr:col>
      <xdr:colOff>93346</xdr:colOff>
      <xdr:row>55</xdr:row>
      <xdr:rowOff>10584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99489EFB-892A-46A6-A6EA-6959DCD1CAA4}"/>
            </a:ext>
          </a:extLst>
        </xdr:cNvPr>
        <xdr:cNvCxnSpPr/>
      </xdr:nvCxnSpPr>
      <xdr:spPr>
        <a:xfrm>
          <a:off x="3289513" y="9407526"/>
          <a:ext cx="0" cy="1059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102025</xdr:colOff>
      <xdr:row>56</xdr:row>
      <xdr:rowOff>10583</xdr:rowOff>
    </xdr:from>
    <xdr:to>
      <xdr:col>40</xdr:col>
      <xdr:colOff>102025</xdr:colOff>
      <xdr:row>56</xdr:row>
      <xdr:rowOff>173144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FB238AC1-5850-4DB4-A9E1-05C983CA77DF}"/>
            </a:ext>
          </a:extLst>
        </xdr:cNvPr>
        <xdr:cNvCxnSpPr/>
      </xdr:nvCxnSpPr>
      <xdr:spPr>
        <a:xfrm>
          <a:off x="9436525" y="11271250"/>
          <a:ext cx="0" cy="1625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93345</xdr:colOff>
      <xdr:row>55</xdr:row>
      <xdr:rowOff>24977</xdr:rowOff>
    </xdr:from>
    <xdr:to>
      <xdr:col>40</xdr:col>
      <xdr:colOff>105833</xdr:colOff>
      <xdr:row>56</xdr:row>
      <xdr:rowOff>10583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9EF65726-DF4A-4329-9155-EAF3E9D9E6ED}"/>
            </a:ext>
          </a:extLst>
        </xdr:cNvPr>
        <xdr:cNvCxnSpPr/>
      </xdr:nvCxnSpPr>
      <xdr:spPr>
        <a:xfrm>
          <a:off x="3289512" y="10481310"/>
          <a:ext cx="6150821" cy="7899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40</xdr:row>
      <xdr:rowOff>49954</xdr:rowOff>
    </xdr:from>
    <xdr:to>
      <xdr:col>6</xdr:col>
      <xdr:colOff>1906</xdr:colOff>
      <xdr:row>45</xdr:row>
      <xdr:rowOff>116416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B2C220B-741C-485C-A618-74F91C06108C}"/>
            </a:ext>
          </a:extLst>
        </xdr:cNvPr>
        <xdr:cNvCxnSpPr/>
      </xdr:nvCxnSpPr>
      <xdr:spPr>
        <a:xfrm>
          <a:off x="2139739" y="8971704"/>
          <a:ext cx="0" cy="1421129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93346</xdr:colOff>
      <xdr:row>39</xdr:row>
      <xdr:rowOff>64348</xdr:rowOff>
    </xdr:from>
    <xdr:to>
      <xdr:col>14</xdr:col>
      <xdr:colOff>93346</xdr:colOff>
      <xdr:row>43</xdr:row>
      <xdr:rowOff>105834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4A7E012-CA9F-4082-935D-B31303A34E5D}"/>
            </a:ext>
          </a:extLst>
        </xdr:cNvPr>
        <xdr:cNvCxnSpPr/>
      </xdr:nvCxnSpPr>
      <xdr:spPr>
        <a:xfrm>
          <a:off x="3924513" y="8774431"/>
          <a:ext cx="0" cy="803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1907</xdr:colOff>
      <xdr:row>45</xdr:row>
      <xdr:rowOff>0</xdr:rowOff>
    </xdr:from>
    <xdr:to>
      <xdr:col>45</xdr:col>
      <xdr:colOff>1907</xdr:colOff>
      <xdr:row>48</xdr:row>
      <xdr:rowOff>1906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A42E68F-B865-4ACB-98CF-6AF979C22843}"/>
            </a:ext>
          </a:extLst>
        </xdr:cNvPr>
        <xdr:cNvCxnSpPr/>
      </xdr:nvCxnSpPr>
      <xdr:spPr>
        <a:xfrm>
          <a:off x="10394740" y="10276417"/>
          <a:ext cx="0" cy="40407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88476</xdr:colOff>
      <xdr:row>43</xdr:row>
      <xdr:rowOff>103929</xdr:rowOff>
    </xdr:from>
    <xdr:to>
      <xdr:col>45</xdr:col>
      <xdr:colOff>10584</xdr:colOff>
      <xdr:row>45</xdr:row>
      <xdr:rowOff>10583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4E78BAF2-6C6B-4869-9386-5AACB07848C4}"/>
            </a:ext>
          </a:extLst>
        </xdr:cNvPr>
        <xdr:cNvCxnSpPr/>
      </xdr:nvCxnSpPr>
      <xdr:spPr>
        <a:xfrm>
          <a:off x="3919643" y="9576012"/>
          <a:ext cx="6483774" cy="71098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1906</xdr:colOff>
      <xdr:row>44</xdr:row>
      <xdr:rowOff>0</xdr:rowOff>
    </xdr:from>
    <xdr:to>
      <xdr:col>11</xdr:col>
      <xdr:colOff>1906</xdr:colOff>
      <xdr:row>48</xdr:row>
      <xdr:rowOff>8679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2BF29411-2961-487E-B3B2-F2DD846C266C}"/>
            </a:ext>
          </a:extLst>
        </xdr:cNvPr>
        <xdr:cNvCxnSpPr/>
      </xdr:nvCxnSpPr>
      <xdr:spPr>
        <a:xfrm>
          <a:off x="3198073" y="9278621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1907</xdr:colOff>
      <xdr:row>44</xdr:row>
      <xdr:rowOff>0</xdr:rowOff>
    </xdr:from>
    <xdr:to>
      <xdr:col>12</xdr:col>
      <xdr:colOff>1907</xdr:colOff>
      <xdr:row>48</xdr:row>
      <xdr:rowOff>31751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295265B3-F53A-4B87-A419-CBC5B352092D}"/>
            </a:ext>
          </a:extLst>
        </xdr:cNvPr>
        <xdr:cNvCxnSpPr/>
      </xdr:nvCxnSpPr>
      <xdr:spPr>
        <a:xfrm>
          <a:off x="3409740" y="9301693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206798</xdr:colOff>
      <xdr:row>45</xdr:row>
      <xdr:rowOff>74083</xdr:rowOff>
    </xdr:from>
    <xdr:to>
      <xdr:col>12</xdr:col>
      <xdr:colOff>10584</xdr:colOff>
      <xdr:row>45</xdr:row>
      <xdr:rowOff>74083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668882D-009C-4CDB-A9D5-312B16A6D366}"/>
            </a:ext>
          </a:extLst>
        </xdr:cNvPr>
        <xdr:cNvCxnSpPr/>
      </xdr:nvCxnSpPr>
      <xdr:spPr>
        <a:xfrm>
          <a:off x="3191298" y="9747250"/>
          <a:ext cx="22711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37</xdr:row>
      <xdr:rowOff>22014</xdr:rowOff>
    </xdr:from>
    <xdr:to>
      <xdr:col>5</xdr:col>
      <xdr:colOff>120227</xdr:colOff>
      <xdr:row>38</xdr:row>
      <xdr:rowOff>148166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646E4724-2B7C-4B95-A528-DD31D778A196}"/>
            </a:ext>
          </a:extLst>
        </xdr:cNvPr>
        <xdr:cNvCxnSpPr/>
      </xdr:nvCxnSpPr>
      <xdr:spPr>
        <a:xfrm>
          <a:off x="2046394" y="8319347"/>
          <a:ext cx="0" cy="32723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69215</xdr:colOff>
      <xdr:row>37</xdr:row>
      <xdr:rowOff>28788</xdr:rowOff>
    </xdr:from>
    <xdr:to>
      <xdr:col>23</xdr:col>
      <xdr:colOff>69215</xdr:colOff>
      <xdr:row>38</xdr:row>
      <xdr:rowOff>156845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E124865-0795-40DD-9185-6C14B0BE06C3}"/>
            </a:ext>
          </a:extLst>
        </xdr:cNvPr>
        <xdr:cNvCxnSpPr/>
      </xdr:nvCxnSpPr>
      <xdr:spPr>
        <a:xfrm>
          <a:off x="5805382" y="8326121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145203</xdr:colOff>
      <xdr:row>38</xdr:row>
      <xdr:rowOff>86571</xdr:rowOff>
    </xdr:from>
    <xdr:to>
      <xdr:col>23</xdr:col>
      <xdr:colOff>42333</xdr:colOff>
      <xdr:row>38</xdr:row>
      <xdr:rowOff>86571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9C5AC5F-292E-45DE-A98B-FCB49F811B02}"/>
            </a:ext>
          </a:extLst>
        </xdr:cNvPr>
        <xdr:cNvCxnSpPr/>
      </xdr:nvCxnSpPr>
      <xdr:spPr>
        <a:xfrm>
          <a:off x="2071370" y="8584988"/>
          <a:ext cx="3707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91</xdr:row>
      <xdr:rowOff>94193</xdr:rowOff>
    </xdr:from>
    <xdr:to>
      <xdr:col>11</xdr:col>
      <xdr:colOff>93346</xdr:colOff>
      <xdr:row>95</xdr:row>
      <xdr:rowOff>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CA8A46F9-78AF-4A57-A411-D14E48123481}"/>
            </a:ext>
          </a:extLst>
        </xdr:cNvPr>
        <xdr:cNvCxnSpPr/>
      </xdr:nvCxnSpPr>
      <xdr:spPr>
        <a:xfrm>
          <a:off x="3293323" y="10586086"/>
          <a:ext cx="0" cy="1057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84</xdr:row>
      <xdr:rowOff>49954</xdr:rowOff>
    </xdr:from>
    <xdr:to>
      <xdr:col>6</xdr:col>
      <xdr:colOff>1906</xdr:colOff>
      <xdr:row>89</xdr:row>
      <xdr:rowOff>0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A8B1669-6679-485A-9A78-6DF72815A4B1}"/>
            </a:ext>
          </a:extLst>
        </xdr:cNvPr>
        <xdr:cNvCxnSpPr/>
      </xdr:nvCxnSpPr>
      <xdr:spPr>
        <a:xfrm>
          <a:off x="2139739" y="8975514"/>
          <a:ext cx="0" cy="101515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1906</xdr:colOff>
      <xdr:row>88</xdr:row>
      <xdr:rowOff>105833</xdr:rowOff>
    </xdr:from>
    <xdr:to>
      <xdr:col>29</xdr:col>
      <xdr:colOff>1906</xdr:colOff>
      <xdr:row>90</xdr:row>
      <xdr:rowOff>190501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D767250D-8A0E-4D94-95CF-9B709B4A1961}"/>
            </a:ext>
          </a:extLst>
        </xdr:cNvPr>
        <xdr:cNvCxnSpPr/>
      </xdr:nvCxnSpPr>
      <xdr:spPr>
        <a:xfrm>
          <a:off x="7008073" y="18192750"/>
          <a:ext cx="0" cy="38100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96096</xdr:colOff>
      <xdr:row>94</xdr:row>
      <xdr:rowOff>199179</xdr:rowOff>
    </xdr:from>
    <xdr:to>
      <xdr:col>56</xdr:col>
      <xdr:colOff>10583</xdr:colOff>
      <xdr:row>97</xdr:row>
      <xdr:rowOff>84666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95A563F-D7C7-45B4-AB50-CD838FB1425D}"/>
            </a:ext>
          </a:extLst>
        </xdr:cNvPr>
        <xdr:cNvCxnSpPr/>
      </xdr:nvCxnSpPr>
      <xdr:spPr>
        <a:xfrm>
          <a:off x="3292263" y="19619596"/>
          <a:ext cx="9439487" cy="109198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81</xdr:row>
      <xdr:rowOff>22014</xdr:rowOff>
    </xdr:from>
    <xdr:to>
      <xdr:col>5</xdr:col>
      <xdr:colOff>120227</xdr:colOff>
      <xdr:row>82</xdr:row>
      <xdr:rowOff>148166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97854C72-D7A7-4799-A3D5-C12D94198081}"/>
            </a:ext>
          </a:extLst>
        </xdr:cNvPr>
        <xdr:cNvCxnSpPr/>
      </xdr:nvCxnSpPr>
      <xdr:spPr>
        <a:xfrm>
          <a:off x="2048299" y="8315537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206799</xdr:colOff>
      <xdr:row>81</xdr:row>
      <xdr:rowOff>49954</xdr:rowOff>
    </xdr:from>
    <xdr:to>
      <xdr:col>29</xdr:col>
      <xdr:colOff>206799</xdr:colOff>
      <xdr:row>82</xdr:row>
      <xdr:rowOff>178011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BC9FC9C7-4905-477F-A06B-D2FBD3704620}"/>
            </a:ext>
          </a:extLst>
        </xdr:cNvPr>
        <xdr:cNvCxnSpPr/>
      </xdr:nvCxnSpPr>
      <xdr:spPr>
        <a:xfrm>
          <a:off x="7212966" y="16739871"/>
          <a:ext cx="0" cy="3291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143298</xdr:colOff>
      <xdr:row>82</xdr:row>
      <xdr:rowOff>88476</xdr:rowOff>
    </xdr:from>
    <xdr:to>
      <xdr:col>29</xdr:col>
      <xdr:colOff>190500</xdr:colOff>
      <xdr:row>82</xdr:row>
      <xdr:rowOff>88476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6FE39082-FD8C-4E5F-BFDE-B9B7D0F1F31A}"/>
            </a:ext>
          </a:extLst>
        </xdr:cNvPr>
        <xdr:cNvCxnSpPr/>
      </xdr:nvCxnSpPr>
      <xdr:spPr>
        <a:xfrm>
          <a:off x="2069465" y="16979476"/>
          <a:ext cx="512720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90</xdr:row>
      <xdr:rowOff>205740</xdr:rowOff>
    </xdr:from>
    <xdr:to>
      <xdr:col>6</xdr:col>
      <xdr:colOff>1906</xdr:colOff>
      <xdr:row>97</xdr:row>
      <xdr:rowOff>201083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3982A913-3848-42BE-BE26-810D66D528CE}"/>
            </a:ext>
          </a:extLst>
        </xdr:cNvPr>
        <xdr:cNvCxnSpPr/>
      </xdr:nvCxnSpPr>
      <xdr:spPr>
        <a:xfrm>
          <a:off x="2139739" y="18874740"/>
          <a:ext cx="0" cy="255651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1906</xdr:colOff>
      <xdr:row>97</xdr:row>
      <xdr:rowOff>84666</xdr:rowOff>
    </xdr:from>
    <xdr:to>
      <xdr:col>56</xdr:col>
      <xdr:colOff>1906</xdr:colOff>
      <xdr:row>98</xdr:row>
      <xdr:rowOff>206800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FEB6DD-DFDA-4221-BEAE-EC21FFC684FF}"/>
            </a:ext>
          </a:extLst>
        </xdr:cNvPr>
        <xdr:cNvCxnSpPr/>
      </xdr:nvCxnSpPr>
      <xdr:spPr>
        <a:xfrm>
          <a:off x="12723073" y="21314833"/>
          <a:ext cx="0" cy="3338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10583</xdr:colOff>
      <xdr:row>86</xdr:row>
      <xdr:rowOff>169333</xdr:rowOff>
    </xdr:from>
    <xdr:to>
      <xdr:col>29</xdr:col>
      <xdr:colOff>0</xdr:colOff>
      <xdr:row>88</xdr:row>
      <xdr:rowOff>116416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9B90A080-0CFA-41DB-A6C2-18DE31B7392F}"/>
            </a:ext>
          </a:extLst>
        </xdr:cNvPr>
        <xdr:cNvCxnSpPr/>
      </xdr:nvCxnSpPr>
      <xdr:spPr>
        <a:xfrm>
          <a:off x="3206750" y="17811750"/>
          <a:ext cx="3799417" cy="39158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83</xdr:row>
      <xdr:rowOff>74930</xdr:rowOff>
    </xdr:from>
    <xdr:to>
      <xdr:col>11</xdr:col>
      <xdr:colOff>1905</xdr:colOff>
      <xdr:row>86</xdr:row>
      <xdr:rowOff>169333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CAE275E-7369-4C00-BE9B-63C941DE1A85}"/>
            </a:ext>
          </a:extLst>
        </xdr:cNvPr>
        <xdr:cNvCxnSpPr/>
      </xdr:nvCxnSpPr>
      <xdr:spPr>
        <a:xfrm>
          <a:off x="3198072" y="17177597"/>
          <a:ext cx="0" cy="63415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</xdr:colOff>
      <xdr:row>89</xdr:row>
      <xdr:rowOff>133350</xdr:rowOff>
    </xdr:from>
    <xdr:to>
      <xdr:col>9</xdr:col>
      <xdr:colOff>457200</xdr:colOff>
      <xdr:row>111</xdr:row>
      <xdr:rowOff>190500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584620D9-9823-4D5E-9B52-632FAE72047F}"/>
            </a:ext>
          </a:extLst>
        </xdr:cNvPr>
        <xdr:cNvGrpSpPr/>
      </xdr:nvGrpSpPr>
      <xdr:grpSpPr>
        <a:xfrm>
          <a:off x="767715" y="16554450"/>
          <a:ext cx="6909435" cy="3810000"/>
          <a:chOff x="670560" y="396240"/>
          <a:chExt cx="7299960" cy="5300114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45469EB0-B315-4921-BA07-0148E0CE61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25401"/>
          <a:stretch/>
        </xdr:blipFill>
        <xdr:spPr>
          <a:xfrm>
            <a:off x="670560" y="396240"/>
            <a:ext cx="7266668" cy="5300114"/>
          </a:xfrm>
          <a:prstGeom prst="rect">
            <a:avLst/>
          </a:prstGeom>
        </xdr:spPr>
      </xdr:pic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7F8F4B22-6AE8-470F-A566-A5E2AA46FB8C}"/>
              </a:ext>
            </a:extLst>
          </xdr:cNvPr>
          <xdr:cNvSpPr/>
        </xdr:nvSpPr>
        <xdr:spPr>
          <a:xfrm>
            <a:off x="792480" y="777240"/>
            <a:ext cx="7178040" cy="459486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0</xdr:col>
      <xdr:colOff>649605</xdr:colOff>
      <xdr:row>13</xdr:row>
      <xdr:rowOff>55253</xdr:rowOff>
    </xdr:from>
    <xdr:to>
      <xdr:col>8</xdr:col>
      <xdr:colOff>283090</xdr:colOff>
      <xdr:row>29</xdr:row>
      <xdr:rowOff>93423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812ABDF-9B62-45E2-A473-21D0EA566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05" y="2055503"/>
          <a:ext cx="6038095" cy="325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140970</xdr:colOff>
      <xdr:row>13</xdr:row>
      <xdr:rowOff>82318</xdr:rowOff>
    </xdr:from>
    <xdr:to>
      <xdr:col>20</xdr:col>
      <xdr:colOff>803</xdr:colOff>
      <xdr:row>29</xdr:row>
      <xdr:rowOff>20014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E6C76D8-ABA0-4906-A5DC-025BDF52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9220" y="2682643"/>
          <a:ext cx="6286668" cy="313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28575</xdr:rowOff>
    </xdr:from>
    <xdr:to>
      <xdr:col>5</xdr:col>
      <xdr:colOff>54425</xdr:colOff>
      <xdr:row>13</xdr:row>
      <xdr:rowOff>135118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3D9624-2FBB-4F3B-9F3A-CF17367D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228725"/>
          <a:ext cx="1474285" cy="1099048"/>
        </a:xfrm>
        <a:prstGeom prst="rect">
          <a:avLst/>
        </a:prstGeom>
      </xdr:spPr>
    </xdr:pic>
    <xdr:clientData/>
  </xdr:twoCellAnchor>
  <xdr:twoCellAnchor editAs="oneCell">
    <xdr:from>
      <xdr:col>2</xdr:col>
      <xdr:colOff>93345</xdr:colOff>
      <xdr:row>16</xdr:row>
      <xdr:rowOff>19050</xdr:rowOff>
    </xdr:from>
    <xdr:to>
      <xdr:col>4</xdr:col>
      <xdr:colOff>246463</xdr:colOff>
      <xdr:row>19</xdr:row>
      <xdr:rowOff>171354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7179434-B52F-4D92-8045-36B9DD94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1426845" y="2819400"/>
          <a:ext cx="1032381" cy="763809"/>
        </a:xfrm>
        <a:prstGeom prst="rect">
          <a:avLst/>
        </a:prstGeom>
      </xdr:spPr>
    </xdr:pic>
    <xdr:clientData/>
  </xdr:twoCellAnchor>
  <xdr:twoCellAnchor editAs="oneCell">
    <xdr:from>
      <xdr:col>9</xdr:col>
      <xdr:colOff>292312</xdr:colOff>
      <xdr:row>8</xdr:row>
      <xdr:rowOff>22648</xdr:rowOff>
    </xdr:from>
    <xdr:to>
      <xdr:col>18</xdr:col>
      <xdr:colOff>113242</xdr:colOff>
      <xdr:row>23</xdr:row>
      <xdr:rowOff>98184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D466C75-D93B-460B-B4B2-0D8EC395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3229" y="1631315"/>
          <a:ext cx="3726180" cy="3101311"/>
        </a:xfrm>
        <a:prstGeom prst="rect">
          <a:avLst/>
        </a:prstGeom>
      </xdr:spPr>
    </xdr:pic>
    <xdr:clientData/>
  </xdr:twoCellAnchor>
  <xdr:twoCellAnchor>
    <xdr:from>
      <xdr:col>17</xdr:col>
      <xdr:colOff>121073</xdr:colOff>
      <xdr:row>13</xdr:row>
      <xdr:rowOff>105622</xdr:rowOff>
    </xdr:from>
    <xdr:to>
      <xdr:col>18</xdr:col>
      <xdr:colOff>355387</xdr:colOff>
      <xdr:row>13</xdr:row>
      <xdr:rowOff>105622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B0FAB90-F09A-4F0E-B1D7-626FD8E0172A}"/>
            </a:ext>
          </a:extLst>
        </xdr:cNvPr>
        <xdr:cNvCxnSpPr/>
      </xdr:nvCxnSpPr>
      <xdr:spPr>
        <a:xfrm>
          <a:off x="7963323" y="2719705"/>
          <a:ext cx="6682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147956</xdr:colOff>
      <xdr:row>14</xdr:row>
      <xdr:rowOff>124672</xdr:rowOff>
    </xdr:from>
    <xdr:to>
      <xdr:col>18</xdr:col>
      <xdr:colOff>370840</xdr:colOff>
      <xdr:row>14</xdr:row>
      <xdr:rowOff>124672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11D907D1-727D-4997-BE56-C0018A31518A}"/>
            </a:ext>
          </a:extLst>
        </xdr:cNvPr>
        <xdr:cNvCxnSpPr/>
      </xdr:nvCxnSpPr>
      <xdr:spPr>
        <a:xfrm>
          <a:off x="7990206" y="2939839"/>
          <a:ext cx="6568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123826</xdr:colOff>
      <xdr:row>22</xdr:row>
      <xdr:rowOff>116205</xdr:rowOff>
    </xdr:from>
    <xdr:to>
      <xdr:col>18</xdr:col>
      <xdr:colOff>344805</xdr:colOff>
      <xdr:row>22</xdr:row>
      <xdr:rowOff>116205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3FF06EC-0089-40F4-8428-29D30C70F7D8}"/>
            </a:ext>
          </a:extLst>
        </xdr:cNvPr>
        <xdr:cNvCxnSpPr/>
      </xdr:nvCxnSpPr>
      <xdr:spPr>
        <a:xfrm>
          <a:off x="7966076" y="4540038"/>
          <a:ext cx="65489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75988</xdr:colOff>
      <xdr:row>16</xdr:row>
      <xdr:rowOff>36407</xdr:rowOff>
    </xdr:from>
    <xdr:to>
      <xdr:col>7</xdr:col>
      <xdr:colOff>225296</xdr:colOff>
      <xdr:row>19</xdr:row>
      <xdr:rowOff>188711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6D3A96F-B9F5-489B-8512-F2F54895B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1238" y="3253740"/>
          <a:ext cx="1017141" cy="755554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43</xdr:row>
      <xdr:rowOff>1</xdr:rowOff>
    </xdr:from>
    <xdr:to>
      <xdr:col>13</xdr:col>
      <xdr:colOff>226219</xdr:colOff>
      <xdr:row>110</xdr:row>
      <xdr:rowOff>134795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F704F09E-E6F7-4EB1-BF1E-47BC42460641}"/>
            </a:ext>
          </a:extLst>
        </xdr:cNvPr>
        <xdr:cNvGrpSpPr/>
      </xdr:nvGrpSpPr>
      <xdr:grpSpPr>
        <a:xfrm>
          <a:off x="1333501" y="8012907"/>
          <a:ext cx="5072062" cy="11552888"/>
          <a:chOff x="1333501" y="9251157"/>
          <a:chExt cx="5072062" cy="13696013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331A756B-FB4D-432A-B374-843773FE8D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38396"/>
          <a:stretch/>
        </xdr:blipFill>
        <xdr:spPr>
          <a:xfrm>
            <a:off x="1333501" y="9251157"/>
            <a:ext cx="5072062" cy="519619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6C75BB53-F772-4744-AFC4-9A381BFB96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38434"/>
          <a:stretch/>
        </xdr:blipFill>
        <xdr:spPr>
          <a:xfrm>
            <a:off x="1333501" y="14279880"/>
            <a:ext cx="5056345" cy="5058097"/>
          </a:xfrm>
          <a:prstGeom prst="rect">
            <a:avLst/>
          </a:prstGeom>
        </xdr:spPr>
      </xdr:pic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82AA5FFF-EF11-4397-8C07-E4B9499B532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38752"/>
          <a:stretch/>
        </xdr:blipFill>
        <xdr:spPr>
          <a:xfrm>
            <a:off x="1353027" y="19236692"/>
            <a:ext cx="5016817" cy="3710478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-1</xdr:colOff>
      <xdr:row>185</xdr:row>
      <xdr:rowOff>23812</xdr:rowOff>
    </xdr:from>
    <xdr:to>
      <xdr:col>15</xdr:col>
      <xdr:colOff>285750</xdr:colOff>
      <xdr:row>185</xdr:row>
      <xdr:rowOff>23812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4BE549D2-68DD-4FC4-870A-493F47119EA3}"/>
            </a:ext>
          </a:extLst>
        </xdr:cNvPr>
        <xdr:cNvCxnSpPr/>
      </xdr:nvCxnSpPr>
      <xdr:spPr>
        <a:xfrm>
          <a:off x="5738812" y="42600562"/>
          <a:ext cx="16073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185</xdr:row>
      <xdr:rowOff>30003</xdr:rowOff>
    </xdr:from>
    <xdr:to>
      <xdr:col>20</xdr:col>
      <xdr:colOff>607219</xdr:colOff>
      <xdr:row>185</xdr:row>
      <xdr:rowOff>30003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DCE10019-BA00-463F-B81A-13AB73BB2AC0}"/>
            </a:ext>
          </a:extLst>
        </xdr:cNvPr>
        <xdr:cNvCxnSpPr/>
      </xdr:nvCxnSpPr>
      <xdr:spPr>
        <a:xfrm>
          <a:off x="9048750" y="42606753"/>
          <a:ext cx="1428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260033</xdr:colOff>
      <xdr:row>187</xdr:row>
      <xdr:rowOff>107156</xdr:rowOff>
    </xdr:from>
    <xdr:to>
      <xdr:col>21</xdr:col>
      <xdr:colOff>500063</xdr:colOff>
      <xdr:row>194</xdr:row>
      <xdr:rowOff>15716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B9C0CFDE-06C8-4D04-A790-8E388E13BC31}"/>
            </a:ext>
          </a:extLst>
        </xdr:cNvPr>
        <xdr:cNvCxnSpPr/>
      </xdr:nvCxnSpPr>
      <xdr:spPr>
        <a:xfrm flipH="1">
          <a:off x="8642033" y="42279094"/>
          <a:ext cx="2395061" cy="13254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321469</xdr:colOff>
      <xdr:row>198</xdr:row>
      <xdr:rowOff>59531</xdr:rowOff>
    </xdr:from>
    <xdr:to>
      <xdr:col>15</xdr:col>
      <xdr:colOff>432434</xdr:colOff>
      <xdr:row>203</xdr:row>
      <xdr:rowOff>154781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5DD630F-F9BE-4EA3-8831-19F14AB35E3D}"/>
            </a:ext>
          </a:extLst>
        </xdr:cNvPr>
        <xdr:cNvCxnSpPr/>
      </xdr:nvCxnSpPr>
      <xdr:spPr>
        <a:xfrm flipH="1">
          <a:off x="5179219" y="44660344"/>
          <a:ext cx="2313621" cy="11072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664368</xdr:colOff>
      <xdr:row>198</xdr:row>
      <xdr:rowOff>53340</xdr:rowOff>
    </xdr:from>
    <xdr:to>
      <xdr:col>21</xdr:col>
      <xdr:colOff>250031</xdr:colOff>
      <xdr:row>203</xdr:row>
      <xdr:rowOff>178593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E42B05A-E5A1-4E40-8783-D4A1F29F3AC9}"/>
            </a:ext>
          </a:extLst>
        </xdr:cNvPr>
        <xdr:cNvCxnSpPr/>
      </xdr:nvCxnSpPr>
      <xdr:spPr>
        <a:xfrm>
          <a:off x="9046368" y="44654153"/>
          <a:ext cx="1740694" cy="11372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</xdr:colOff>
      <xdr:row>198</xdr:row>
      <xdr:rowOff>202405</xdr:rowOff>
    </xdr:from>
    <xdr:to>
      <xdr:col>21</xdr:col>
      <xdr:colOff>83344</xdr:colOff>
      <xdr:row>203</xdr:row>
      <xdr:rowOff>190500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B67DED6F-BA19-4AB1-A104-88953B25D2CC}"/>
            </a:ext>
          </a:extLst>
        </xdr:cNvPr>
        <xdr:cNvCxnSpPr/>
      </xdr:nvCxnSpPr>
      <xdr:spPr>
        <a:xfrm flipH="1" flipV="1">
          <a:off x="9048751" y="44803218"/>
          <a:ext cx="1571624" cy="10001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198</xdr:row>
      <xdr:rowOff>190502</xdr:rowOff>
    </xdr:from>
    <xdr:to>
      <xdr:col>15</xdr:col>
      <xdr:colOff>434340</xdr:colOff>
      <xdr:row>204</xdr:row>
      <xdr:rowOff>47625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ACDF14B1-A129-46AE-B1C2-63C503D11B7C}"/>
            </a:ext>
          </a:extLst>
        </xdr:cNvPr>
        <xdr:cNvCxnSpPr/>
      </xdr:nvCxnSpPr>
      <xdr:spPr>
        <a:xfrm flipV="1">
          <a:off x="5238750" y="44791315"/>
          <a:ext cx="2255996" cy="10715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383382</xdr:colOff>
      <xdr:row>205</xdr:row>
      <xdr:rowOff>71438</xdr:rowOff>
    </xdr:from>
    <xdr:to>
      <xdr:col>24</xdr:col>
      <xdr:colOff>16669</xdr:colOff>
      <xdr:row>207</xdr:row>
      <xdr:rowOff>475</xdr:rowOff>
    </xdr:to>
    <xdr:sp macro="" textlink="">
      <xdr:nvSpPr>
        <xdr:cNvPr id="57" name="화살표: 아래로 구부러짐 56">
          <a:extLst>
            <a:ext uri="{FF2B5EF4-FFF2-40B4-BE49-F238E27FC236}">
              <a16:creationId xmlns:a16="http://schemas.microsoft.com/office/drawing/2014/main" id="{840482E9-AB9D-43D7-8F71-10D4C4F4FB54}"/>
            </a:ext>
          </a:extLst>
        </xdr:cNvPr>
        <xdr:cNvSpPr/>
      </xdr:nvSpPr>
      <xdr:spPr>
        <a:xfrm rot="5400000">
          <a:off x="12237007" y="46106000"/>
          <a:ext cx="333850" cy="300037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95727</xdr:colOff>
      <xdr:row>207</xdr:row>
      <xdr:rowOff>30002</xdr:rowOff>
    </xdr:from>
    <xdr:to>
      <xdr:col>6</xdr:col>
      <xdr:colOff>401479</xdr:colOff>
      <xdr:row>208</xdr:row>
      <xdr:rowOff>130969</xdr:rowOff>
    </xdr:to>
    <xdr:sp macro="" textlink="">
      <xdr:nvSpPr>
        <xdr:cNvPr id="59" name="화살표: 아래로 구부러짐 58">
          <a:extLst>
            <a:ext uri="{FF2B5EF4-FFF2-40B4-BE49-F238E27FC236}">
              <a16:creationId xmlns:a16="http://schemas.microsoft.com/office/drawing/2014/main" id="{F00ADC82-B905-4C22-9E47-BB2FD9E3A8B9}"/>
            </a:ext>
          </a:extLst>
        </xdr:cNvPr>
        <xdr:cNvSpPr/>
      </xdr:nvSpPr>
      <xdr:spPr>
        <a:xfrm rot="16200000">
          <a:off x="3192541" y="46451282"/>
          <a:ext cx="30337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101920</xdr:colOff>
      <xdr:row>194</xdr:row>
      <xdr:rowOff>186689</xdr:rowOff>
    </xdr:from>
    <xdr:to>
      <xdr:col>15</xdr:col>
      <xdr:colOff>407672</xdr:colOff>
      <xdr:row>196</xdr:row>
      <xdr:rowOff>89059</xdr:rowOff>
    </xdr:to>
    <xdr:sp macro="" textlink="">
      <xdr:nvSpPr>
        <xdr:cNvPr id="66" name="화살표: 아래로 구부러짐 65">
          <a:extLst>
            <a:ext uri="{FF2B5EF4-FFF2-40B4-BE49-F238E27FC236}">
              <a16:creationId xmlns:a16="http://schemas.microsoft.com/office/drawing/2014/main" id="{ABDAE4EC-019A-428B-892D-BB0569295156}"/>
            </a:ext>
          </a:extLst>
        </xdr:cNvPr>
        <xdr:cNvSpPr/>
      </xdr:nvSpPr>
      <xdr:spPr>
        <a:xfrm rot="16200000">
          <a:off x="7161610" y="43776186"/>
          <a:ext cx="30718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101918</xdr:colOff>
      <xdr:row>184</xdr:row>
      <xdr:rowOff>43813</xdr:rowOff>
    </xdr:from>
    <xdr:to>
      <xdr:col>8</xdr:col>
      <xdr:colOff>407670</xdr:colOff>
      <xdr:row>185</xdr:row>
      <xdr:rowOff>148590</xdr:rowOff>
    </xdr:to>
    <xdr:sp macro="" textlink="">
      <xdr:nvSpPr>
        <xdr:cNvPr id="68" name="화살표: 아래로 구부러짐 67">
          <a:extLst>
            <a:ext uri="{FF2B5EF4-FFF2-40B4-BE49-F238E27FC236}">
              <a16:creationId xmlns:a16="http://schemas.microsoft.com/office/drawing/2014/main" id="{21E45E31-7EC0-49FE-BB62-0AD2872ACF31}"/>
            </a:ext>
          </a:extLst>
        </xdr:cNvPr>
        <xdr:cNvSpPr/>
      </xdr:nvSpPr>
      <xdr:spPr>
        <a:xfrm rot="16200000">
          <a:off x="4077890" y="41609248"/>
          <a:ext cx="30718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371475</xdr:colOff>
      <xdr:row>184</xdr:row>
      <xdr:rowOff>140971</xdr:rowOff>
    </xdr:from>
    <xdr:to>
      <xdr:col>26</xdr:col>
      <xdr:colOff>8572</xdr:colOff>
      <xdr:row>186</xdr:row>
      <xdr:rowOff>71914</xdr:rowOff>
    </xdr:to>
    <xdr:sp macro="" textlink="">
      <xdr:nvSpPr>
        <xdr:cNvPr id="70" name="화살표: 아래로 구부러짐 69">
          <a:extLst>
            <a:ext uri="{FF2B5EF4-FFF2-40B4-BE49-F238E27FC236}">
              <a16:creationId xmlns:a16="http://schemas.microsoft.com/office/drawing/2014/main" id="{0164C7CE-835F-4A15-871F-C3537B55A750}"/>
            </a:ext>
          </a:extLst>
        </xdr:cNvPr>
        <xdr:cNvSpPr/>
      </xdr:nvSpPr>
      <xdr:spPr>
        <a:xfrm rot="5400000">
          <a:off x="13559552" y="41721644"/>
          <a:ext cx="335755" cy="303847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70273</xdr:colOff>
      <xdr:row>17</xdr:row>
      <xdr:rowOff>105834</xdr:rowOff>
    </xdr:from>
    <xdr:to>
      <xdr:col>4</xdr:col>
      <xdr:colOff>92286</xdr:colOff>
      <xdr:row>29</xdr:row>
      <xdr:rowOff>18102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986E82-A17F-468A-A880-68D7ACD3C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023" y="1513417"/>
          <a:ext cx="2323465" cy="2336698"/>
        </a:xfrm>
        <a:prstGeom prst="rect">
          <a:avLst/>
        </a:prstGeom>
      </xdr:spPr>
    </xdr:pic>
    <xdr:clientData/>
  </xdr:twoCellAnchor>
  <xdr:twoCellAnchor editAs="oneCell">
    <xdr:from>
      <xdr:col>5</xdr:col>
      <xdr:colOff>148167</xdr:colOff>
      <xdr:row>18</xdr:row>
      <xdr:rowOff>42333</xdr:rowOff>
    </xdr:from>
    <xdr:to>
      <xdr:col>10</xdr:col>
      <xdr:colOff>56321</xdr:colOff>
      <xdr:row>30</xdr:row>
      <xdr:rowOff>54094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43197C4-C1A9-4C53-BB80-ECA070EA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8834" y="1651000"/>
          <a:ext cx="3249524" cy="2432381"/>
        </a:xfrm>
        <a:prstGeom prst="rect">
          <a:avLst/>
        </a:prstGeom>
      </xdr:spPr>
    </xdr:pic>
    <xdr:clientData/>
  </xdr:twoCellAnchor>
  <xdr:twoCellAnchor>
    <xdr:from>
      <xdr:col>5</xdr:col>
      <xdr:colOff>541655</xdr:colOff>
      <xdr:row>21</xdr:row>
      <xdr:rowOff>91441</xdr:rowOff>
    </xdr:from>
    <xdr:to>
      <xdr:col>10</xdr:col>
      <xdr:colOff>656166</xdr:colOff>
      <xdr:row>23</xdr:row>
      <xdr:rowOff>10585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0F835C1-ED7F-475A-9437-4F7DD0D48FB2}"/>
            </a:ext>
          </a:extLst>
        </xdr:cNvPr>
        <xdr:cNvSpPr/>
      </xdr:nvSpPr>
      <xdr:spPr>
        <a:xfrm>
          <a:off x="4182322" y="2303358"/>
          <a:ext cx="3448261" cy="3213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542502</xdr:colOff>
      <xdr:row>23</xdr:row>
      <xdr:rowOff>8680</xdr:rowOff>
    </xdr:from>
    <xdr:to>
      <xdr:col>10</xdr:col>
      <xdr:colOff>657013</xdr:colOff>
      <xdr:row>24</xdr:row>
      <xdr:rowOff>132716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B02EA12-42C6-448A-AEF9-614BF165686A}"/>
            </a:ext>
          </a:extLst>
        </xdr:cNvPr>
        <xdr:cNvSpPr/>
      </xdr:nvSpPr>
      <xdr:spPr>
        <a:xfrm>
          <a:off x="4183169" y="2622763"/>
          <a:ext cx="3448261" cy="3251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95250</xdr:rowOff>
    </xdr:from>
    <xdr:to>
      <xdr:col>7</xdr:col>
      <xdr:colOff>570967</xdr:colOff>
      <xdr:row>14</xdr:row>
      <xdr:rowOff>194123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4F5B885-86E6-4D8A-96E0-668543F3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1495425"/>
          <a:ext cx="4266667" cy="1499048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11</xdr:row>
      <xdr:rowOff>85725</xdr:rowOff>
    </xdr:from>
    <xdr:to>
      <xdr:col>8</xdr:col>
      <xdr:colOff>161925</xdr:colOff>
      <xdr:row>14</xdr:row>
      <xdr:rowOff>180975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97F0CC3-D439-4B17-9E79-3ED9DF6C141D}"/>
            </a:ext>
          </a:extLst>
        </xdr:cNvPr>
        <xdr:cNvSpPr/>
      </xdr:nvSpPr>
      <xdr:spPr>
        <a:xfrm>
          <a:off x="895350" y="2286000"/>
          <a:ext cx="4600575" cy="695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133350</xdr:colOff>
      <xdr:row>16</xdr:row>
      <xdr:rowOff>179070</xdr:rowOff>
    </xdr:from>
    <xdr:to>
      <xdr:col>9</xdr:col>
      <xdr:colOff>359678</xdr:colOff>
      <xdr:row>48</xdr:row>
      <xdr:rowOff>173990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C0E8FC9-C703-491F-A06E-E5B94FE4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3379470"/>
          <a:ext cx="5550803" cy="6450330"/>
        </a:xfrm>
        <a:prstGeom prst="rect">
          <a:avLst/>
        </a:prstGeom>
      </xdr:spPr>
    </xdr:pic>
    <xdr:clientData/>
  </xdr:twoCellAnchor>
  <xdr:twoCellAnchor>
    <xdr:from>
      <xdr:col>1</xdr:col>
      <xdr:colOff>205739</xdr:colOff>
      <xdr:row>21</xdr:row>
      <xdr:rowOff>28576</xdr:rowOff>
    </xdr:from>
    <xdr:to>
      <xdr:col>9</xdr:col>
      <xdr:colOff>295274</xdr:colOff>
      <xdr:row>27</xdr:row>
      <xdr:rowOff>40006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436E493-B7C7-4783-AA72-9386FB1EA687}"/>
            </a:ext>
          </a:extLst>
        </xdr:cNvPr>
        <xdr:cNvSpPr/>
      </xdr:nvSpPr>
      <xdr:spPr>
        <a:xfrm>
          <a:off x="872489" y="4229101"/>
          <a:ext cx="5423535" cy="12115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213359</xdr:colOff>
      <xdr:row>27</xdr:row>
      <xdr:rowOff>38100</xdr:rowOff>
    </xdr:from>
    <xdr:to>
      <xdr:col>9</xdr:col>
      <xdr:colOff>295274</xdr:colOff>
      <xdr:row>46</xdr:row>
      <xdr:rowOff>76200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5A40C5E-1090-4118-A10D-4CCB64FD0C26}"/>
            </a:ext>
          </a:extLst>
        </xdr:cNvPr>
        <xdr:cNvSpPr/>
      </xdr:nvSpPr>
      <xdr:spPr>
        <a:xfrm>
          <a:off x="880109" y="5438775"/>
          <a:ext cx="5415915" cy="3838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18</xdr:col>
      <xdr:colOff>189441</xdr:colOff>
      <xdr:row>21</xdr:row>
      <xdr:rowOff>184783</xdr:rowOff>
    </xdr:from>
    <xdr:to>
      <xdr:col>23</xdr:col>
      <xdr:colOff>248920</xdr:colOff>
      <xdr:row>30</xdr:row>
      <xdr:rowOff>20486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4A6919-0B9C-414D-B15A-DCD2AF034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6024" y="4428700"/>
          <a:ext cx="3377989" cy="1640796"/>
        </a:xfrm>
        <a:prstGeom prst="rect">
          <a:avLst/>
        </a:prstGeom>
      </xdr:spPr>
    </xdr:pic>
    <xdr:clientData/>
  </xdr:twoCellAnchor>
  <xdr:twoCellAnchor>
    <xdr:from>
      <xdr:col>16</xdr:col>
      <xdr:colOff>532976</xdr:colOff>
      <xdr:row>23</xdr:row>
      <xdr:rowOff>72178</xdr:rowOff>
    </xdr:from>
    <xdr:to>
      <xdr:col>18</xdr:col>
      <xdr:colOff>173143</xdr:colOff>
      <xdr:row>24</xdr:row>
      <xdr:rowOff>136524</xdr:rowOff>
    </xdr:to>
    <xdr:sp macro="" textlink="">
      <xdr:nvSpPr>
        <xdr:cNvPr id="8" name="화살표: 오른쪽 7">
          <a:extLst>
            <a:ext uri="{FF2B5EF4-FFF2-40B4-BE49-F238E27FC236}">
              <a16:creationId xmlns:a16="http://schemas.microsoft.com/office/drawing/2014/main" id="{0F7C7CF7-F28A-4729-8D69-648878ED6B6E}"/>
            </a:ext>
          </a:extLst>
        </xdr:cNvPr>
        <xdr:cNvSpPr/>
      </xdr:nvSpPr>
      <xdr:spPr>
        <a:xfrm>
          <a:off x="11200976" y="4718261"/>
          <a:ext cx="1428750" cy="26543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4157-B805-45D3-BEDB-E50164E2FB6D}">
  <sheetPr>
    <pageSetUpPr fitToPage="1"/>
  </sheetPr>
  <dimension ref="B2:J61"/>
  <sheetViews>
    <sheetView zoomScale="70" zoomScaleNormal="70" workbookViewId="0">
      <selection activeCell="C16" sqref="C16"/>
    </sheetView>
  </sheetViews>
  <sheetFormatPr defaultRowHeight="16.5" x14ac:dyDescent="0.3"/>
  <cols>
    <col min="2" max="2" width="15.75" customWidth="1"/>
    <col min="3" max="3" width="42" bestFit="1" customWidth="1"/>
    <col min="4" max="8" width="12.75" style="530" customWidth="1"/>
    <col min="9" max="9" width="12.75" style="544" customWidth="1"/>
    <col min="10" max="10" width="39.5" customWidth="1"/>
  </cols>
  <sheetData>
    <row r="2" spans="2:10" x14ac:dyDescent="0.3">
      <c r="I2" s="544" t="s">
        <v>1931</v>
      </c>
    </row>
    <row r="3" spans="2:10" ht="17.25" thickBot="1" x14ac:dyDescent="0.35">
      <c r="D3" s="561"/>
      <c r="E3" s="562" t="s">
        <v>1935</v>
      </c>
      <c r="F3" s="561" t="s">
        <v>1934</v>
      </c>
      <c r="G3" s="561"/>
      <c r="H3" s="561"/>
      <c r="I3" s="544" t="s">
        <v>1932</v>
      </c>
    </row>
    <row r="4" spans="2:10" ht="27" customHeight="1" thickBot="1" x14ac:dyDescent="0.35">
      <c r="B4" s="594" t="s">
        <v>1018</v>
      </c>
      <c r="C4" s="595"/>
      <c r="D4" s="397" t="s">
        <v>1019</v>
      </c>
      <c r="E4" s="397" t="s">
        <v>1020</v>
      </c>
      <c r="F4" s="397" t="s">
        <v>1021</v>
      </c>
      <c r="G4" s="397" t="s">
        <v>1022</v>
      </c>
      <c r="H4" s="397" t="s">
        <v>1023</v>
      </c>
      <c r="I4" s="545" t="s">
        <v>1027</v>
      </c>
      <c r="J4" s="398" t="s">
        <v>33</v>
      </c>
    </row>
    <row r="5" spans="2:10" x14ac:dyDescent="0.3">
      <c r="B5" s="596" t="s">
        <v>1028</v>
      </c>
      <c r="C5" s="404" t="s">
        <v>1029</v>
      </c>
      <c r="D5" s="531">
        <v>12.04</v>
      </c>
      <c r="E5" s="531">
        <v>11.98</v>
      </c>
      <c r="F5" s="531">
        <v>12.07</v>
      </c>
      <c r="G5" s="531">
        <v>12.01</v>
      </c>
      <c r="H5" s="531">
        <v>12.07</v>
      </c>
      <c r="I5" s="546">
        <v>12.03</v>
      </c>
      <c r="J5" s="400"/>
    </row>
    <row r="6" spans="2:10" x14ac:dyDescent="0.3">
      <c r="B6" s="597"/>
      <c r="C6" s="405" t="s">
        <v>1030</v>
      </c>
      <c r="D6" s="532">
        <v>31.6</v>
      </c>
      <c r="E6" s="532">
        <v>25.6</v>
      </c>
      <c r="F6" s="532">
        <v>32.4</v>
      </c>
      <c r="G6" s="532">
        <v>27.2</v>
      </c>
      <c r="H6" s="532">
        <v>31.6</v>
      </c>
      <c r="I6" s="547">
        <v>30.4</v>
      </c>
      <c r="J6" s="401"/>
    </row>
    <row r="7" spans="2:10" x14ac:dyDescent="0.3">
      <c r="B7" s="597"/>
      <c r="C7" s="405" t="s">
        <v>1031</v>
      </c>
      <c r="D7" s="533">
        <v>5.0730000000000004</v>
      </c>
      <c r="E7" s="533">
        <v>5.1100000000000003</v>
      </c>
      <c r="F7" s="533">
        <v>5.0880000000000001</v>
      </c>
      <c r="G7" s="533">
        <v>5.0609999999999999</v>
      </c>
      <c r="H7" s="533">
        <v>5.0730000000000004</v>
      </c>
      <c r="I7" s="547">
        <v>5.085</v>
      </c>
      <c r="J7" s="401"/>
    </row>
    <row r="8" spans="2:10" x14ac:dyDescent="0.3">
      <c r="B8" s="597"/>
      <c r="C8" s="405" t="s">
        <v>1032</v>
      </c>
      <c r="D8" s="532">
        <v>38.799999999999997</v>
      </c>
      <c r="E8" s="532">
        <v>41.6</v>
      </c>
      <c r="F8" s="532">
        <v>41.2</v>
      </c>
      <c r="G8" s="532">
        <v>43.6</v>
      </c>
      <c r="H8" s="532">
        <v>38.4</v>
      </c>
      <c r="I8" s="547">
        <v>35.6</v>
      </c>
      <c r="J8" s="401"/>
    </row>
    <row r="9" spans="2:10" x14ac:dyDescent="0.3">
      <c r="B9" s="597"/>
      <c r="C9" s="405" t="s">
        <v>1033</v>
      </c>
      <c r="D9" s="533">
        <v>3.2970000000000002</v>
      </c>
      <c r="E9" s="533">
        <v>3.2959999999999998</v>
      </c>
      <c r="F9" s="533">
        <v>3.3069999999999999</v>
      </c>
      <c r="G9" s="533">
        <v>3.3079999999999998</v>
      </c>
      <c r="H9" s="533">
        <v>3.2879999999999998</v>
      </c>
      <c r="I9" s="547">
        <v>3.3079999999999998</v>
      </c>
      <c r="J9" s="401"/>
    </row>
    <row r="10" spans="2:10" ht="17.25" thickBot="1" x14ac:dyDescent="0.35">
      <c r="B10" s="598"/>
      <c r="C10" s="406" t="s">
        <v>1034</v>
      </c>
      <c r="D10" s="534">
        <v>43.6</v>
      </c>
      <c r="E10" s="534">
        <v>41.6</v>
      </c>
      <c r="F10" s="534">
        <v>38</v>
      </c>
      <c r="G10" s="534">
        <v>35.6</v>
      </c>
      <c r="H10" s="534">
        <v>36</v>
      </c>
      <c r="I10" s="548">
        <v>37.200000000000003</v>
      </c>
      <c r="J10" s="403"/>
    </row>
    <row r="11" spans="2:10" x14ac:dyDescent="0.3">
      <c r="B11" s="596" t="s">
        <v>1035</v>
      </c>
      <c r="C11" s="404" t="s">
        <v>1024</v>
      </c>
      <c r="D11" s="535" t="s">
        <v>1025</v>
      </c>
      <c r="E11" s="535" t="s">
        <v>1025</v>
      </c>
      <c r="F11" s="535" t="s">
        <v>1025</v>
      </c>
      <c r="G11" s="535" t="s">
        <v>1025</v>
      </c>
      <c r="H11" s="535" t="s">
        <v>1025</v>
      </c>
      <c r="I11" s="549" t="s">
        <v>1025</v>
      </c>
      <c r="J11" s="400" t="s">
        <v>1917</v>
      </c>
    </row>
    <row r="12" spans="2:10" ht="17.25" thickBot="1" x14ac:dyDescent="0.35">
      <c r="B12" s="598"/>
      <c r="C12" s="406" t="s">
        <v>1026</v>
      </c>
      <c r="D12" s="534"/>
      <c r="E12" s="534" t="s">
        <v>1025</v>
      </c>
      <c r="F12" s="534" t="s">
        <v>1025</v>
      </c>
      <c r="G12" s="534" t="s">
        <v>1025</v>
      </c>
      <c r="H12" s="534" t="s">
        <v>1025</v>
      </c>
      <c r="I12" s="548" t="s">
        <v>1025</v>
      </c>
      <c r="J12" s="403"/>
    </row>
    <row r="13" spans="2:10" x14ac:dyDescent="0.3">
      <c r="B13" s="599" t="s">
        <v>1037</v>
      </c>
      <c r="C13" s="399" t="s">
        <v>1921</v>
      </c>
      <c r="D13" s="535" t="s">
        <v>1036</v>
      </c>
      <c r="E13" s="535" t="s">
        <v>1036</v>
      </c>
      <c r="F13" s="535" t="s">
        <v>1036</v>
      </c>
      <c r="G13" s="535" t="s">
        <v>1036</v>
      </c>
      <c r="H13" s="535" t="s">
        <v>1036</v>
      </c>
      <c r="I13" s="549" t="s">
        <v>1036</v>
      </c>
      <c r="J13" s="400"/>
    </row>
    <row r="14" spans="2:10" x14ac:dyDescent="0.3">
      <c r="B14" s="597"/>
      <c r="C14" s="395" t="s">
        <v>1922</v>
      </c>
      <c r="D14" s="532" t="s">
        <v>1036</v>
      </c>
      <c r="E14" s="532" t="s">
        <v>1036</v>
      </c>
      <c r="F14" s="532" t="s">
        <v>1036</v>
      </c>
      <c r="G14" s="532" t="s">
        <v>1036</v>
      </c>
      <c r="H14" s="532" t="s">
        <v>1036</v>
      </c>
      <c r="I14" s="547" t="s">
        <v>1036</v>
      </c>
      <c r="J14" s="401" t="s">
        <v>1923</v>
      </c>
    </row>
    <row r="15" spans="2:10" x14ac:dyDescent="0.3">
      <c r="B15" s="597"/>
      <c r="C15" s="395" t="s">
        <v>1924</v>
      </c>
      <c r="D15" s="532" t="s">
        <v>1036</v>
      </c>
      <c r="E15" s="532" t="s">
        <v>1036</v>
      </c>
      <c r="F15" s="532" t="s">
        <v>1036</v>
      </c>
      <c r="G15" s="532" t="s">
        <v>1036</v>
      </c>
      <c r="H15" s="532" t="s">
        <v>1036</v>
      </c>
      <c r="I15" s="547" t="s">
        <v>1036</v>
      </c>
      <c r="J15" s="401" t="s">
        <v>1925</v>
      </c>
    </row>
    <row r="16" spans="2:10" x14ac:dyDescent="0.3">
      <c r="B16" s="597"/>
      <c r="C16" s="395" t="s">
        <v>2095</v>
      </c>
      <c r="D16" s="532"/>
      <c r="E16" s="532" t="s">
        <v>1036</v>
      </c>
      <c r="F16" s="532" t="s">
        <v>1036</v>
      </c>
      <c r="G16" s="532" t="s">
        <v>1036</v>
      </c>
      <c r="H16" s="532" t="s">
        <v>1036</v>
      </c>
      <c r="I16" s="547"/>
      <c r="J16" s="401"/>
    </row>
    <row r="17" spans="2:10" x14ac:dyDescent="0.3">
      <c r="B17" s="597"/>
      <c r="C17" s="428"/>
      <c r="D17" s="532"/>
      <c r="E17" s="536"/>
      <c r="F17" s="532"/>
      <c r="G17" s="532"/>
      <c r="H17" s="532"/>
      <c r="I17" s="547"/>
      <c r="J17" s="429"/>
    </row>
    <row r="18" spans="2:10" x14ac:dyDescent="0.3">
      <c r="B18" s="597"/>
      <c r="C18" s="428"/>
      <c r="D18" s="532"/>
      <c r="E18" s="536"/>
      <c r="F18" s="532"/>
      <c r="G18" s="532"/>
      <c r="H18" s="532"/>
      <c r="I18" s="547"/>
      <c r="J18" s="446"/>
    </row>
    <row r="19" spans="2:10" x14ac:dyDescent="0.3">
      <c r="B19" s="597"/>
      <c r="C19" s="451"/>
      <c r="D19" s="532"/>
      <c r="E19" s="536"/>
      <c r="F19" s="536"/>
      <c r="G19" s="536"/>
      <c r="H19" s="536"/>
      <c r="I19" s="550"/>
      <c r="J19" s="446"/>
    </row>
    <row r="20" spans="2:10" x14ac:dyDescent="0.3">
      <c r="B20" s="597"/>
      <c r="C20" s="428"/>
      <c r="D20" s="536"/>
      <c r="E20" s="536"/>
      <c r="F20" s="536"/>
      <c r="G20" s="536"/>
      <c r="H20" s="536"/>
      <c r="I20" s="550"/>
      <c r="J20" s="429"/>
    </row>
    <row r="21" spans="2:10" ht="17.25" thickBot="1" x14ac:dyDescent="0.35">
      <c r="B21" s="598"/>
      <c r="C21" s="402"/>
      <c r="D21" s="534"/>
      <c r="E21" s="534"/>
      <c r="F21" s="534"/>
      <c r="G21" s="534"/>
      <c r="H21" s="534"/>
      <c r="I21" s="548"/>
      <c r="J21" s="403"/>
    </row>
    <row r="22" spans="2:10" x14ac:dyDescent="0.3">
      <c r="B22" s="596" t="s">
        <v>1038</v>
      </c>
      <c r="C22" s="399" t="s">
        <v>1039</v>
      </c>
      <c r="D22" s="535" t="s">
        <v>1036</v>
      </c>
      <c r="E22" s="535" t="s">
        <v>1036</v>
      </c>
      <c r="F22" s="535" t="s">
        <v>1036</v>
      </c>
      <c r="G22" s="535" t="s">
        <v>1036</v>
      </c>
      <c r="H22" s="535" t="s">
        <v>1036</v>
      </c>
      <c r="I22" s="549" t="s">
        <v>1036</v>
      </c>
      <c r="J22" s="400"/>
    </row>
    <row r="23" spans="2:10" x14ac:dyDescent="0.3">
      <c r="B23" s="597"/>
      <c r="C23" s="396" t="s">
        <v>1926</v>
      </c>
      <c r="D23" s="532" t="s">
        <v>1036</v>
      </c>
      <c r="E23" s="532" t="s">
        <v>1036</v>
      </c>
      <c r="F23" s="532" t="s">
        <v>1036</v>
      </c>
      <c r="G23" s="532" t="s">
        <v>1036</v>
      </c>
      <c r="H23" s="532" t="s">
        <v>1036</v>
      </c>
      <c r="I23" s="547" t="s">
        <v>1036</v>
      </c>
      <c r="J23" s="401"/>
    </row>
    <row r="24" spans="2:10" x14ac:dyDescent="0.3">
      <c r="B24" s="597"/>
      <c r="C24" s="396" t="s">
        <v>1957</v>
      </c>
      <c r="D24" s="532" t="s">
        <v>1960</v>
      </c>
      <c r="E24" s="532" t="s">
        <v>1960</v>
      </c>
      <c r="F24" s="532" t="s">
        <v>1960</v>
      </c>
      <c r="G24" s="532" t="s">
        <v>1960</v>
      </c>
      <c r="H24" s="532" t="s">
        <v>1960</v>
      </c>
      <c r="I24" s="547"/>
      <c r="J24" s="401" t="s">
        <v>1963</v>
      </c>
    </row>
    <row r="25" spans="2:10" x14ac:dyDescent="0.3">
      <c r="B25" s="597"/>
      <c r="C25" s="396" t="s">
        <v>1958</v>
      </c>
      <c r="D25" s="532" t="s">
        <v>1036</v>
      </c>
      <c r="E25" s="532" t="s">
        <v>1036</v>
      </c>
      <c r="F25" s="532" t="s">
        <v>1036</v>
      </c>
      <c r="G25" s="532" t="s">
        <v>1036</v>
      </c>
      <c r="H25" s="532" t="s">
        <v>1036</v>
      </c>
      <c r="I25" s="547"/>
      <c r="J25" s="401"/>
    </row>
    <row r="26" spans="2:10" ht="17.25" thickBot="1" x14ac:dyDescent="0.35">
      <c r="B26" s="598"/>
      <c r="C26" s="407" t="s">
        <v>1959</v>
      </c>
      <c r="D26" s="534" t="s">
        <v>1961</v>
      </c>
      <c r="E26" s="534" t="s">
        <v>1961</v>
      </c>
      <c r="F26" s="534" t="s">
        <v>1961</v>
      </c>
      <c r="G26" s="534" t="s">
        <v>1961</v>
      </c>
      <c r="H26" s="534" t="s">
        <v>1961</v>
      </c>
      <c r="I26" s="548" t="s">
        <v>1960</v>
      </c>
      <c r="J26" s="403" t="s">
        <v>1962</v>
      </c>
    </row>
    <row r="27" spans="2:10" x14ac:dyDescent="0.3">
      <c r="B27" s="596" t="s">
        <v>1042</v>
      </c>
      <c r="C27" s="399" t="s">
        <v>1043</v>
      </c>
      <c r="D27" s="535"/>
      <c r="E27" s="535"/>
      <c r="F27" s="535"/>
      <c r="G27" s="535"/>
      <c r="H27" s="535"/>
      <c r="I27" s="549"/>
      <c r="J27" s="400"/>
    </row>
    <row r="28" spans="2:10" x14ac:dyDescent="0.3">
      <c r="B28" s="597"/>
      <c r="C28" s="395" t="s">
        <v>1044</v>
      </c>
      <c r="D28" s="532"/>
      <c r="E28" s="532"/>
      <c r="F28" s="532"/>
      <c r="G28" s="537"/>
      <c r="H28" s="537"/>
      <c r="I28" s="551"/>
      <c r="J28" s="420"/>
    </row>
    <row r="29" spans="2:10" x14ac:dyDescent="0.3">
      <c r="B29" s="597"/>
      <c r="C29" s="395" t="s">
        <v>1956</v>
      </c>
      <c r="D29" s="532"/>
      <c r="E29" s="532"/>
      <c r="F29" s="532"/>
      <c r="G29" s="537"/>
      <c r="H29" s="537"/>
      <c r="I29" s="551"/>
      <c r="J29" s="420"/>
    </row>
    <row r="30" spans="2:10" x14ac:dyDescent="0.3">
      <c r="B30" s="597"/>
      <c r="C30" s="395" t="s">
        <v>1927</v>
      </c>
      <c r="D30" s="532"/>
      <c r="E30" s="532"/>
      <c r="F30" s="532"/>
      <c r="G30" s="537"/>
      <c r="H30" s="537"/>
      <c r="I30" s="551"/>
      <c r="J30" s="420"/>
    </row>
    <row r="31" spans="2:10" x14ac:dyDescent="0.3">
      <c r="B31" s="597"/>
      <c r="C31" s="395" t="s">
        <v>1955</v>
      </c>
      <c r="D31" s="560"/>
      <c r="E31" s="532"/>
      <c r="F31" s="532"/>
      <c r="G31" s="537"/>
      <c r="H31" s="537"/>
      <c r="I31" s="551"/>
      <c r="J31" s="401"/>
    </row>
    <row r="32" spans="2:10" x14ac:dyDescent="0.3">
      <c r="B32" s="597"/>
      <c r="C32" s="395" t="s">
        <v>1928</v>
      </c>
      <c r="D32" s="532"/>
      <c r="E32" s="538"/>
      <c r="F32" s="532"/>
      <c r="G32" s="537"/>
      <c r="H32" s="537"/>
      <c r="I32" s="551"/>
      <c r="J32" s="401"/>
    </row>
    <row r="33" spans="2:10" x14ac:dyDescent="0.3">
      <c r="B33" s="597"/>
      <c r="C33" s="395" t="s">
        <v>1933</v>
      </c>
      <c r="D33" s="532"/>
      <c r="E33" s="560"/>
      <c r="F33" s="560"/>
      <c r="G33" s="537"/>
      <c r="H33" s="537"/>
      <c r="I33" s="551"/>
      <c r="J33" s="401"/>
    </row>
    <row r="34" spans="2:10" x14ac:dyDescent="0.3">
      <c r="B34" s="597"/>
      <c r="C34" s="395" t="s">
        <v>1952</v>
      </c>
      <c r="D34" s="532"/>
      <c r="E34" s="532"/>
      <c r="F34" s="532"/>
      <c r="G34" s="537"/>
      <c r="H34" s="537"/>
      <c r="I34" s="551"/>
      <c r="J34" s="401"/>
    </row>
    <row r="35" spans="2:10" x14ac:dyDescent="0.3">
      <c r="B35" s="597"/>
      <c r="C35" s="395" t="s">
        <v>1953</v>
      </c>
      <c r="D35" s="532"/>
      <c r="E35" s="532"/>
      <c r="F35" s="532"/>
      <c r="G35" s="537"/>
      <c r="H35" s="537"/>
      <c r="I35" s="551"/>
      <c r="J35" s="401"/>
    </row>
    <row r="36" spans="2:10" ht="17.25" thickBot="1" x14ac:dyDescent="0.35">
      <c r="B36" s="597"/>
      <c r="C36" s="395" t="s">
        <v>1954</v>
      </c>
      <c r="D36" s="532"/>
      <c r="E36" s="532"/>
      <c r="F36" s="532"/>
      <c r="G36" s="537"/>
      <c r="H36" s="537"/>
      <c r="I36" s="551"/>
      <c r="J36" s="401"/>
    </row>
    <row r="37" spans="2:10" x14ac:dyDescent="0.3">
      <c r="B37" s="596" t="s">
        <v>1200</v>
      </c>
      <c r="C37" s="399" t="s">
        <v>1201</v>
      </c>
      <c r="D37" s="535" t="s">
        <v>1036</v>
      </c>
      <c r="E37" s="535" t="s">
        <v>1036</v>
      </c>
      <c r="F37" s="535" t="s">
        <v>1036</v>
      </c>
      <c r="G37" s="535" t="s">
        <v>1936</v>
      </c>
      <c r="H37" s="535" t="s">
        <v>1936</v>
      </c>
      <c r="I37" s="549"/>
      <c r="J37" s="400"/>
    </row>
    <row r="38" spans="2:10" ht="17.25" thickBot="1" x14ac:dyDescent="0.35">
      <c r="B38" s="598"/>
      <c r="C38" s="402" t="s">
        <v>1202</v>
      </c>
      <c r="D38" s="534" t="s">
        <v>1036</v>
      </c>
      <c r="E38" s="534" t="s">
        <v>1036</v>
      </c>
      <c r="F38" s="534" t="s">
        <v>1036</v>
      </c>
      <c r="G38" s="534" t="s">
        <v>1936</v>
      </c>
      <c r="H38" s="534" t="s">
        <v>1936</v>
      </c>
      <c r="I38" s="548"/>
      <c r="J38" s="403"/>
    </row>
    <row r="39" spans="2:10" x14ac:dyDescent="0.3">
      <c r="B39" s="596" t="s">
        <v>1938</v>
      </c>
      <c r="C39" s="399" t="s">
        <v>1946</v>
      </c>
      <c r="D39" s="535"/>
      <c r="E39" s="535" t="s">
        <v>1936</v>
      </c>
      <c r="F39" s="535" t="s">
        <v>1936</v>
      </c>
      <c r="G39" s="535" t="s">
        <v>1936</v>
      </c>
      <c r="H39" s="535" t="s">
        <v>1936</v>
      </c>
      <c r="I39" s="549"/>
      <c r="J39" s="400"/>
    </row>
    <row r="40" spans="2:10" x14ac:dyDescent="0.3">
      <c r="B40" s="597"/>
      <c r="C40" s="395" t="s">
        <v>1943</v>
      </c>
      <c r="D40" s="532"/>
      <c r="E40" s="532" t="s">
        <v>1936</v>
      </c>
      <c r="F40" s="532" t="s">
        <v>1936</v>
      </c>
      <c r="G40" s="532" t="s">
        <v>1936</v>
      </c>
      <c r="H40" s="532" t="s">
        <v>1936</v>
      </c>
      <c r="I40" s="547"/>
      <c r="J40" s="401"/>
    </row>
    <row r="41" spans="2:10" x14ac:dyDescent="0.3">
      <c r="B41" s="597"/>
      <c r="C41" s="395" t="s">
        <v>1945</v>
      </c>
      <c r="D41" s="532"/>
      <c r="E41" s="532" t="s">
        <v>1936</v>
      </c>
      <c r="F41" s="532" t="s">
        <v>1936</v>
      </c>
      <c r="G41" s="532" t="s">
        <v>1936</v>
      </c>
      <c r="H41" s="532" t="s">
        <v>1936</v>
      </c>
      <c r="I41" s="547"/>
      <c r="J41" s="401"/>
    </row>
    <row r="42" spans="2:10" ht="17.25" thickBot="1" x14ac:dyDescent="0.35">
      <c r="B42" s="598"/>
      <c r="C42" s="402" t="s">
        <v>1944</v>
      </c>
      <c r="D42" s="534"/>
      <c r="E42" s="534" t="s">
        <v>1936</v>
      </c>
      <c r="F42" s="534" t="s">
        <v>1936</v>
      </c>
      <c r="G42" s="534" t="s">
        <v>1936</v>
      </c>
      <c r="H42" s="534" t="s">
        <v>1936</v>
      </c>
      <c r="I42" s="548"/>
      <c r="J42" s="403"/>
    </row>
    <row r="43" spans="2:10" x14ac:dyDescent="0.3">
      <c r="B43" s="596" t="s">
        <v>1939</v>
      </c>
      <c r="C43" s="399" t="s">
        <v>1942</v>
      </c>
      <c r="D43" s="535"/>
      <c r="E43" s="535" t="s">
        <v>1936</v>
      </c>
      <c r="F43" s="535" t="s">
        <v>1936</v>
      </c>
      <c r="G43" s="535" t="s">
        <v>1936</v>
      </c>
      <c r="H43" s="535" t="s">
        <v>1936</v>
      </c>
      <c r="I43" s="549"/>
      <c r="J43" s="400"/>
    </row>
    <row r="44" spans="2:10" x14ac:dyDescent="0.3">
      <c r="B44" s="597"/>
      <c r="C44" s="395" t="s">
        <v>1947</v>
      </c>
      <c r="D44" s="532"/>
      <c r="E44" s="532" t="s">
        <v>1936</v>
      </c>
      <c r="F44" s="532" t="s">
        <v>1936</v>
      </c>
      <c r="G44" s="532" t="s">
        <v>1936</v>
      </c>
      <c r="H44" s="532" t="s">
        <v>1936</v>
      </c>
      <c r="I44" s="547"/>
      <c r="J44" s="401"/>
    </row>
    <row r="45" spans="2:10" x14ac:dyDescent="0.3">
      <c r="B45" s="597"/>
      <c r="C45" s="395" t="s">
        <v>1948</v>
      </c>
      <c r="D45" s="532"/>
      <c r="E45" s="532" t="s">
        <v>1936</v>
      </c>
      <c r="F45" s="532" t="s">
        <v>1936</v>
      </c>
      <c r="G45" s="532" t="s">
        <v>1936</v>
      </c>
      <c r="H45" s="532" t="s">
        <v>1936</v>
      </c>
      <c r="I45" s="547"/>
      <c r="J45" s="401"/>
    </row>
    <row r="46" spans="2:10" x14ac:dyDescent="0.3">
      <c r="B46" s="597"/>
      <c r="C46" s="428" t="s">
        <v>1949</v>
      </c>
      <c r="D46" s="536"/>
      <c r="E46" s="536" t="s">
        <v>1936</v>
      </c>
      <c r="F46" s="536" t="s">
        <v>1936</v>
      </c>
      <c r="G46" s="536" t="s">
        <v>1936</v>
      </c>
      <c r="H46" s="536" t="s">
        <v>1936</v>
      </c>
      <c r="I46" s="550"/>
      <c r="J46" s="429"/>
    </row>
    <row r="47" spans="2:10" x14ac:dyDescent="0.3">
      <c r="B47" s="597"/>
      <c r="C47" s="428" t="s">
        <v>1950</v>
      </c>
      <c r="D47" s="536"/>
      <c r="E47" s="536"/>
      <c r="F47" s="536" t="s">
        <v>1936</v>
      </c>
      <c r="G47" s="536"/>
      <c r="H47" s="536"/>
      <c r="I47" s="550"/>
      <c r="J47" s="429"/>
    </row>
    <row r="48" spans="2:10" ht="17.25" thickBot="1" x14ac:dyDescent="0.35">
      <c r="B48" s="598"/>
      <c r="C48" s="402" t="s">
        <v>1951</v>
      </c>
      <c r="D48" s="534"/>
      <c r="E48" s="534"/>
      <c r="F48" s="534" t="s">
        <v>1936</v>
      </c>
      <c r="G48" s="534"/>
      <c r="H48" s="534"/>
      <c r="I48" s="548"/>
      <c r="J48" s="403"/>
    </row>
    <row r="49" spans="2:10" x14ac:dyDescent="0.3">
      <c r="B49" s="596" t="s">
        <v>1937</v>
      </c>
      <c r="C49" s="399" t="s">
        <v>1940</v>
      </c>
      <c r="D49" s="535" t="s">
        <v>1936</v>
      </c>
      <c r="E49" s="535" t="s">
        <v>1936</v>
      </c>
      <c r="F49" s="535" t="s">
        <v>1936</v>
      </c>
      <c r="G49" s="535" t="s">
        <v>1936</v>
      </c>
      <c r="H49" s="535" t="s">
        <v>1936</v>
      </c>
      <c r="I49" s="549"/>
      <c r="J49" s="400"/>
    </row>
    <row r="50" spans="2:10" ht="17.25" thickBot="1" x14ac:dyDescent="0.35">
      <c r="B50" s="598"/>
      <c r="C50" s="407" t="s">
        <v>1941</v>
      </c>
      <c r="D50" s="563" t="s">
        <v>1936</v>
      </c>
      <c r="E50" s="563" t="s">
        <v>1936</v>
      </c>
      <c r="F50" s="563" t="s">
        <v>1936</v>
      </c>
      <c r="G50" s="563" t="s">
        <v>1936</v>
      </c>
      <c r="H50" s="563" t="s">
        <v>1936</v>
      </c>
      <c r="I50" s="564"/>
      <c r="J50" s="565"/>
    </row>
    <row r="51" spans="2:10" x14ac:dyDescent="0.3">
      <c r="B51" s="396"/>
      <c r="C51" s="396"/>
      <c r="D51" s="537"/>
      <c r="E51" s="537"/>
      <c r="F51" s="537"/>
      <c r="G51" s="537"/>
      <c r="H51" s="537"/>
      <c r="I51" s="551"/>
      <c r="J51" s="396"/>
    </row>
    <row r="52" spans="2:10" x14ac:dyDescent="0.3">
      <c r="B52" s="396"/>
      <c r="C52" s="396"/>
      <c r="D52" s="537"/>
      <c r="E52" s="537"/>
      <c r="F52" s="537"/>
      <c r="G52" s="537"/>
      <c r="H52" s="537"/>
      <c r="I52" s="551"/>
      <c r="J52" s="396"/>
    </row>
    <row r="53" spans="2:10" x14ac:dyDescent="0.3">
      <c r="B53" s="396"/>
      <c r="C53" s="396"/>
      <c r="D53" s="537"/>
      <c r="E53" s="537"/>
      <c r="F53" s="537"/>
      <c r="G53" s="537"/>
      <c r="H53" s="537"/>
      <c r="I53" s="551"/>
      <c r="J53" s="396"/>
    </row>
    <row r="54" spans="2:10" x14ac:dyDescent="0.3">
      <c r="B54" s="396"/>
      <c r="C54" s="396"/>
      <c r="D54" s="537"/>
      <c r="E54" s="537"/>
      <c r="F54" s="537"/>
      <c r="G54" s="537"/>
      <c r="H54" s="537"/>
      <c r="I54" s="551"/>
      <c r="J54" s="396"/>
    </row>
    <row r="55" spans="2:10" x14ac:dyDescent="0.3">
      <c r="B55" s="396"/>
      <c r="C55" s="396"/>
      <c r="D55" s="537"/>
      <c r="E55" s="537"/>
      <c r="F55" s="537"/>
      <c r="G55" s="537"/>
      <c r="H55" s="537"/>
      <c r="I55" s="551"/>
      <c r="J55" s="396"/>
    </row>
    <row r="56" spans="2:10" x14ac:dyDescent="0.3">
      <c r="B56" s="396"/>
      <c r="C56" s="396"/>
      <c r="D56" s="537"/>
      <c r="E56" s="537"/>
      <c r="F56" s="537"/>
      <c r="G56" s="537"/>
      <c r="H56" s="537"/>
      <c r="I56" s="551"/>
      <c r="J56" s="396"/>
    </row>
    <row r="57" spans="2:10" x14ac:dyDescent="0.3">
      <c r="B57" s="396"/>
      <c r="C57" s="396"/>
      <c r="D57" s="537"/>
      <c r="E57" s="537"/>
      <c r="F57" s="537"/>
      <c r="G57" s="537"/>
      <c r="H57" s="537"/>
      <c r="I57" s="551"/>
      <c r="J57" s="396"/>
    </row>
    <row r="58" spans="2:10" x14ac:dyDescent="0.3">
      <c r="B58" s="396"/>
      <c r="C58" s="396"/>
      <c r="D58" s="537"/>
      <c r="E58" s="537"/>
      <c r="F58" s="537"/>
      <c r="G58" s="537"/>
      <c r="H58" s="537"/>
      <c r="I58" s="551"/>
      <c r="J58" s="396"/>
    </row>
    <row r="59" spans="2:10" x14ac:dyDescent="0.3">
      <c r="B59" s="395"/>
      <c r="C59" s="395"/>
      <c r="D59" s="532"/>
      <c r="E59" s="532"/>
      <c r="F59" s="532"/>
      <c r="G59" s="532"/>
      <c r="H59" s="532"/>
      <c r="I59" s="547"/>
      <c r="J59" s="395"/>
    </row>
    <row r="60" spans="2:10" x14ac:dyDescent="0.3">
      <c r="B60" s="395"/>
      <c r="C60" s="395"/>
      <c r="D60" s="532"/>
      <c r="E60" s="532"/>
      <c r="F60" s="532"/>
      <c r="G60" s="532"/>
      <c r="H60" s="532"/>
      <c r="I60" s="547"/>
      <c r="J60" s="395"/>
    </row>
    <row r="61" spans="2:10" x14ac:dyDescent="0.3">
      <c r="B61" s="395"/>
      <c r="C61" s="395"/>
      <c r="D61" s="532"/>
      <c r="E61" s="532"/>
      <c r="F61" s="532"/>
      <c r="G61" s="532"/>
      <c r="H61" s="532"/>
      <c r="I61" s="547"/>
      <c r="J61" s="395"/>
    </row>
  </sheetData>
  <mergeCells count="10">
    <mergeCell ref="B39:B42"/>
    <mergeCell ref="B43:B48"/>
    <mergeCell ref="B49:B50"/>
    <mergeCell ref="B37:B38"/>
    <mergeCell ref="B27:B36"/>
    <mergeCell ref="B4:C4"/>
    <mergeCell ref="B5:B10"/>
    <mergeCell ref="B11:B12"/>
    <mergeCell ref="B13:B21"/>
    <mergeCell ref="B22:B26"/>
  </mergeCells>
  <phoneticPr fontId="1" type="noConversion"/>
  <pageMargins left="0.7" right="0.7" top="0.75" bottom="0.75" header="0.3" footer="0.3"/>
  <pageSetup paperSize="9"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479E-BEDD-4FB5-B06B-97BD7A4AB92B}">
  <dimension ref="B2:S33"/>
  <sheetViews>
    <sheetView zoomScale="85" zoomScaleNormal="85" workbookViewId="0">
      <selection activeCell="D18" sqref="D18"/>
    </sheetView>
  </sheetViews>
  <sheetFormatPr defaultColWidth="8.75" defaultRowHeight="13.5" x14ac:dyDescent="0.3"/>
  <cols>
    <col min="1" max="1" width="8.75" style="91"/>
    <col min="2" max="2" width="11.875" style="91" customWidth="1"/>
    <col min="3" max="13" width="20.75" style="91" customWidth="1"/>
    <col min="14" max="19" width="10.75" style="91" customWidth="1"/>
    <col min="20" max="27" width="20.75" style="91" customWidth="1"/>
    <col min="28" max="16384" width="8.75" style="91"/>
  </cols>
  <sheetData>
    <row r="2" spans="2:13" x14ac:dyDescent="0.3">
      <c r="B2" s="2" t="s">
        <v>1128</v>
      </c>
    </row>
    <row r="3" spans="2:13" x14ac:dyDescent="0.3">
      <c r="B3" s="81"/>
    </row>
    <row r="4" spans="2:13" x14ac:dyDescent="0.3">
      <c r="B4" s="81" t="s">
        <v>1129</v>
      </c>
    </row>
    <row r="6" spans="2:13" s="81" customFormat="1" x14ac:dyDescent="0.3">
      <c r="C6" s="81" t="s">
        <v>1130</v>
      </c>
      <c r="D6" s="81" t="s">
        <v>1131</v>
      </c>
      <c r="E6" s="81" t="s">
        <v>1132</v>
      </c>
      <c r="F6" s="81" t="s">
        <v>1133</v>
      </c>
      <c r="G6" s="81" t="s">
        <v>1134</v>
      </c>
      <c r="H6" s="81" t="s">
        <v>1135</v>
      </c>
      <c r="I6" s="81" t="s">
        <v>1136</v>
      </c>
      <c r="J6" s="81" t="s">
        <v>1137</v>
      </c>
      <c r="K6" s="81" t="s">
        <v>1138</v>
      </c>
      <c r="L6" s="81" t="s">
        <v>1139</v>
      </c>
      <c r="M6" s="81" t="s">
        <v>1140</v>
      </c>
    </row>
    <row r="7" spans="2:13" ht="14.25" thickBot="1" x14ac:dyDescent="0.35">
      <c r="C7" s="427">
        <v>0</v>
      </c>
      <c r="D7" s="427">
        <v>1</v>
      </c>
      <c r="E7" s="427">
        <v>2</v>
      </c>
      <c r="F7" s="427">
        <v>3</v>
      </c>
      <c r="G7" s="427">
        <v>4</v>
      </c>
      <c r="H7" s="427">
        <v>5</v>
      </c>
      <c r="I7" s="427">
        <v>6</v>
      </c>
      <c r="J7" s="427">
        <v>7</v>
      </c>
      <c r="K7" s="427">
        <v>8</v>
      </c>
      <c r="L7" s="427">
        <v>9</v>
      </c>
      <c r="M7" s="434">
        <v>0</v>
      </c>
    </row>
    <row r="9" spans="2:13" x14ac:dyDescent="0.3">
      <c r="B9" s="91" t="s">
        <v>1141</v>
      </c>
      <c r="C9" s="81" t="s">
        <v>1146</v>
      </c>
      <c r="D9" s="81" t="s">
        <v>1146</v>
      </c>
      <c r="E9" s="81" t="s">
        <v>1145</v>
      </c>
      <c r="F9" s="81" t="s">
        <v>1145</v>
      </c>
      <c r="G9" s="81" t="s">
        <v>1145</v>
      </c>
      <c r="H9" s="81" t="s">
        <v>1145</v>
      </c>
      <c r="I9" s="81" t="s">
        <v>1145</v>
      </c>
      <c r="J9" s="81" t="s">
        <v>1145</v>
      </c>
      <c r="K9" s="81" t="s">
        <v>1145</v>
      </c>
      <c r="L9" s="81" t="s">
        <v>1145</v>
      </c>
    </row>
    <row r="10" spans="2:13" x14ac:dyDescent="0.3">
      <c r="C10" s="81" t="s">
        <v>1144</v>
      </c>
      <c r="D10" s="81" t="s">
        <v>1144</v>
      </c>
      <c r="E10" s="81" t="s">
        <v>1143</v>
      </c>
      <c r="F10" s="81" t="s">
        <v>1143</v>
      </c>
      <c r="G10" s="81" t="s">
        <v>1143</v>
      </c>
      <c r="H10" s="81" t="s">
        <v>1143</v>
      </c>
      <c r="I10" s="81" t="s">
        <v>1143</v>
      </c>
      <c r="J10" s="81" t="s">
        <v>1143</v>
      </c>
      <c r="K10" s="81" t="s">
        <v>1143</v>
      </c>
      <c r="L10" s="81" t="s">
        <v>1143</v>
      </c>
    </row>
    <row r="11" spans="2:13" x14ac:dyDescent="0.3">
      <c r="C11" s="81" t="s">
        <v>1150</v>
      </c>
      <c r="D11" s="81" t="s">
        <v>1150</v>
      </c>
      <c r="E11" s="81" t="s">
        <v>1150</v>
      </c>
      <c r="F11" s="81" t="s">
        <v>1150</v>
      </c>
      <c r="G11" s="81" t="s">
        <v>1150</v>
      </c>
      <c r="H11" s="81" t="s">
        <v>1150</v>
      </c>
      <c r="I11" s="81" t="s">
        <v>1150</v>
      </c>
      <c r="J11" s="81" t="s">
        <v>1150</v>
      </c>
      <c r="K11" s="81" t="s">
        <v>1150</v>
      </c>
      <c r="L11" s="81" t="s">
        <v>1150</v>
      </c>
    </row>
    <row r="15" spans="2:13" x14ac:dyDescent="0.3">
      <c r="B15" s="91" t="s">
        <v>1142</v>
      </c>
      <c r="C15" s="81" t="s">
        <v>1147</v>
      </c>
      <c r="E15" s="81" t="s">
        <v>1148</v>
      </c>
      <c r="F15" s="81" t="s">
        <v>1149</v>
      </c>
      <c r="J15" s="91" t="s">
        <v>1300</v>
      </c>
      <c r="K15" s="91" t="s">
        <v>1301</v>
      </c>
    </row>
    <row r="16" spans="2:13" x14ac:dyDescent="0.3">
      <c r="C16" s="81" t="s">
        <v>1151</v>
      </c>
    </row>
    <row r="17" spans="2:19" ht="27" x14ac:dyDescent="0.3">
      <c r="D17" s="432" t="s">
        <v>1152</v>
      </c>
      <c r="E17" s="430"/>
      <c r="F17" s="430"/>
      <c r="G17" s="430"/>
      <c r="H17" s="430"/>
      <c r="L17" s="81" t="s">
        <v>1154</v>
      </c>
    </row>
    <row r="18" spans="2:19" ht="27" x14ac:dyDescent="0.3">
      <c r="C18" s="431"/>
      <c r="G18" s="81" t="s">
        <v>1155</v>
      </c>
      <c r="I18" s="433" t="s">
        <v>1153</v>
      </c>
      <c r="J18" s="431"/>
      <c r="K18" s="431"/>
      <c r="L18" s="431"/>
    </row>
    <row r="20" spans="2:19" x14ac:dyDescent="0.3">
      <c r="H20" s="91" t="s">
        <v>877</v>
      </c>
    </row>
    <row r="21" spans="2:19" ht="14.25" thickBot="1" x14ac:dyDescent="0.35"/>
    <row r="22" spans="2:19" ht="14.25" thickBot="1" x14ac:dyDescent="0.35">
      <c r="B22" s="91" t="s">
        <v>380</v>
      </c>
      <c r="C22" s="155"/>
      <c r="D22" s="335"/>
      <c r="E22" s="437"/>
      <c r="F22" s="438"/>
      <c r="G22" s="438"/>
      <c r="H22" s="438"/>
      <c r="I22" s="438"/>
      <c r="J22" s="438"/>
      <c r="K22" s="438"/>
      <c r="L22" s="438"/>
      <c r="M22" s="155"/>
      <c r="N22" s="335"/>
      <c r="O22" s="437"/>
      <c r="P22" s="438"/>
      <c r="Q22" s="438"/>
      <c r="R22" s="438"/>
      <c r="S22" s="438"/>
    </row>
    <row r="23" spans="2:19" ht="14.25" thickBot="1" x14ac:dyDescent="0.35"/>
    <row r="24" spans="2:19" ht="14.25" thickBot="1" x14ac:dyDescent="0.35">
      <c r="B24" s="91" t="s">
        <v>392</v>
      </c>
      <c r="C24" s="155"/>
      <c r="D24" s="335"/>
      <c r="E24" s="437"/>
      <c r="F24" s="438"/>
      <c r="G24" s="438"/>
      <c r="H24" s="438"/>
      <c r="I24" s="438"/>
      <c r="J24" s="438"/>
      <c r="K24" s="438"/>
      <c r="L24" s="438"/>
      <c r="M24" s="155"/>
      <c r="N24" s="335"/>
      <c r="O24" s="437"/>
      <c r="P24" s="438"/>
      <c r="Q24" s="438"/>
      <c r="R24" s="438"/>
      <c r="S24" s="438"/>
    </row>
    <row r="26" spans="2:19" ht="27.75" thickBot="1" x14ac:dyDescent="0.35">
      <c r="B26" s="440" t="s">
        <v>1186</v>
      </c>
      <c r="C26" s="438"/>
      <c r="D26" s="438"/>
      <c r="E26" s="441" t="s">
        <v>1189</v>
      </c>
      <c r="F26" s="438"/>
      <c r="G26" s="438"/>
      <c r="H26" s="438"/>
      <c r="I26" s="438"/>
      <c r="J26" s="438"/>
      <c r="K26" s="438"/>
      <c r="L26" s="438"/>
      <c r="M26" s="441" t="s">
        <v>1190</v>
      </c>
      <c r="N26" s="438"/>
      <c r="O26" s="438"/>
      <c r="P26" s="438"/>
      <c r="Q26" s="438"/>
      <c r="R26" s="438"/>
      <c r="S26" s="438"/>
    </row>
    <row r="28" spans="2:19" ht="14.25" thickBot="1" x14ac:dyDescent="0.35">
      <c r="F28" s="91" t="s">
        <v>1188</v>
      </c>
    </row>
    <row r="29" spans="2:19" ht="14.25" thickBot="1" x14ac:dyDescent="0.35">
      <c r="B29" s="91" t="s">
        <v>381</v>
      </c>
      <c r="C29" s="438"/>
      <c r="D29" s="438"/>
      <c r="E29" s="438"/>
      <c r="F29" s="438"/>
      <c r="G29" s="438"/>
      <c r="H29" s="155"/>
      <c r="I29" s="335"/>
      <c r="J29" s="437"/>
      <c r="K29" s="438"/>
      <c r="L29" s="438"/>
      <c r="M29" s="438"/>
      <c r="N29" s="438"/>
      <c r="O29" s="438"/>
      <c r="P29" s="438"/>
      <c r="Q29" s="438"/>
      <c r="R29" s="155"/>
      <c r="S29" s="335"/>
    </row>
    <row r="30" spans="2:19" ht="14.25" thickBot="1" x14ac:dyDescent="0.35">
      <c r="N30" s="435"/>
    </row>
    <row r="31" spans="2:19" ht="14.25" thickBot="1" x14ac:dyDescent="0.35">
      <c r="B31" s="91" t="s">
        <v>396</v>
      </c>
      <c r="C31" s="438"/>
      <c r="D31" s="438"/>
      <c r="E31" s="438"/>
      <c r="F31" s="438"/>
      <c r="G31" s="438"/>
      <c r="H31" s="155"/>
      <c r="I31" s="335"/>
      <c r="J31" s="437"/>
      <c r="K31" s="438"/>
      <c r="L31" s="438"/>
      <c r="M31" s="438"/>
      <c r="N31" s="438"/>
      <c r="O31" s="438"/>
      <c r="P31" s="438"/>
      <c r="Q31" s="438"/>
      <c r="R31" s="155"/>
      <c r="S31" s="335"/>
    </row>
    <row r="33" spans="2:19" ht="27.75" thickBot="1" x14ac:dyDescent="0.35">
      <c r="B33" s="440" t="s">
        <v>1187</v>
      </c>
      <c r="C33" s="438"/>
      <c r="D33" s="438"/>
      <c r="E33" s="438"/>
      <c r="F33" s="438"/>
      <c r="G33" s="438"/>
      <c r="H33" s="438"/>
      <c r="I33" s="438"/>
      <c r="J33" s="441" t="s">
        <v>1191</v>
      </c>
      <c r="K33" s="438"/>
      <c r="L33" s="438"/>
      <c r="M33" s="438"/>
      <c r="N33" s="438"/>
      <c r="O33" s="438"/>
      <c r="P33" s="438"/>
      <c r="Q33" s="438"/>
      <c r="R33" s="441" t="s">
        <v>1192</v>
      </c>
      <c r="S33" s="438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0111-87F8-4235-9068-76C25AC6E688}">
  <dimension ref="B2:AN91"/>
  <sheetViews>
    <sheetView zoomScale="90" zoomScaleNormal="90" workbookViewId="0">
      <selection activeCell="I35" sqref="I35"/>
    </sheetView>
  </sheetViews>
  <sheetFormatPr defaultColWidth="8.75" defaultRowHeight="13.5" x14ac:dyDescent="0.3"/>
  <cols>
    <col min="1" max="1" width="8.75" style="34"/>
    <col min="2" max="3" width="10.75" style="34" customWidth="1"/>
    <col min="4" max="10" width="8.75" style="34" customWidth="1"/>
    <col min="11" max="50" width="3.75" style="34" customWidth="1"/>
    <col min="51" max="16384" width="8.75" style="34"/>
  </cols>
  <sheetData>
    <row r="2" spans="2:6" x14ac:dyDescent="0.3">
      <c r="B2" s="56" t="s">
        <v>646</v>
      </c>
    </row>
    <row r="4" spans="2:6" x14ac:dyDescent="0.3">
      <c r="B4" s="35" t="s">
        <v>647</v>
      </c>
    </row>
    <row r="5" spans="2:6" x14ac:dyDescent="0.3">
      <c r="B5" s="34" t="s">
        <v>648</v>
      </c>
    </row>
    <row r="6" spans="2:6" x14ac:dyDescent="0.3">
      <c r="B6" s="34" t="s">
        <v>649</v>
      </c>
    </row>
    <row r="7" spans="2:6" x14ac:dyDescent="0.3">
      <c r="B7" s="34" t="s">
        <v>650</v>
      </c>
    </row>
    <row r="9" spans="2:6" x14ac:dyDescent="0.3">
      <c r="B9" s="35" t="s">
        <v>651</v>
      </c>
    </row>
    <row r="10" spans="2:6" x14ac:dyDescent="0.3">
      <c r="B10" s="34" t="s">
        <v>652</v>
      </c>
    </row>
    <row r="11" spans="2:6" ht="14.25" thickBot="1" x14ac:dyDescent="0.35">
      <c r="B11" s="34" t="s">
        <v>653</v>
      </c>
    </row>
    <row r="12" spans="2:6" ht="14.25" thickBot="1" x14ac:dyDescent="0.35">
      <c r="B12" s="120" t="s">
        <v>654</v>
      </c>
      <c r="C12" s="310" t="s">
        <v>655</v>
      </c>
      <c r="D12" s="664" t="s">
        <v>1</v>
      </c>
      <c r="E12" s="664"/>
      <c r="F12" s="669"/>
    </row>
    <row r="13" spans="2:6" x14ac:dyDescent="0.3">
      <c r="B13" s="313">
        <v>0</v>
      </c>
      <c r="C13" s="309">
        <v>0</v>
      </c>
      <c r="D13" s="737" t="s">
        <v>656</v>
      </c>
      <c r="E13" s="737"/>
      <c r="F13" s="738"/>
    </row>
    <row r="14" spans="2:6" x14ac:dyDescent="0.3">
      <c r="B14" s="305">
        <v>0</v>
      </c>
      <c r="C14" s="312">
        <v>1</v>
      </c>
      <c r="D14" s="739" t="s">
        <v>657</v>
      </c>
      <c r="E14" s="739"/>
      <c r="F14" s="715"/>
    </row>
    <row r="15" spans="2:6" x14ac:dyDescent="0.3">
      <c r="B15" s="305">
        <v>1</v>
      </c>
      <c r="C15" s="312">
        <v>0</v>
      </c>
      <c r="D15" s="739" t="s">
        <v>658</v>
      </c>
      <c r="E15" s="739"/>
      <c r="F15" s="715"/>
    </row>
    <row r="16" spans="2:6" ht="14.25" thickBot="1" x14ac:dyDescent="0.35">
      <c r="B16" s="306">
        <v>1</v>
      </c>
      <c r="C16" s="311">
        <v>1</v>
      </c>
      <c r="D16" s="735" t="s">
        <v>659</v>
      </c>
      <c r="E16" s="735"/>
      <c r="F16" s="736"/>
    </row>
    <row r="17" spans="2:38" x14ac:dyDescent="0.3">
      <c r="B17" s="52" t="s">
        <v>665</v>
      </c>
    </row>
    <row r="19" spans="2:38" x14ac:dyDescent="0.3">
      <c r="B19" s="35" t="s">
        <v>660</v>
      </c>
    </row>
    <row r="20" spans="2:38" x14ac:dyDescent="0.3">
      <c r="B20" s="34" t="s">
        <v>661</v>
      </c>
    </row>
    <row r="21" spans="2:38" x14ac:dyDescent="0.3">
      <c r="B21" s="34" t="s">
        <v>664</v>
      </c>
    </row>
    <row r="22" spans="2:38" x14ac:dyDescent="0.3">
      <c r="B22" s="34" t="s">
        <v>662</v>
      </c>
    </row>
    <row r="24" spans="2:38" x14ac:dyDescent="0.3">
      <c r="B24" s="52" t="s">
        <v>663</v>
      </c>
    </row>
    <row r="27" spans="2:38" x14ac:dyDescent="0.3">
      <c r="B27" s="35" t="s">
        <v>673</v>
      </c>
    </row>
    <row r="28" spans="2:38" x14ac:dyDescent="0.3">
      <c r="B28" s="34" t="s">
        <v>681</v>
      </c>
      <c r="Q28" s="34" t="s">
        <v>672</v>
      </c>
    </row>
    <row r="29" spans="2:38" x14ac:dyDescent="0.3">
      <c r="B29" s="34" t="s">
        <v>682</v>
      </c>
      <c r="O29" s="34" t="s">
        <v>670</v>
      </c>
    </row>
    <row r="30" spans="2:38" ht="14.25" thickBot="1" x14ac:dyDescent="0.35">
      <c r="B30" s="34" t="s">
        <v>674</v>
      </c>
    </row>
    <row r="31" spans="2:38" ht="14.25" thickBot="1" x14ac:dyDescent="0.35">
      <c r="B31" s="34" t="s">
        <v>675</v>
      </c>
      <c r="J31" s="47" t="s">
        <v>666</v>
      </c>
      <c r="K31" s="45"/>
      <c r="L31" s="45"/>
      <c r="M31" s="46"/>
      <c r="N31" s="319"/>
      <c r="O31" s="320"/>
      <c r="P31" s="320" t="s">
        <v>667</v>
      </c>
      <c r="Q31" s="320"/>
      <c r="R31" s="320"/>
      <c r="S31" s="320"/>
      <c r="T31" s="320"/>
      <c r="U31" s="321"/>
      <c r="V31" s="49"/>
      <c r="W31" s="322"/>
      <c r="X31" s="322"/>
      <c r="Y31" s="322"/>
      <c r="Z31" s="322"/>
      <c r="AA31" s="322"/>
      <c r="AB31" s="322"/>
      <c r="AC31" s="50"/>
      <c r="AD31" s="319"/>
      <c r="AE31" s="320"/>
      <c r="AF31" s="320" t="s">
        <v>667</v>
      </c>
      <c r="AG31" s="320"/>
      <c r="AH31" s="320"/>
      <c r="AI31" s="320"/>
      <c r="AJ31" s="320"/>
      <c r="AK31" s="321"/>
      <c r="AL31" s="49"/>
    </row>
    <row r="32" spans="2:38" ht="14.25" thickBot="1" x14ac:dyDescent="0.35">
      <c r="B32" s="34" t="s">
        <v>683</v>
      </c>
    </row>
    <row r="33" spans="2:38" ht="14.25" thickBot="1" x14ac:dyDescent="0.35">
      <c r="B33" s="34" t="s">
        <v>680</v>
      </c>
      <c r="J33" s="47" t="s">
        <v>668</v>
      </c>
      <c r="K33" s="41"/>
      <c r="L33" s="41"/>
      <c r="M33" s="42"/>
      <c r="N33" s="323"/>
      <c r="O33" s="323" t="s">
        <v>669</v>
      </c>
      <c r="P33" s="323"/>
      <c r="Q33" s="323"/>
      <c r="R33" s="323"/>
      <c r="S33" s="324"/>
      <c r="T33" s="40"/>
      <c r="U33" s="41"/>
      <c r="V33" s="41"/>
      <c r="W33" s="41"/>
      <c r="X33" s="41"/>
      <c r="Y33" s="41"/>
      <c r="Z33" s="41"/>
      <c r="AA33" s="41"/>
      <c r="AB33" s="41"/>
      <c r="AC33" s="42"/>
      <c r="AD33" s="323"/>
      <c r="AE33" s="323" t="s">
        <v>669</v>
      </c>
      <c r="AF33" s="323"/>
      <c r="AG33" s="323"/>
      <c r="AH33" s="323"/>
      <c r="AI33" s="324"/>
      <c r="AJ33" s="40"/>
      <c r="AK33" s="41"/>
      <c r="AL33" s="41"/>
    </row>
    <row r="34" spans="2:38" x14ac:dyDescent="0.3">
      <c r="B34" s="34" t="s">
        <v>676</v>
      </c>
    </row>
    <row r="35" spans="2:38" ht="14.25" thickBot="1" x14ac:dyDescent="0.35">
      <c r="B35" s="34" t="s">
        <v>677</v>
      </c>
      <c r="J35" s="47" t="s">
        <v>24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2:38" x14ac:dyDescent="0.3">
      <c r="B36" s="34" t="s">
        <v>684</v>
      </c>
      <c r="T36" s="34" t="s">
        <v>671</v>
      </c>
    </row>
    <row r="37" spans="2:38" x14ac:dyDescent="0.3">
      <c r="B37" s="34" t="s">
        <v>678</v>
      </c>
    </row>
    <row r="38" spans="2:38" x14ac:dyDescent="0.3">
      <c r="B38" s="34" t="s">
        <v>679</v>
      </c>
      <c r="V38" s="34" t="s">
        <v>708</v>
      </c>
    </row>
    <row r="39" spans="2:38" x14ac:dyDescent="0.3">
      <c r="B39" s="34" t="s">
        <v>685</v>
      </c>
      <c r="V39" s="34" t="s">
        <v>709</v>
      </c>
    </row>
    <row r="40" spans="2:38" x14ac:dyDescent="0.3">
      <c r="V40" s="34" t="s">
        <v>710</v>
      </c>
    </row>
    <row r="41" spans="2:38" x14ac:dyDescent="0.3">
      <c r="B41" s="35" t="s">
        <v>686</v>
      </c>
    </row>
    <row r="42" spans="2:38" x14ac:dyDescent="0.3">
      <c r="B42" s="34" t="s">
        <v>703</v>
      </c>
      <c r="T42" s="34" t="s">
        <v>705</v>
      </c>
    </row>
    <row r="43" spans="2:38" x14ac:dyDescent="0.3">
      <c r="B43" s="34" t="s">
        <v>704</v>
      </c>
      <c r="T43" s="34" t="s">
        <v>707</v>
      </c>
    </row>
    <row r="44" spans="2:38" x14ac:dyDescent="0.3">
      <c r="B44" s="34" t="s">
        <v>687</v>
      </c>
      <c r="T44" s="34" t="s">
        <v>706</v>
      </c>
    </row>
    <row r="45" spans="2:38" x14ac:dyDescent="0.3">
      <c r="B45" s="34" t="s">
        <v>688</v>
      </c>
      <c r="T45" s="34" t="s">
        <v>711</v>
      </c>
    </row>
    <row r="46" spans="2:38" x14ac:dyDescent="0.3">
      <c r="B46" s="34" t="s">
        <v>689</v>
      </c>
    </row>
    <row r="47" spans="2:38" x14ac:dyDescent="0.3">
      <c r="N47" s="34" t="s">
        <v>699</v>
      </c>
    </row>
    <row r="48" spans="2:38" x14ac:dyDescent="0.3">
      <c r="B48" s="34" t="s">
        <v>690</v>
      </c>
      <c r="N48" s="34" t="s">
        <v>700</v>
      </c>
    </row>
    <row r="49" spans="2:14" x14ac:dyDescent="0.3">
      <c r="B49" s="34" t="s">
        <v>691</v>
      </c>
      <c r="E49" s="34" t="s">
        <v>692</v>
      </c>
      <c r="N49" s="34" t="s">
        <v>701</v>
      </c>
    </row>
    <row r="50" spans="2:14" x14ac:dyDescent="0.3">
      <c r="B50" s="34" t="s">
        <v>693</v>
      </c>
      <c r="E50" s="34" t="s">
        <v>694</v>
      </c>
      <c r="N50" s="34" t="s">
        <v>702</v>
      </c>
    </row>
    <row r="51" spans="2:14" x14ac:dyDescent="0.3">
      <c r="B51" s="34" t="s">
        <v>695</v>
      </c>
      <c r="E51" s="34" t="s">
        <v>696</v>
      </c>
    </row>
    <row r="52" spans="2:14" x14ac:dyDescent="0.3">
      <c r="B52" s="34" t="s">
        <v>697</v>
      </c>
      <c r="E52" s="34" t="s">
        <v>773</v>
      </c>
    </row>
    <row r="53" spans="2:14" x14ac:dyDescent="0.3">
      <c r="B53" s="34" t="s">
        <v>698</v>
      </c>
      <c r="E53" s="34" t="s">
        <v>774</v>
      </c>
    </row>
    <row r="74" spans="10:38" ht="19.899999999999999" customHeight="1" x14ac:dyDescent="0.3">
      <c r="S74" s="34" t="s">
        <v>986</v>
      </c>
    </row>
    <row r="75" spans="10:38" ht="19.899999999999999" customHeight="1" x14ac:dyDescent="0.3">
      <c r="N75" s="34" t="s">
        <v>975</v>
      </c>
    </row>
    <row r="76" spans="10:38" ht="14.25" thickBot="1" x14ac:dyDescent="0.35"/>
    <row r="77" spans="10:38" ht="18" customHeight="1" x14ac:dyDescent="0.3">
      <c r="J77" s="34" t="s">
        <v>974</v>
      </c>
      <c r="N77" s="319"/>
      <c r="O77" s="320"/>
      <c r="P77" s="320" t="s">
        <v>976</v>
      </c>
      <c r="Q77" s="320"/>
      <c r="R77" s="320"/>
      <c r="S77" s="320"/>
      <c r="T77" s="320"/>
      <c r="U77" s="321"/>
      <c r="V77" s="331"/>
      <c r="W77" s="371"/>
      <c r="X77" s="371" t="s">
        <v>977</v>
      </c>
      <c r="Y77" s="371"/>
      <c r="Z77" s="371"/>
      <c r="AA77" s="371"/>
      <c r="AB77" s="371"/>
      <c r="AC77" s="332"/>
      <c r="AD77" s="319"/>
      <c r="AE77" s="320"/>
      <c r="AF77" s="320" t="s">
        <v>976</v>
      </c>
      <c r="AG77" s="320"/>
      <c r="AH77" s="320"/>
      <c r="AI77" s="320"/>
      <c r="AJ77" s="320"/>
      <c r="AK77" s="321"/>
      <c r="AL77" s="331"/>
    </row>
    <row r="78" spans="10:38" ht="18" customHeight="1" x14ac:dyDescent="0.3">
      <c r="M78" s="372"/>
      <c r="N78" s="370"/>
      <c r="O78" s="370"/>
      <c r="P78" s="370" t="s">
        <v>987</v>
      </c>
      <c r="Q78" s="370"/>
      <c r="R78" s="370"/>
      <c r="S78" s="370"/>
      <c r="T78" s="370"/>
      <c r="U78" s="370"/>
      <c r="V78" s="331"/>
      <c r="W78" s="371"/>
      <c r="X78" s="371"/>
      <c r="Y78" s="371"/>
      <c r="Z78" s="371"/>
      <c r="AA78" s="371"/>
      <c r="AB78" s="371"/>
      <c r="AC78" s="332"/>
      <c r="AD78" s="370"/>
      <c r="AE78" s="370"/>
      <c r="AF78" s="370" t="s">
        <v>987</v>
      </c>
      <c r="AG78" s="370"/>
      <c r="AH78" s="370"/>
      <c r="AI78" s="370"/>
      <c r="AJ78" s="370"/>
      <c r="AK78" s="370"/>
      <c r="AL78" s="331"/>
    </row>
    <row r="79" spans="10:38" ht="18" customHeight="1" thickBot="1" x14ac:dyDescent="0.35">
      <c r="K79" s="45"/>
      <c r="L79" s="45"/>
      <c r="M79" s="46"/>
      <c r="N79" s="370"/>
      <c r="O79" s="370"/>
      <c r="P79" s="370" t="s">
        <v>988</v>
      </c>
      <c r="Q79" s="370"/>
      <c r="R79" s="370"/>
      <c r="S79" s="370"/>
      <c r="T79" s="370"/>
      <c r="U79" s="370"/>
      <c r="V79" s="49"/>
      <c r="W79" s="322"/>
      <c r="X79" s="322"/>
      <c r="Y79" s="322"/>
      <c r="Z79" s="322"/>
      <c r="AA79" s="322"/>
      <c r="AB79" s="322"/>
      <c r="AC79" s="50"/>
      <c r="AD79" s="370"/>
      <c r="AE79" s="370"/>
      <c r="AF79" s="370" t="s">
        <v>988</v>
      </c>
      <c r="AG79" s="370"/>
      <c r="AH79" s="370"/>
      <c r="AI79" s="370"/>
      <c r="AJ79" s="370"/>
      <c r="AK79" s="370"/>
      <c r="AL79" s="49"/>
    </row>
    <row r="80" spans="10:38" ht="18" customHeight="1" thickBot="1" x14ac:dyDescent="0.35">
      <c r="K80" s="43"/>
      <c r="L80" s="43"/>
      <c r="M80" s="43"/>
    </row>
    <row r="81" spans="10:40" ht="18" customHeight="1" x14ac:dyDescent="0.3">
      <c r="P81" s="41"/>
      <c r="Q81" s="41"/>
      <c r="R81" s="41"/>
      <c r="S81" s="41"/>
      <c r="T81" s="41"/>
      <c r="U81" s="41"/>
      <c r="AE81" s="41"/>
      <c r="AF81" s="41"/>
      <c r="AG81" s="41"/>
      <c r="AH81" s="41"/>
      <c r="AI81" s="41"/>
      <c r="AJ81" s="41"/>
      <c r="AK81" s="41"/>
    </row>
    <row r="82" spans="10:40" x14ac:dyDescent="0.3">
      <c r="J82" s="34" t="s">
        <v>985</v>
      </c>
    </row>
    <row r="83" spans="10:40" ht="14.25" thickBot="1" x14ac:dyDescent="0.35">
      <c r="K83" s="45"/>
      <c r="L83" s="45"/>
      <c r="M83" s="45"/>
      <c r="N83" s="45"/>
      <c r="W83" s="45"/>
      <c r="X83" s="45"/>
      <c r="Y83" s="45"/>
      <c r="Z83" s="45"/>
      <c r="AA83" s="45"/>
      <c r="AB83" s="45"/>
      <c r="AC83" s="45"/>
      <c r="AM83" s="45"/>
      <c r="AN83" s="45"/>
    </row>
    <row r="85" spans="10:40" x14ac:dyDescent="0.3">
      <c r="R85" s="52" t="s">
        <v>989</v>
      </c>
    </row>
    <row r="86" spans="10:40" x14ac:dyDescent="0.3">
      <c r="R86" s="53" t="s">
        <v>990</v>
      </c>
    </row>
    <row r="87" spans="10:40" ht="14.25" thickBot="1" x14ac:dyDescent="0.35">
      <c r="S87" s="34" t="s">
        <v>984</v>
      </c>
    </row>
    <row r="88" spans="10:40" ht="34.9" customHeight="1" thickBot="1" x14ac:dyDescent="0.35">
      <c r="J88" s="34" t="s">
        <v>978</v>
      </c>
      <c r="K88" s="369"/>
      <c r="L88" s="369"/>
      <c r="M88" s="369"/>
      <c r="N88" s="369"/>
      <c r="O88" s="369"/>
      <c r="P88" s="369"/>
      <c r="Q88" s="369"/>
      <c r="R88" s="733" t="s">
        <v>979</v>
      </c>
      <c r="S88" s="734"/>
      <c r="T88" s="733" t="s">
        <v>980</v>
      </c>
      <c r="U88" s="734"/>
      <c r="V88" s="369"/>
      <c r="W88" s="369"/>
      <c r="X88" s="369"/>
      <c r="Y88" s="369"/>
      <c r="Z88" s="369"/>
      <c r="AA88" s="369"/>
      <c r="AB88" s="369"/>
      <c r="AC88" s="369"/>
      <c r="AD88" s="369"/>
      <c r="AE88" s="369"/>
      <c r="AF88" s="369"/>
      <c r="AG88" s="369"/>
      <c r="AH88" s="733" t="s">
        <v>979</v>
      </c>
      <c r="AI88" s="734"/>
      <c r="AJ88" s="733" t="s">
        <v>980</v>
      </c>
      <c r="AK88" s="734"/>
      <c r="AL88" s="45"/>
    </row>
    <row r="89" spans="10:40" x14ac:dyDescent="0.3">
      <c r="R89" s="34" t="s">
        <v>981</v>
      </c>
    </row>
    <row r="90" spans="10:40" x14ac:dyDescent="0.3">
      <c r="R90" s="34" t="s">
        <v>983</v>
      </c>
    </row>
    <row r="91" spans="10:40" x14ac:dyDescent="0.3">
      <c r="R91" s="34" t="s">
        <v>982</v>
      </c>
    </row>
  </sheetData>
  <mergeCells count="9">
    <mergeCell ref="AH88:AI88"/>
    <mergeCell ref="AJ88:AK88"/>
    <mergeCell ref="D16:F16"/>
    <mergeCell ref="D12:F12"/>
    <mergeCell ref="D13:F13"/>
    <mergeCell ref="D14:F14"/>
    <mergeCell ref="D15:F15"/>
    <mergeCell ref="T88:U88"/>
    <mergeCell ref="R88:S88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F848-99AA-4270-9FF3-5E52D31D159A}">
  <dimension ref="B2:E53"/>
  <sheetViews>
    <sheetView topLeftCell="A16" workbookViewId="0">
      <selection activeCell="D37" sqref="D37"/>
    </sheetView>
  </sheetViews>
  <sheetFormatPr defaultColWidth="8.75" defaultRowHeight="13.5" x14ac:dyDescent="0.3"/>
  <cols>
    <col min="1" max="1" width="8.75" style="34"/>
    <col min="2" max="2" width="5.75" style="34" customWidth="1"/>
    <col min="3" max="3" width="20.75" style="34" customWidth="1"/>
    <col min="4" max="4" width="60.75" style="34" customWidth="1"/>
    <col min="5" max="5" width="50.75" style="34" customWidth="1"/>
    <col min="6" max="16384" width="8.75" style="34"/>
  </cols>
  <sheetData>
    <row r="2" spans="2:5" x14ac:dyDescent="0.3">
      <c r="B2" s="56" t="s">
        <v>256</v>
      </c>
      <c r="C2" s="56"/>
    </row>
    <row r="4" spans="2:5" x14ac:dyDescent="0.3">
      <c r="B4" s="334" t="s">
        <v>242</v>
      </c>
      <c r="C4" s="334" t="s">
        <v>257</v>
      </c>
      <c r="D4" s="334" t="s">
        <v>243</v>
      </c>
      <c r="E4" s="334" t="s">
        <v>33</v>
      </c>
    </row>
    <row r="5" spans="2:5" x14ac:dyDescent="0.3">
      <c r="B5" s="329">
        <v>1</v>
      </c>
      <c r="C5" s="329" t="s">
        <v>826</v>
      </c>
      <c r="D5" s="147" t="s">
        <v>827</v>
      </c>
      <c r="E5" s="147"/>
    </row>
    <row r="6" spans="2:5" x14ac:dyDescent="0.3">
      <c r="B6" s="146"/>
      <c r="C6" s="146"/>
      <c r="D6" s="146" t="s">
        <v>828</v>
      </c>
      <c r="E6" s="146"/>
    </row>
    <row r="7" spans="2:5" x14ac:dyDescent="0.3">
      <c r="B7" s="146"/>
      <c r="C7" s="146"/>
      <c r="D7" s="146" t="s">
        <v>829</v>
      </c>
      <c r="E7" s="146"/>
    </row>
    <row r="8" spans="2:5" x14ac:dyDescent="0.3">
      <c r="B8" s="146"/>
      <c r="C8" s="146"/>
      <c r="D8" s="146"/>
      <c r="E8" s="146"/>
    </row>
    <row r="9" spans="2:5" x14ac:dyDescent="0.3">
      <c r="B9" s="142"/>
      <c r="C9" s="142"/>
      <c r="D9" s="142" t="s">
        <v>318</v>
      </c>
      <c r="E9" s="142"/>
    </row>
    <row r="10" spans="2:5" x14ac:dyDescent="0.3">
      <c r="B10" s="329">
        <v>2</v>
      </c>
      <c r="C10" s="329" t="s">
        <v>830</v>
      </c>
      <c r="D10" s="147" t="s">
        <v>831</v>
      </c>
      <c r="E10" s="147"/>
    </row>
    <row r="11" spans="2:5" x14ac:dyDescent="0.3">
      <c r="B11" s="146"/>
      <c r="C11" s="146"/>
      <c r="D11" s="146" t="s">
        <v>828</v>
      </c>
      <c r="E11" s="146"/>
    </row>
    <row r="12" spans="2:5" x14ac:dyDescent="0.3">
      <c r="B12" s="146"/>
      <c r="C12" s="146"/>
      <c r="D12" s="146" t="s">
        <v>829</v>
      </c>
      <c r="E12" s="146"/>
    </row>
    <row r="13" spans="2:5" x14ac:dyDescent="0.3">
      <c r="B13" s="146"/>
      <c r="C13" s="146"/>
      <c r="D13" s="146"/>
      <c r="E13" s="146"/>
    </row>
    <row r="14" spans="2:5" x14ac:dyDescent="0.3">
      <c r="B14" s="142"/>
      <c r="C14" s="142"/>
      <c r="D14" s="142" t="s">
        <v>318</v>
      </c>
      <c r="E14" s="142"/>
    </row>
    <row r="15" spans="2:5" x14ac:dyDescent="0.3">
      <c r="B15" s="337">
        <v>3</v>
      </c>
      <c r="C15" s="337" t="s">
        <v>929</v>
      </c>
      <c r="D15" s="147" t="s">
        <v>258</v>
      </c>
      <c r="E15" s="147"/>
    </row>
    <row r="16" spans="2:5" x14ac:dyDescent="0.3">
      <c r="B16" s="339"/>
      <c r="C16" s="339" t="s">
        <v>930</v>
      </c>
      <c r="D16" s="146" t="s">
        <v>259</v>
      </c>
      <c r="E16" s="146"/>
    </row>
    <row r="17" spans="2:5" x14ac:dyDescent="0.3">
      <c r="B17" s="339"/>
      <c r="C17" s="339"/>
      <c r="D17" s="146" t="s">
        <v>260</v>
      </c>
      <c r="E17" s="146"/>
    </row>
    <row r="18" spans="2:5" x14ac:dyDescent="0.3">
      <c r="B18" s="339"/>
      <c r="C18" s="339"/>
      <c r="D18" s="146" t="s">
        <v>261</v>
      </c>
      <c r="E18" s="146"/>
    </row>
    <row r="19" spans="2:5" x14ac:dyDescent="0.3">
      <c r="B19" s="339"/>
      <c r="C19" s="339"/>
      <c r="D19" s="146" t="s">
        <v>262</v>
      </c>
      <c r="E19" s="146"/>
    </row>
    <row r="20" spans="2:5" x14ac:dyDescent="0.3">
      <c r="B20" s="339"/>
      <c r="C20" s="339"/>
      <c r="D20" s="146"/>
      <c r="E20" s="146"/>
    </row>
    <row r="21" spans="2:5" x14ac:dyDescent="0.3">
      <c r="B21" s="339"/>
      <c r="C21" s="339"/>
      <c r="D21" s="146" t="s">
        <v>264</v>
      </c>
      <c r="E21" s="146"/>
    </row>
    <row r="22" spans="2:5" x14ac:dyDescent="0.3">
      <c r="B22" s="339"/>
      <c r="C22" s="339"/>
      <c r="D22" s="146" t="s">
        <v>265</v>
      </c>
      <c r="E22" s="146"/>
    </row>
    <row r="23" spans="2:5" x14ac:dyDescent="0.3">
      <c r="B23" s="339"/>
      <c r="C23" s="339"/>
      <c r="D23" s="146" t="s">
        <v>270</v>
      </c>
      <c r="E23" s="146"/>
    </row>
    <row r="24" spans="2:5" x14ac:dyDescent="0.3">
      <c r="B24" s="338"/>
      <c r="C24" s="338"/>
      <c r="D24" s="142" t="s">
        <v>271</v>
      </c>
      <c r="E24" s="142"/>
    </row>
    <row r="25" spans="2:5" x14ac:dyDescent="0.3">
      <c r="B25" s="91"/>
      <c r="C25" s="91"/>
    </row>
    <row r="26" spans="2:5" x14ac:dyDescent="0.3">
      <c r="B26" s="91">
        <v>2</v>
      </c>
      <c r="C26" s="91" t="s">
        <v>276</v>
      </c>
      <c r="D26" s="34" t="s">
        <v>277</v>
      </c>
    </row>
    <row r="27" spans="2:5" x14ac:dyDescent="0.3">
      <c r="B27" s="91"/>
      <c r="C27" s="91"/>
      <c r="D27" s="34" t="s">
        <v>278</v>
      </c>
    </row>
    <row r="28" spans="2:5" x14ac:dyDescent="0.3">
      <c r="B28" s="91"/>
      <c r="C28" s="91"/>
      <c r="D28" s="34" t="s">
        <v>279</v>
      </c>
    </row>
    <row r="29" spans="2:5" x14ac:dyDescent="0.3">
      <c r="B29" s="91"/>
      <c r="C29" s="91"/>
      <c r="D29" s="34" t="s">
        <v>280</v>
      </c>
    </row>
    <row r="30" spans="2:5" x14ac:dyDescent="0.3">
      <c r="B30" s="91"/>
      <c r="C30" s="91"/>
    </row>
    <row r="31" spans="2:5" x14ac:dyDescent="0.3">
      <c r="B31" s="91"/>
      <c r="C31" s="91"/>
      <c r="D31" s="34" t="s">
        <v>281</v>
      </c>
    </row>
    <row r="32" spans="2:5" x14ac:dyDescent="0.3">
      <c r="B32" s="91"/>
      <c r="C32" s="91"/>
    </row>
    <row r="33" spans="2:4" x14ac:dyDescent="0.3">
      <c r="B33" s="91">
        <v>3</v>
      </c>
      <c r="C33" s="91" t="s">
        <v>263</v>
      </c>
      <c r="D33" s="34" t="s">
        <v>266</v>
      </c>
    </row>
    <row r="34" spans="2:4" x14ac:dyDescent="0.3">
      <c r="B34" s="91"/>
      <c r="C34" s="91"/>
      <c r="D34" s="34" t="s">
        <v>267</v>
      </c>
    </row>
    <row r="35" spans="2:4" x14ac:dyDescent="0.3">
      <c r="B35" s="91"/>
      <c r="C35" s="91"/>
      <c r="D35" s="34" t="s">
        <v>268</v>
      </c>
    </row>
    <row r="36" spans="2:4" x14ac:dyDescent="0.3">
      <c r="B36" s="91"/>
      <c r="C36" s="91"/>
      <c r="D36" s="34" t="s">
        <v>269</v>
      </c>
    </row>
    <row r="37" spans="2:4" x14ac:dyDescent="0.3">
      <c r="B37" s="91"/>
      <c r="C37" s="91"/>
    </row>
    <row r="38" spans="2:4" x14ac:dyDescent="0.3">
      <c r="B38" s="91"/>
      <c r="C38" s="91"/>
      <c r="D38" s="34" t="s">
        <v>272</v>
      </c>
    </row>
    <row r="39" spans="2:4" x14ac:dyDescent="0.3">
      <c r="B39" s="91"/>
      <c r="C39" s="91"/>
      <c r="D39" s="34" t="s">
        <v>273</v>
      </c>
    </row>
    <row r="40" spans="2:4" x14ac:dyDescent="0.3">
      <c r="B40" s="91"/>
      <c r="C40" s="91"/>
      <c r="D40" s="34" t="s">
        <v>274</v>
      </c>
    </row>
    <row r="41" spans="2:4" x14ac:dyDescent="0.3">
      <c r="B41" s="91"/>
      <c r="C41" s="91"/>
      <c r="D41" s="34" t="s">
        <v>275</v>
      </c>
    </row>
    <row r="42" spans="2:4" x14ac:dyDescent="0.3">
      <c r="B42" s="91"/>
      <c r="C42" s="91"/>
    </row>
    <row r="43" spans="2:4" x14ac:dyDescent="0.3">
      <c r="B43" s="91">
        <v>4</v>
      </c>
      <c r="C43" s="91" t="s">
        <v>310</v>
      </c>
      <c r="D43" s="34" t="s">
        <v>311</v>
      </c>
    </row>
    <row r="44" spans="2:4" x14ac:dyDescent="0.3">
      <c r="B44" s="91"/>
      <c r="C44" s="91"/>
      <c r="D44" s="34" t="s">
        <v>312</v>
      </c>
    </row>
    <row r="45" spans="2:4" x14ac:dyDescent="0.3">
      <c r="B45" s="91"/>
      <c r="C45" s="91"/>
    </row>
    <row r="46" spans="2:4" x14ac:dyDescent="0.3">
      <c r="B46" s="91"/>
      <c r="C46" s="91"/>
      <c r="D46" s="34" t="s">
        <v>313</v>
      </c>
    </row>
    <row r="48" spans="2:4" x14ac:dyDescent="0.3">
      <c r="B48" s="91">
        <v>5</v>
      </c>
      <c r="C48" s="91" t="s">
        <v>314</v>
      </c>
      <c r="D48" s="34" t="s">
        <v>315</v>
      </c>
    </row>
    <row r="49" spans="2:4" x14ac:dyDescent="0.3">
      <c r="B49" s="91"/>
      <c r="C49" s="91"/>
      <c r="D49" s="34" t="s">
        <v>312</v>
      </c>
    </row>
    <row r="50" spans="2:4" x14ac:dyDescent="0.3">
      <c r="B50" s="91"/>
      <c r="C50" s="91"/>
    </row>
    <row r="51" spans="2:4" x14ac:dyDescent="0.3">
      <c r="B51" s="91"/>
      <c r="C51" s="91"/>
      <c r="D51" s="34" t="s">
        <v>316</v>
      </c>
    </row>
    <row r="53" spans="2:4" x14ac:dyDescent="0.3">
      <c r="B53" s="91">
        <v>8</v>
      </c>
      <c r="C53" s="91" t="s">
        <v>352</v>
      </c>
      <c r="D53" s="34" t="s">
        <v>353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8E03-FD8A-4274-B3D0-6517C46740E2}">
  <dimension ref="B2:BF114"/>
  <sheetViews>
    <sheetView zoomScale="80" zoomScaleNormal="80" workbookViewId="0">
      <selection activeCell="AM10" sqref="AM10"/>
    </sheetView>
  </sheetViews>
  <sheetFormatPr defaultColWidth="8.75" defaultRowHeight="13.5" x14ac:dyDescent="0.3"/>
  <cols>
    <col min="1" max="1" width="2.25" style="34" customWidth="1"/>
    <col min="2" max="3" width="8.75" style="34"/>
    <col min="4" max="98" width="2.75" style="34" customWidth="1"/>
    <col min="99" max="16384" width="8.75" style="34"/>
  </cols>
  <sheetData>
    <row r="2" spans="3:18" x14ac:dyDescent="0.3">
      <c r="C2" s="56" t="s">
        <v>712</v>
      </c>
    </row>
    <row r="4" spans="3:18" x14ac:dyDescent="0.3">
      <c r="C4" s="35" t="s">
        <v>713</v>
      </c>
    </row>
    <row r="5" spans="3:18" x14ac:dyDescent="0.3">
      <c r="C5" s="34" t="s">
        <v>714</v>
      </c>
    </row>
    <row r="6" spans="3:18" x14ac:dyDescent="0.3">
      <c r="C6" s="34" t="s">
        <v>715</v>
      </c>
    </row>
    <row r="7" spans="3:18" x14ac:dyDescent="0.3">
      <c r="C7" s="34" t="s">
        <v>716</v>
      </c>
    </row>
    <row r="8" spans="3:18" x14ac:dyDescent="0.3">
      <c r="C8" s="34" t="s">
        <v>717</v>
      </c>
    </row>
    <row r="9" spans="3:18" x14ac:dyDescent="0.3">
      <c r="C9" s="34" t="s">
        <v>718</v>
      </c>
    </row>
    <row r="11" spans="3:18" x14ac:dyDescent="0.3">
      <c r="C11" s="35" t="s">
        <v>832</v>
      </c>
    </row>
    <row r="12" spans="3:18" x14ac:dyDescent="0.3">
      <c r="C12" s="47"/>
    </row>
    <row r="13" spans="3:18" x14ac:dyDescent="0.3">
      <c r="C13" s="35" t="s">
        <v>723</v>
      </c>
    </row>
    <row r="14" spans="3:18" x14ac:dyDescent="0.3">
      <c r="C14" s="34" t="s">
        <v>724</v>
      </c>
    </row>
    <row r="15" spans="3:18" x14ac:dyDescent="0.3">
      <c r="C15" s="34" t="s">
        <v>733</v>
      </c>
    </row>
    <row r="16" spans="3:18" x14ac:dyDescent="0.3">
      <c r="C16" s="115" t="s">
        <v>725</v>
      </c>
      <c r="R16" s="52" t="s">
        <v>726</v>
      </c>
    </row>
    <row r="17" spans="3:34" x14ac:dyDescent="0.3">
      <c r="C17" s="81"/>
      <c r="R17" s="52" t="s">
        <v>727</v>
      </c>
    </row>
    <row r="18" spans="3:34" x14ac:dyDescent="0.3">
      <c r="C18" s="81" t="s">
        <v>734</v>
      </c>
      <c r="R18" s="52"/>
    </row>
    <row r="19" spans="3:34" x14ac:dyDescent="0.3">
      <c r="C19" s="35" t="s">
        <v>735</v>
      </c>
    </row>
    <row r="20" spans="3:34" ht="14.25" thickBot="1" x14ac:dyDescent="0.35"/>
    <row r="21" spans="3:34" ht="14.25" thickBot="1" x14ac:dyDescent="0.35">
      <c r="C21" s="47" t="s">
        <v>736</v>
      </c>
      <c r="G21" s="757">
        <v>13</v>
      </c>
      <c r="H21" s="756"/>
      <c r="I21" s="756">
        <v>12</v>
      </c>
      <c r="J21" s="758"/>
      <c r="K21" s="757">
        <v>11</v>
      </c>
      <c r="L21" s="756"/>
      <c r="M21" s="756">
        <v>10</v>
      </c>
      <c r="N21" s="756"/>
      <c r="O21" s="756">
        <v>9</v>
      </c>
      <c r="P21" s="756"/>
      <c r="Q21" s="756">
        <v>8</v>
      </c>
      <c r="R21" s="759"/>
      <c r="S21" s="757">
        <v>7</v>
      </c>
      <c r="T21" s="756"/>
      <c r="U21" s="756">
        <v>6</v>
      </c>
      <c r="V21" s="756"/>
      <c r="W21" s="756">
        <v>5</v>
      </c>
      <c r="X21" s="756"/>
      <c r="Y21" s="756">
        <v>4</v>
      </c>
      <c r="Z21" s="759"/>
      <c r="AA21" s="757">
        <v>3</v>
      </c>
      <c r="AB21" s="756"/>
      <c r="AC21" s="756">
        <v>2</v>
      </c>
      <c r="AD21" s="756"/>
      <c r="AE21" s="756">
        <v>1</v>
      </c>
      <c r="AF21" s="756"/>
      <c r="AG21" s="756">
        <v>0</v>
      </c>
      <c r="AH21" s="759"/>
    </row>
    <row r="22" spans="3:34" x14ac:dyDescent="0.3">
      <c r="G22" s="761" t="s">
        <v>737</v>
      </c>
      <c r="H22" s="617"/>
      <c r="I22" s="617" t="s">
        <v>738</v>
      </c>
      <c r="J22" s="762"/>
      <c r="K22" s="761" t="s">
        <v>738</v>
      </c>
      <c r="L22" s="617"/>
      <c r="M22" s="617" t="s">
        <v>738</v>
      </c>
      <c r="N22" s="617"/>
      <c r="O22" s="617" t="s">
        <v>739</v>
      </c>
      <c r="P22" s="617"/>
      <c r="Q22" s="617" t="s">
        <v>739</v>
      </c>
      <c r="R22" s="760"/>
      <c r="S22" s="761" t="s">
        <v>739</v>
      </c>
      <c r="T22" s="617"/>
      <c r="U22" s="617" t="s">
        <v>740</v>
      </c>
      <c r="V22" s="617"/>
      <c r="W22" s="617" t="s">
        <v>741</v>
      </c>
      <c r="X22" s="617"/>
      <c r="Y22" s="617" t="s">
        <v>741</v>
      </c>
      <c r="Z22" s="760"/>
      <c r="AA22" s="761" t="s">
        <v>741</v>
      </c>
      <c r="AB22" s="617"/>
      <c r="AC22" s="617" t="s">
        <v>742</v>
      </c>
      <c r="AD22" s="617"/>
      <c r="AE22" s="617" t="s">
        <v>742</v>
      </c>
      <c r="AF22" s="617"/>
      <c r="AG22" s="617" t="s">
        <v>743</v>
      </c>
      <c r="AH22" s="760"/>
    </row>
    <row r="23" spans="3:34" ht="14.25" thickBot="1" x14ac:dyDescent="0.35">
      <c r="G23" s="768">
        <v>1</v>
      </c>
      <c r="H23" s="763"/>
      <c r="I23" s="763">
        <v>1</v>
      </c>
      <c r="J23" s="769"/>
      <c r="K23" s="767">
        <v>1</v>
      </c>
      <c r="L23" s="763"/>
      <c r="M23" s="763">
        <v>1</v>
      </c>
      <c r="N23" s="763"/>
      <c r="O23" s="763">
        <v>0</v>
      </c>
      <c r="P23" s="763"/>
      <c r="Q23" s="763"/>
      <c r="R23" s="764"/>
      <c r="S23" s="767"/>
      <c r="T23" s="763"/>
      <c r="U23" s="763">
        <v>1</v>
      </c>
      <c r="V23" s="763"/>
      <c r="W23" s="763">
        <v>1</v>
      </c>
      <c r="X23" s="763"/>
      <c r="Y23" s="763">
        <v>1</v>
      </c>
      <c r="Z23" s="764"/>
      <c r="AA23" s="767">
        <v>0</v>
      </c>
      <c r="AB23" s="763"/>
      <c r="AC23" s="763">
        <v>0</v>
      </c>
      <c r="AD23" s="763"/>
      <c r="AE23" s="763">
        <v>0</v>
      </c>
      <c r="AF23" s="763"/>
      <c r="AG23" s="763">
        <v>1</v>
      </c>
      <c r="AH23" s="764"/>
    </row>
    <row r="24" spans="3:34" ht="81" customHeight="1" x14ac:dyDescent="0.3">
      <c r="G24" s="765" t="s">
        <v>744</v>
      </c>
      <c r="H24" s="766"/>
      <c r="I24" s="634" t="s">
        <v>745</v>
      </c>
      <c r="J24" s="630"/>
      <c r="K24" s="630"/>
      <c r="L24" s="630"/>
      <c r="M24" s="630"/>
      <c r="N24" s="630"/>
      <c r="O24" s="770" t="s">
        <v>746</v>
      </c>
      <c r="P24" s="632"/>
      <c r="Q24" s="632"/>
      <c r="R24" s="632"/>
      <c r="S24" s="632"/>
      <c r="T24" s="632"/>
      <c r="U24" s="634" t="s">
        <v>747</v>
      </c>
      <c r="V24" s="630"/>
      <c r="W24" s="770" t="s">
        <v>748</v>
      </c>
      <c r="X24" s="632"/>
      <c r="Y24" s="632"/>
      <c r="Z24" s="632"/>
      <c r="AA24" s="632"/>
      <c r="AB24" s="632"/>
      <c r="AC24" s="770" t="s">
        <v>749</v>
      </c>
      <c r="AD24" s="632"/>
      <c r="AE24" s="632"/>
      <c r="AF24" s="632"/>
      <c r="AG24" s="634" t="s">
        <v>750</v>
      </c>
      <c r="AH24" s="630"/>
    </row>
    <row r="25" spans="3:34" x14ac:dyDescent="0.3">
      <c r="C25" s="60" t="s">
        <v>796</v>
      </c>
      <c r="R25" s="52"/>
    </row>
    <row r="26" spans="3:34" x14ac:dyDescent="0.3">
      <c r="C26" s="60" t="s">
        <v>797</v>
      </c>
      <c r="R26" s="52"/>
    </row>
    <row r="27" spans="3:34" x14ac:dyDescent="0.3">
      <c r="C27" s="60"/>
      <c r="R27" s="52"/>
    </row>
    <row r="28" spans="3:34" x14ac:dyDescent="0.3">
      <c r="C28" s="35" t="s">
        <v>751</v>
      </c>
    </row>
    <row r="29" spans="3:34" x14ac:dyDescent="0.3">
      <c r="C29" s="34" t="s">
        <v>752</v>
      </c>
    </row>
    <row r="30" spans="3:34" x14ac:dyDescent="0.3">
      <c r="C30" s="34" t="s">
        <v>754</v>
      </c>
    </row>
    <row r="33" spans="3:58" x14ac:dyDescent="0.3">
      <c r="C33" s="35" t="s">
        <v>753</v>
      </c>
      <c r="R33" s="52"/>
    </row>
    <row r="34" spans="3:58" x14ac:dyDescent="0.3">
      <c r="C34" s="52" t="s">
        <v>818</v>
      </c>
    </row>
    <row r="35" spans="3:58" x14ac:dyDescent="0.3">
      <c r="C35" s="52" t="s">
        <v>823</v>
      </c>
    </row>
    <row r="36" spans="3:58" x14ac:dyDescent="0.3">
      <c r="C36" s="52" t="s">
        <v>824</v>
      </c>
    </row>
    <row r="38" spans="3:58" x14ac:dyDescent="0.3">
      <c r="M38" s="34" t="s">
        <v>835</v>
      </c>
    </row>
    <row r="39" spans="3:58" ht="14.25" thickBot="1" x14ac:dyDescent="0.35"/>
    <row r="40" spans="3:58" ht="14.25" thickBot="1" x14ac:dyDescent="0.35">
      <c r="C40" s="91" t="s">
        <v>722</v>
      </c>
      <c r="F40" s="42"/>
      <c r="G40" s="44"/>
      <c r="H40" s="333"/>
      <c r="I40" s="333"/>
      <c r="J40" s="333"/>
      <c r="K40" s="333"/>
      <c r="L40" s="333"/>
      <c r="M40" s="333"/>
      <c r="N40" s="45"/>
      <c r="O40" s="325"/>
      <c r="P40" s="44"/>
      <c r="Q40" s="333"/>
      <c r="R40" s="333"/>
      <c r="S40" s="333"/>
      <c r="T40" s="333"/>
      <c r="U40" s="333"/>
      <c r="V40" s="333"/>
      <c r="W40" s="45"/>
      <c r="X40" s="325"/>
      <c r="Y40" s="44"/>
      <c r="Z40" s="333"/>
      <c r="AA40" s="333"/>
      <c r="AB40" s="333"/>
      <c r="AC40" s="333"/>
      <c r="AD40" s="333"/>
      <c r="AE40" s="333"/>
      <c r="AF40" s="45"/>
      <c r="AG40" s="325"/>
      <c r="AH40" s="44"/>
      <c r="AI40" s="333"/>
      <c r="AJ40" s="333"/>
      <c r="AK40" s="333"/>
      <c r="AL40" s="333"/>
      <c r="AM40" s="333"/>
      <c r="AN40" s="333"/>
      <c r="AO40" s="45"/>
      <c r="AP40" s="325"/>
      <c r="AQ40" s="44"/>
      <c r="AR40" s="333"/>
      <c r="AS40" s="333"/>
      <c r="AT40" s="333"/>
      <c r="AU40" s="333"/>
      <c r="AV40" s="333"/>
      <c r="AW40" s="333"/>
      <c r="AX40" s="45"/>
      <c r="AY40" s="40"/>
      <c r="AZ40" s="43"/>
      <c r="BA40" s="43"/>
      <c r="BB40" s="43"/>
      <c r="BC40" s="43"/>
      <c r="BD40" s="43"/>
      <c r="BE40" s="43"/>
      <c r="BF40" s="43"/>
    </row>
    <row r="41" spans="3:58" ht="7.9" customHeight="1" thickBot="1" x14ac:dyDescent="0.35"/>
    <row r="42" spans="3:58" ht="18" customHeight="1" x14ac:dyDescent="0.3">
      <c r="C42" s="91" t="s">
        <v>24</v>
      </c>
      <c r="H42" s="740" t="s">
        <v>819</v>
      </c>
      <c r="I42" s="741"/>
      <c r="J42" s="741"/>
      <c r="K42" s="741"/>
      <c r="L42" s="741"/>
      <c r="M42" s="742"/>
      <c r="Q42" s="747" t="s">
        <v>820</v>
      </c>
      <c r="R42" s="778"/>
      <c r="S42" s="778"/>
      <c r="T42" s="778"/>
      <c r="U42" s="778"/>
      <c r="V42" s="779"/>
      <c r="Y42" s="34" t="s">
        <v>1193</v>
      </c>
      <c r="Z42" s="747" t="s">
        <v>821</v>
      </c>
      <c r="AA42" s="778"/>
      <c r="AB42" s="778"/>
      <c r="AC42" s="778"/>
      <c r="AD42" s="778"/>
      <c r="AE42" s="779"/>
      <c r="AI42" s="747" t="s">
        <v>822</v>
      </c>
      <c r="AJ42" s="778"/>
      <c r="AK42" s="778"/>
      <c r="AL42" s="778"/>
      <c r="AM42" s="778"/>
      <c r="AN42" s="779"/>
      <c r="AR42" s="740" t="s">
        <v>819</v>
      </c>
      <c r="AS42" s="741"/>
      <c r="AT42" s="741"/>
      <c r="AU42" s="741"/>
      <c r="AV42" s="741"/>
      <c r="AW42" s="742"/>
    </row>
    <row r="43" spans="3:58" ht="17.45" customHeight="1" thickBot="1" x14ac:dyDescent="0.35">
      <c r="H43" s="743"/>
      <c r="I43" s="744"/>
      <c r="J43" s="744"/>
      <c r="K43" s="744"/>
      <c r="L43" s="744"/>
      <c r="M43" s="745"/>
      <c r="Q43" s="780"/>
      <c r="R43" s="781"/>
      <c r="S43" s="781"/>
      <c r="T43" s="781"/>
      <c r="U43" s="781"/>
      <c r="V43" s="782"/>
      <c r="Z43" s="780"/>
      <c r="AA43" s="781"/>
      <c r="AB43" s="781"/>
      <c r="AC43" s="781"/>
      <c r="AD43" s="781"/>
      <c r="AE43" s="782"/>
      <c r="AI43" s="780"/>
      <c r="AJ43" s="781"/>
      <c r="AK43" s="781"/>
      <c r="AL43" s="781"/>
      <c r="AM43" s="781"/>
      <c r="AN43" s="782"/>
      <c r="AR43" s="743"/>
      <c r="AS43" s="744"/>
      <c r="AT43" s="744"/>
      <c r="AU43" s="744"/>
      <c r="AV43" s="744"/>
      <c r="AW43" s="745"/>
    </row>
    <row r="45" spans="3:58" x14ac:dyDescent="0.3">
      <c r="L45" s="36" t="s">
        <v>825</v>
      </c>
    </row>
    <row r="46" spans="3:58" ht="14.25" thickBot="1" x14ac:dyDescent="0.35">
      <c r="S46" s="36" t="s">
        <v>811</v>
      </c>
      <c r="AX46" s="36" t="s">
        <v>812</v>
      </c>
    </row>
    <row r="47" spans="3:58" ht="7.9" customHeight="1" x14ac:dyDescent="0.3">
      <c r="F47" s="51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331"/>
      <c r="AT47" s="332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</row>
    <row r="48" spans="3:58" ht="7.9" customHeight="1" thickBot="1" x14ac:dyDescent="0.35"/>
    <row r="49" spans="2:58" ht="14.25" thickBot="1" x14ac:dyDescent="0.35">
      <c r="C49" s="91" t="s">
        <v>722</v>
      </c>
      <c r="F49" s="42"/>
      <c r="G49" s="44"/>
      <c r="H49" s="45"/>
      <c r="I49" s="45"/>
      <c r="J49" s="45"/>
      <c r="K49" s="45"/>
      <c r="L49" s="325"/>
      <c r="M49" s="44"/>
      <c r="N49" s="45"/>
      <c r="O49" s="45"/>
      <c r="P49" s="45"/>
      <c r="Q49" s="45"/>
      <c r="R49" s="325"/>
      <c r="S49" s="44"/>
      <c r="T49" s="45"/>
      <c r="U49" s="45"/>
      <c r="V49" s="45"/>
      <c r="W49" s="45"/>
      <c r="X49" s="325"/>
      <c r="Y49" s="44"/>
      <c r="Z49" s="45"/>
      <c r="AA49" s="45"/>
      <c r="AB49" s="45"/>
      <c r="AC49" s="45"/>
      <c r="AD49" s="325"/>
      <c r="AE49" s="44"/>
      <c r="AF49" s="45"/>
      <c r="AG49" s="45"/>
      <c r="AH49" s="45"/>
      <c r="AI49" s="45"/>
      <c r="AJ49" s="325"/>
      <c r="AK49" s="44"/>
      <c r="AL49" s="45"/>
      <c r="AM49" s="325"/>
      <c r="AN49" s="44"/>
      <c r="AO49" s="45"/>
      <c r="AP49" s="45"/>
      <c r="AQ49" s="45"/>
      <c r="AR49" s="45"/>
      <c r="AS49" s="40"/>
      <c r="AT49" s="42"/>
      <c r="AU49" s="44"/>
      <c r="AV49" s="45"/>
      <c r="AW49" s="45"/>
      <c r="AX49" s="45"/>
      <c r="AY49" s="45"/>
      <c r="AZ49" s="325"/>
      <c r="BA49" s="44"/>
      <c r="BB49" s="45"/>
      <c r="BC49" s="45"/>
      <c r="BD49" s="45"/>
      <c r="BE49" s="45"/>
      <c r="BF49" s="325"/>
    </row>
    <row r="50" spans="2:58" ht="7.9" customHeight="1" thickBot="1" x14ac:dyDescent="0.35"/>
    <row r="51" spans="2:58" ht="18" customHeight="1" x14ac:dyDescent="0.3">
      <c r="C51" s="91" t="s">
        <v>24</v>
      </c>
      <c r="H51" s="747" t="s">
        <v>803</v>
      </c>
      <c r="I51" s="748"/>
      <c r="J51" s="749"/>
      <c r="N51" s="747" t="s">
        <v>798</v>
      </c>
      <c r="O51" s="748"/>
      <c r="P51" s="749"/>
      <c r="T51" s="740" t="s">
        <v>799</v>
      </c>
      <c r="U51" s="771"/>
      <c r="V51" s="772"/>
      <c r="Z51" s="740" t="s">
        <v>804</v>
      </c>
      <c r="AA51" s="771"/>
      <c r="AB51" s="772"/>
      <c r="AF51" s="740" t="s">
        <v>805</v>
      </c>
      <c r="AG51" s="771"/>
      <c r="AH51" s="772"/>
      <c r="AO51" s="740" t="s">
        <v>806</v>
      </c>
      <c r="AP51" s="771"/>
      <c r="AQ51" s="772"/>
      <c r="AV51" s="747" t="s">
        <v>813</v>
      </c>
      <c r="AW51" s="748"/>
      <c r="AX51" s="749"/>
      <c r="BB51" s="747" t="s">
        <v>814</v>
      </c>
      <c r="BC51" s="748"/>
      <c r="BD51" s="749"/>
    </row>
    <row r="52" spans="2:58" ht="14.25" thickBot="1" x14ac:dyDescent="0.35">
      <c r="H52" s="750"/>
      <c r="I52" s="751"/>
      <c r="J52" s="752"/>
      <c r="N52" s="750"/>
      <c r="O52" s="751"/>
      <c r="P52" s="752"/>
      <c r="T52" s="773"/>
      <c r="U52" s="774"/>
      <c r="V52" s="775"/>
      <c r="Z52" s="773"/>
      <c r="AA52" s="774"/>
      <c r="AB52" s="775"/>
      <c r="AF52" s="773"/>
      <c r="AG52" s="774"/>
      <c r="AH52" s="775"/>
      <c r="AO52" s="773"/>
      <c r="AP52" s="774"/>
      <c r="AQ52" s="775"/>
      <c r="AV52" s="750"/>
      <c r="AW52" s="751"/>
      <c r="AX52" s="752"/>
      <c r="BB52" s="750"/>
      <c r="BC52" s="751"/>
      <c r="BD52" s="752"/>
    </row>
    <row r="54" spans="2:58" x14ac:dyDescent="0.3">
      <c r="H54" s="34" t="s">
        <v>800</v>
      </c>
      <c r="N54" s="34" t="s">
        <v>800</v>
      </c>
      <c r="T54" s="34" t="s">
        <v>800</v>
      </c>
      <c r="Z54" s="34" t="s">
        <v>800</v>
      </c>
      <c r="AF54" s="34" t="s">
        <v>800</v>
      </c>
      <c r="AO54" s="34" t="s">
        <v>800</v>
      </c>
      <c r="AV54" s="34" t="s">
        <v>815</v>
      </c>
      <c r="BB54" s="34" t="s">
        <v>815</v>
      </c>
    </row>
    <row r="55" spans="2:58" x14ac:dyDescent="0.3">
      <c r="C55" s="35"/>
      <c r="H55" s="34" t="s">
        <v>802</v>
      </c>
      <c r="N55" s="34" t="s">
        <v>801</v>
      </c>
      <c r="R55" s="52"/>
      <c r="T55" s="34" t="s">
        <v>807</v>
      </c>
      <c r="Z55" s="34" t="s">
        <v>808</v>
      </c>
      <c r="AF55" s="34" t="s">
        <v>809</v>
      </c>
      <c r="AO55" s="34" t="s">
        <v>810</v>
      </c>
      <c r="AV55" s="34" t="s">
        <v>816</v>
      </c>
      <c r="BB55" s="34" t="s">
        <v>817</v>
      </c>
      <c r="BF55" s="52"/>
    </row>
    <row r="57" spans="2:58" ht="14.25" thickBot="1" x14ac:dyDescent="0.35">
      <c r="B57" s="326" t="s">
        <v>729</v>
      </c>
      <c r="C57" s="326" t="s">
        <v>728</v>
      </c>
    </row>
    <row r="58" spans="2:58" ht="14.25" thickBot="1" x14ac:dyDescent="0.35">
      <c r="B58" s="91" t="s">
        <v>21</v>
      </c>
      <c r="C58" s="91" t="s">
        <v>722</v>
      </c>
      <c r="F58" s="42"/>
      <c r="G58" s="44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0"/>
      <c r="AP58" s="41"/>
    </row>
    <row r="59" spans="2:58" ht="7.9" customHeight="1" thickBot="1" x14ac:dyDescent="0.35">
      <c r="B59" s="91"/>
      <c r="C59" s="91"/>
    </row>
    <row r="60" spans="2:58" ht="14.25" thickBot="1" x14ac:dyDescent="0.35">
      <c r="B60" s="91" t="s">
        <v>732</v>
      </c>
      <c r="C60" s="91" t="s">
        <v>151</v>
      </c>
      <c r="E60" s="45"/>
      <c r="F60" s="45"/>
      <c r="G60" s="45"/>
      <c r="H60" s="46"/>
      <c r="I60" s="325"/>
      <c r="J60" s="46"/>
      <c r="K60" s="325"/>
      <c r="L60" s="46"/>
      <c r="M60" s="325"/>
      <c r="N60" s="46"/>
      <c r="O60" s="325"/>
      <c r="P60" s="46"/>
      <c r="Q60" s="325"/>
      <c r="R60" s="46"/>
      <c r="S60" s="325"/>
      <c r="T60" s="46"/>
      <c r="U60" s="325"/>
      <c r="V60" s="46"/>
      <c r="W60" s="325"/>
      <c r="X60" s="46"/>
      <c r="Y60" s="325"/>
      <c r="Z60" s="46"/>
      <c r="AA60" s="325"/>
      <c r="AB60" s="46"/>
      <c r="AC60" s="325"/>
      <c r="AD60" s="46"/>
      <c r="AE60" s="325"/>
      <c r="AF60" s="46"/>
      <c r="AG60" s="325"/>
      <c r="AH60" s="46"/>
      <c r="AI60" s="325"/>
      <c r="AJ60" s="46"/>
      <c r="AK60" s="325"/>
      <c r="AL60" s="46"/>
      <c r="AM60" s="325"/>
      <c r="AN60" s="45"/>
      <c r="AO60" s="45"/>
      <c r="AP60" s="45"/>
    </row>
    <row r="61" spans="2:58" ht="7.9" customHeight="1" thickBot="1" x14ac:dyDescent="0.35">
      <c r="B61" s="91"/>
      <c r="C61" s="91"/>
    </row>
    <row r="62" spans="2:58" ht="14.25" thickBot="1" x14ac:dyDescent="0.35">
      <c r="B62" s="91" t="s">
        <v>158</v>
      </c>
      <c r="C62" s="91" t="s">
        <v>730</v>
      </c>
      <c r="H62" s="753" t="s">
        <v>756</v>
      </c>
      <c r="I62" s="658"/>
      <c r="J62" s="753" t="s">
        <v>757</v>
      </c>
      <c r="K62" s="658"/>
      <c r="L62" s="753" t="s">
        <v>758</v>
      </c>
      <c r="M62" s="658"/>
      <c r="N62" s="753" t="s">
        <v>759</v>
      </c>
      <c r="O62" s="658"/>
      <c r="P62" s="753" t="s">
        <v>760</v>
      </c>
      <c r="Q62" s="658"/>
      <c r="R62" s="753" t="s">
        <v>761</v>
      </c>
      <c r="S62" s="658"/>
      <c r="T62" s="753" t="s">
        <v>762</v>
      </c>
      <c r="U62" s="658"/>
      <c r="V62" s="753" t="s">
        <v>763</v>
      </c>
      <c r="W62" s="658"/>
      <c r="X62" s="753" t="s">
        <v>764</v>
      </c>
      <c r="Y62" s="658"/>
      <c r="Z62" s="753" t="s">
        <v>765</v>
      </c>
      <c r="AA62" s="658"/>
      <c r="AB62" s="753" t="s">
        <v>766</v>
      </c>
      <c r="AC62" s="658"/>
      <c r="AD62" s="753" t="s">
        <v>767</v>
      </c>
      <c r="AE62" s="658"/>
      <c r="AF62" s="753" t="s">
        <v>768</v>
      </c>
      <c r="AG62" s="658"/>
      <c r="AH62" s="753" t="s">
        <v>769</v>
      </c>
      <c r="AI62" s="658"/>
      <c r="AJ62" s="776" t="s">
        <v>755</v>
      </c>
      <c r="AK62" s="777"/>
      <c r="AL62" s="776" t="s">
        <v>755</v>
      </c>
      <c r="AM62" s="777"/>
    </row>
    <row r="63" spans="2:58" ht="7.9" customHeight="1" thickBot="1" x14ac:dyDescent="0.35">
      <c r="B63" s="91"/>
      <c r="C63" s="91"/>
    </row>
    <row r="64" spans="2:58" ht="14.25" thickBot="1" x14ac:dyDescent="0.35">
      <c r="B64" s="91" t="s">
        <v>157</v>
      </c>
      <c r="C64" s="91" t="s">
        <v>731</v>
      </c>
      <c r="H64" s="754" t="s">
        <v>780</v>
      </c>
      <c r="I64" s="755"/>
      <c r="J64" s="754" t="s">
        <v>781</v>
      </c>
      <c r="K64" s="755"/>
      <c r="L64" s="754" t="s">
        <v>782</v>
      </c>
      <c r="M64" s="755"/>
      <c r="N64" s="754" t="s">
        <v>783</v>
      </c>
      <c r="O64" s="755"/>
      <c r="P64" s="754" t="s">
        <v>784</v>
      </c>
      <c r="Q64" s="755"/>
      <c r="R64" s="754" t="s">
        <v>785</v>
      </c>
      <c r="S64" s="755"/>
      <c r="T64" s="754" t="s">
        <v>786</v>
      </c>
      <c r="U64" s="755"/>
      <c r="V64" s="754" t="s">
        <v>787</v>
      </c>
      <c r="W64" s="755"/>
      <c r="X64" s="754" t="s">
        <v>788</v>
      </c>
      <c r="Y64" s="755"/>
      <c r="Z64" s="754" t="s">
        <v>789</v>
      </c>
      <c r="AA64" s="755"/>
      <c r="AB64" s="754" t="s">
        <v>790</v>
      </c>
      <c r="AC64" s="755"/>
      <c r="AD64" s="754" t="s">
        <v>791</v>
      </c>
      <c r="AE64" s="755"/>
      <c r="AF64" s="754" t="s">
        <v>792</v>
      </c>
      <c r="AG64" s="755"/>
      <c r="AH64" s="754" t="s">
        <v>793</v>
      </c>
      <c r="AI64" s="755"/>
      <c r="AJ64" s="754" t="s">
        <v>794</v>
      </c>
      <c r="AK64" s="755"/>
      <c r="AL64" s="754" t="s">
        <v>795</v>
      </c>
      <c r="AM64" s="755"/>
    </row>
    <row r="65" spans="3:33" ht="7.9" customHeight="1" x14ac:dyDescent="0.3">
      <c r="C65" s="47"/>
    </row>
    <row r="68" spans="3:33" x14ac:dyDescent="0.3">
      <c r="C68" s="35" t="s">
        <v>834</v>
      </c>
    </row>
    <row r="69" spans="3:33" x14ac:dyDescent="0.3">
      <c r="C69" s="81" t="s">
        <v>833</v>
      </c>
    </row>
    <row r="70" spans="3:33" x14ac:dyDescent="0.3">
      <c r="C70" s="34" t="s">
        <v>856</v>
      </c>
      <c r="I70" s="34" t="s">
        <v>857</v>
      </c>
      <c r="W70" s="34" t="s">
        <v>860</v>
      </c>
    </row>
    <row r="71" spans="3:33" x14ac:dyDescent="0.3">
      <c r="I71" s="34" t="s">
        <v>858</v>
      </c>
      <c r="W71" s="34" t="s">
        <v>861</v>
      </c>
    </row>
    <row r="72" spans="3:33" x14ac:dyDescent="0.3">
      <c r="I72" s="52" t="s">
        <v>859</v>
      </c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 t="s">
        <v>862</v>
      </c>
      <c r="X72" s="52"/>
      <c r="Y72" s="52"/>
      <c r="Z72" s="52"/>
      <c r="AA72" s="52"/>
      <c r="AB72" s="52"/>
      <c r="AC72" s="52"/>
      <c r="AD72" s="52"/>
      <c r="AE72" s="52"/>
      <c r="AF72" s="52"/>
      <c r="AG72" s="52"/>
    </row>
    <row r="74" spans="3:33" x14ac:dyDescent="0.3">
      <c r="C74" s="35" t="s">
        <v>865</v>
      </c>
    </row>
    <row r="75" spans="3:33" x14ac:dyDescent="0.3">
      <c r="C75" s="34" t="s">
        <v>866</v>
      </c>
      <c r="H75" s="34" t="s">
        <v>867</v>
      </c>
    </row>
    <row r="76" spans="3:33" x14ac:dyDescent="0.3">
      <c r="H76" s="34" t="s">
        <v>868</v>
      </c>
    </row>
    <row r="78" spans="3:33" x14ac:dyDescent="0.3">
      <c r="C78" s="34" t="s">
        <v>869</v>
      </c>
      <c r="H78" s="34" t="s">
        <v>870</v>
      </c>
    </row>
    <row r="80" spans="3:33" x14ac:dyDescent="0.3">
      <c r="C80" s="35" t="s">
        <v>871</v>
      </c>
    </row>
    <row r="82" spans="3:58" x14ac:dyDescent="0.3">
      <c r="M82" s="34" t="s">
        <v>877</v>
      </c>
    </row>
    <row r="83" spans="3:58" ht="14.25" thickBot="1" x14ac:dyDescent="0.35"/>
    <row r="84" spans="3:58" ht="14.25" thickBot="1" x14ac:dyDescent="0.35">
      <c r="C84" s="91" t="s">
        <v>837</v>
      </c>
      <c r="F84" s="42"/>
      <c r="G84" s="44"/>
      <c r="H84" s="333"/>
      <c r="I84" s="333"/>
      <c r="J84" s="333"/>
      <c r="K84" s="333"/>
      <c r="L84" s="40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2"/>
      <c r="AE84" s="44"/>
      <c r="AF84" s="333"/>
      <c r="AG84" s="333"/>
      <c r="AH84" s="333"/>
      <c r="AI84" s="333"/>
      <c r="AJ84" s="41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</row>
    <row r="85" spans="3:58" ht="7.9" customHeight="1" thickBot="1" x14ac:dyDescent="0.35"/>
    <row r="86" spans="3:58" ht="18" customHeight="1" x14ac:dyDescent="0.3">
      <c r="C86" s="91" t="s">
        <v>25</v>
      </c>
      <c r="H86" s="740" t="s">
        <v>876</v>
      </c>
      <c r="I86" s="741"/>
      <c r="J86" s="742"/>
      <c r="AF86" s="740" t="s">
        <v>876</v>
      </c>
      <c r="AG86" s="741"/>
      <c r="AH86" s="742"/>
    </row>
    <row r="87" spans="3:58" ht="17.45" customHeight="1" thickBot="1" x14ac:dyDescent="0.35">
      <c r="H87" s="743"/>
      <c r="I87" s="744"/>
      <c r="J87" s="745"/>
      <c r="AF87" s="743"/>
      <c r="AG87" s="744"/>
      <c r="AH87" s="745"/>
    </row>
    <row r="88" spans="3:58" ht="17.45" customHeight="1" x14ac:dyDescent="0.3"/>
    <row r="89" spans="3:58" x14ac:dyDescent="0.3">
      <c r="L89" s="36"/>
    </row>
    <row r="90" spans="3:58" ht="7.9" customHeight="1" thickBot="1" x14ac:dyDescent="0.35"/>
    <row r="91" spans="3:58" ht="14.25" thickBot="1" x14ac:dyDescent="0.35">
      <c r="C91" s="91" t="s">
        <v>837</v>
      </c>
      <c r="F91" s="42"/>
      <c r="G91" s="44"/>
      <c r="H91" s="45"/>
      <c r="I91" s="45"/>
      <c r="J91" s="45"/>
      <c r="K91" s="45"/>
      <c r="L91" s="325"/>
      <c r="M91" s="44"/>
      <c r="N91" s="45"/>
      <c r="O91" s="45"/>
      <c r="P91" s="45"/>
      <c r="Q91" s="45"/>
      <c r="R91" s="325"/>
      <c r="S91" s="44"/>
      <c r="T91" s="45"/>
      <c r="U91" s="45"/>
      <c r="V91" s="45"/>
      <c r="W91" s="45"/>
      <c r="X91" s="325"/>
      <c r="Y91" s="44"/>
      <c r="Z91" s="45"/>
      <c r="AA91" s="45"/>
      <c r="AB91" s="45"/>
      <c r="AC91" s="45"/>
      <c r="AD91" s="40"/>
      <c r="AE91" s="41"/>
      <c r="AF91" s="41"/>
      <c r="AG91" s="41"/>
      <c r="AH91" s="41"/>
      <c r="AI91" s="41"/>
      <c r="AJ91" s="41"/>
    </row>
    <row r="92" spans="3:58" ht="7.9" customHeight="1" thickBot="1" x14ac:dyDescent="0.35"/>
    <row r="93" spans="3:58" ht="18" customHeight="1" x14ac:dyDescent="0.3">
      <c r="C93" s="91" t="s">
        <v>25</v>
      </c>
      <c r="H93" s="747" t="s">
        <v>872</v>
      </c>
      <c r="I93" s="748"/>
      <c r="J93" s="749"/>
      <c r="N93" s="747" t="s">
        <v>873</v>
      </c>
      <c r="O93" s="748"/>
      <c r="P93" s="749"/>
      <c r="T93" s="747" t="s">
        <v>874</v>
      </c>
      <c r="U93" s="748"/>
      <c r="V93" s="749"/>
      <c r="Z93" s="747" t="s">
        <v>875</v>
      </c>
      <c r="AA93" s="748"/>
      <c r="AB93" s="749"/>
    </row>
    <row r="94" spans="3:58" ht="14.25" thickBot="1" x14ac:dyDescent="0.35">
      <c r="H94" s="750"/>
      <c r="I94" s="751"/>
      <c r="J94" s="752"/>
      <c r="N94" s="750"/>
      <c r="O94" s="751"/>
      <c r="P94" s="752"/>
      <c r="T94" s="750"/>
      <c r="U94" s="751"/>
      <c r="V94" s="752"/>
      <c r="Z94" s="750"/>
      <c r="AA94" s="751"/>
      <c r="AB94" s="752"/>
    </row>
    <row r="98" spans="2:58" ht="14.25" thickBot="1" x14ac:dyDescent="0.35">
      <c r="B98" s="326" t="s">
        <v>729</v>
      </c>
      <c r="C98" s="326" t="s">
        <v>836</v>
      </c>
    </row>
    <row r="99" spans="2:58" ht="14.25" thickBot="1" x14ac:dyDescent="0.35">
      <c r="B99" s="91" t="s">
        <v>21</v>
      </c>
      <c r="C99" s="91" t="s">
        <v>837</v>
      </c>
      <c r="F99" s="42"/>
      <c r="G99" s="44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0"/>
      <c r="BF99" s="41"/>
    </row>
    <row r="100" spans="2:58" ht="7.9" customHeight="1" thickBot="1" x14ac:dyDescent="0.35">
      <c r="B100" s="91"/>
      <c r="C100" s="91"/>
    </row>
    <row r="101" spans="2:58" ht="14.25" thickBot="1" x14ac:dyDescent="0.35">
      <c r="B101" s="91" t="s">
        <v>732</v>
      </c>
      <c r="C101" s="91" t="s">
        <v>838</v>
      </c>
      <c r="E101" s="45"/>
      <c r="F101" s="45"/>
      <c r="G101" s="45"/>
      <c r="H101" s="46"/>
      <c r="I101" s="335">
        <v>1</v>
      </c>
      <c r="J101" s="46"/>
      <c r="K101" s="335">
        <v>2</v>
      </c>
      <c r="L101" s="46"/>
      <c r="M101" s="335">
        <v>3</v>
      </c>
      <c r="N101" s="46"/>
      <c r="O101" s="335">
        <v>4</v>
      </c>
      <c r="P101" s="46"/>
      <c r="Q101" s="335">
        <v>5</v>
      </c>
      <c r="R101" s="46"/>
      <c r="S101" s="335">
        <v>6</v>
      </c>
      <c r="T101" s="46"/>
      <c r="U101" s="335">
        <v>7</v>
      </c>
      <c r="V101" s="46"/>
      <c r="W101" s="335">
        <v>8</v>
      </c>
      <c r="X101" s="46"/>
      <c r="Y101" s="335">
        <v>9</v>
      </c>
      <c r="Z101" s="46"/>
      <c r="AA101" s="335">
        <v>10</v>
      </c>
      <c r="AB101" s="46"/>
      <c r="AC101" s="335">
        <v>11</v>
      </c>
      <c r="AD101" s="46"/>
      <c r="AE101" s="335">
        <v>12</v>
      </c>
      <c r="AF101" s="46"/>
      <c r="AG101" s="335">
        <v>13</v>
      </c>
      <c r="AH101" s="46"/>
      <c r="AI101" s="335">
        <v>14</v>
      </c>
      <c r="AJ101" s="46"/>
      <c r="AK101" s="335">
        <v>15</v>
      </c>
      <c r="AL101" s="46"/>
      <c r="AM101" s="335">
        <v>16</v>
      </c>
      <c r="AN101" s="46"/>
      <c r="AO101" s="335">
        <v>17</v>
      </c>
      <c r="AP101" s="46"/>
      <c r="AQ101" s="335">
        <v>18</v>
      </c>
      <c r="AR101" s="46"/>
      <c r="AS101" s="335">
        <v>19</v>
      </c>
      <c r="AT101" s="46"/>
      <c r="AU101" s="335">
        <v>20</v>
      </c>
      <c r="AV101" s="46"/>
      <c r="AW101" s="335">
        <v>21</v>
      </c>
      <c r="AX101" s="46"/>
      <c r="AY101" s="335">
        <v>22</v>
      </c>
      <c r="AZ101" s="46"/>
      <c r="BA101" s="335">
        <v>23</v>
      </c>
      <c r="BB101" s="46"/>
      <c r="BC101" s="335">
        <v>24</v>
      </c>
      <c r="BD101" s="44"/>
    </row>
    <row r="102" spans="2:58" ht="7.9" customHeight="1" thickBot="1" x14ac:dyDescent="0.35">
      <c r="B102" s="91"/>
      <c r="C102" s="91"/>
    </row>
    <row r="103" spans="2:58" ht="14.25" thickBot="1" x14ac:dyDescent="0.35">
      <c r="B103" s="91" t="s">
        <v>158</v>
      </c>
      <c r="C103" s="91" t="s">
        <v>839</v>
      </c>
      <c r="H103" s="754" t="s">
        <v>840</v>
      </c>
      <c r="I103" s="755"/>
      <c r="J103" s="754" t="s">
        <v>841</v>
      </c>
      <c r="K103" s="755"/>
      <c r="L103" s="754" t="s">
        <v>842</v>
      </c>
      <c r="M103" s="755"/>
      <c r="N103" s="754" t="s">
        <v>843</v>
      </c>
      <c r="O103" s="755"/>
      <c r="P103" s="746">
        <v>0</v>
      </c>
      <c r="Q103" s="734"/>
      <c r="R103" s="746">
        <v>0</v>
      </c>
      <c r="S103" s="734"/>
      <c r="T103" s="746">
        <v>0</v>
      </c>
      <c r="U103" s="734"/>
      <c r="V103" s="746">
        <v>0</v>
      </c>
      <c r="W103" s="734"/>
      <c r="X103" s="753" t="s">
        <v>844</v>
      </c>
      <c r="Y103" s="658"/>
      <c r="Z103" s="753" t="s">
        <v>845</v>
      </c>
      <c r="AA103" s="658"/>
      <c r="AB103" s="753" t="s">
        <v>846</v>
      </c>
      <c r="AC103" s="658"/>
      <c r="AD103" s="753" t="s">
        <v>118</v>
      </c>
      <c r="AE103" s="658"/>
      <c r="AF103" s="753" t="s">
        <v>119</v>
      </c>
      <c r="AG103" s="658"/>
      <c r="AH103" s="753" t="s">
        <v>120</v>
      </c>
      <c r="AI103" s="658"/>
      <c r="AJ103" s="753" t="s">
        <v>121</v>
      </c>
      <c r="AK103" s="658"/>
      <c r="AL103" s="753" t="s">
        <v>122</v>
      </c>
      <c r="AM103" s="658"/>
      <c r="AN103" s="753" t="s">
        <v>123</v>
      </c>
      <c r="AO103" s="658"/>
      <c r="AP103" s="753" t="s">
        <v>124</v>
      </c>
      <c r="AQ103" s="658"/>
      <c r="AR103" s="753" t="s">
        <v>847</v>
      </c>
      <c r="AS103" s="658"/>
      <c r="AT103" s="753" t="s">
        <v>848</v>
      </c>
      <c r="AU103" s="658"/>
      <c r="AV103" s="746">
        <v>0</v>
      </c>
      <c r="AW103" s="734"/>
      <c r="AX103" s="746">
        <v>0</v>
      </c>
      <c r="AY103" s="734"/>
      <c r="AZ103" s="746">
        <v>0</v>
      </c>
      <c r="BA103" s="734"/>
      <c r="BB103" s="746">
        <v>0</v>
      </c>
      <c r="BC103" s="734"/>
    </row>
    <row r="104" spans="2:58" ht="7.9" customHeight="1" x14ac:dyDescent="0.3">
      <c r="B104" s="91"/>
      <c r="C104" s="91"/>
    </row>
    <row r="105" spans="2:58" ht="14.25" thickBot="1" x14ac:dyDescent="0.35">
      <c r="B105" s="91" t="s">
        <v>157</v>
      </c>
      <c r="C105" s="91" t="s">
        <v>36</v>
      </c>
      <c r="H105" s="44"/>
      <c r="I105" s="45"/>
      <c r="J105" s="45" t="s">
        <v>154</v>
      </c>
      <c r="K105" s="45"/>
      <c r="L105" s="45"/>
      <c r="M105" s="45"/>
      <c r="N105" s="45"/>
      <c r="O105" s="46"/>
      <c r="P105" s="44"/>
      <c r="Q105" s="45"/>
      <c r="R105" s="45" t="s">
        <v>160</v>
      </c>
      <c r="S105" s="45"/>
      <c r="T105" s="45"/>
      <c r="U105" s="45"/>
      <c r="V105" s="45"/>
      <c r="W105" s="46"/>
      <c r="X105" s="44"/>
      <c r="Y105" s="45"/>
      <c r="Z105" s="45"/>
      <c r="AA105" s="45"/>
      <c r="AB105" s="45"/>
      <c r="AC105" s="45"/>
      <c r="AD105" s="45"/>
      <c r="AE105" s="45" t="s">
        <v>849</v>
      </c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6"/>
      <c r="AV105" s="44"/>
      <c r="AW105" s="45"/>
      <c r="AX105" s="45" t="s">
        <v>160</v>
      </c>
      <c r="AY105" s="45"/>
      <c r="AZ105" s="45"/>
      <c r="BA105" s="45"/>
      <c r="BB105" s="45"/>
      <c r="BC105" s="46"/>
    </row>
    <row r="106" spans="2:58" ht="7.9" customHeight="1" x14ac:dyDescent="0.3">
      <c r="C106" s="47"/>
    </row>
    <row r="107" spans="2:58" x14ac:dyDescent="0.3">
      <c r="H107" s="34" t="s">
        <v>154</v>
      </c>
    </row>
    <row r="108" spans="2:58" x14ac:dyDescent="0.3">
      <c r="H108" s="91">
        <v>0</v>
      </c>
      <c r="I108" s="91">
        <v>0</v>
      </c>
      <c r="J108" s="91">
        <v>0</v>
      </c>
      <c r="K108" s="91">
        <v>0</v>
      </c>
      <c r="M108" s="34" t="s">
        <v>850</v>
      </c>
    </row>
    <row r="109" spans="2:58" x14ac:dyDescent="0.3">
      <c r="H109" s="91">
        <v>0</v>
      </c>
      <c r="I109" s="91">
        <v>0</v>
      </c>
      <c r="J109" s="91">
        <v>0</v>
      </c>
      <c r="K109" s="91">
        <v>1</v>
      </c>
      <c r="M109" s="34" t="s">
        <v>851</v>
      </c>
    </row>
    <row r="110" spans="2:58" x14ac:dyDescent="0.3">
      <c r="H110" s="86">
        <v>0</v>
      </c>
      <c r="I110" s="86">
        <v>0</v>
      </c>
      <c r="J110" s="86">
        <v>1</v>
      </c>
      <c r="K110" s="86">
        <v>1</v>
      </c>
      <c r="L110" s="36"/>
      <c r="M110" s="36" t="s">
        <v>852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36" t="s">
        <v>863</v>
      </c>
    </row>
    <row r="111" spans="2:58" x14ac:dyDescent="0.3">
      <c r="H111" s="91">
        <v>0</v>
      </c>
      <c r="I111" s="91">
        <v>1</v>
      </c>
      <c r="J111" s="91">
        <v>0</v>
      </c>
      <c r="K111" s="91">
        <v>0</v>
      </c>
      <c r="M111" s="34" t="s">
        <v>853</v>
      </c>
    </row>
    <row r="112" spans="2:58" x14ac:dyDescent="0.3">
      <c r="H112" s="91">
        <v>0</v>
      </c>
      <c r="I112" s="91">
        <v>1</v>
      </c>
      <c r="J112" s="91">
        <v>1</v>
      </c>
      <c r="K112" s="91">
        <v>0</v>
      </c>
      <c r="M112" s="34" t="s">
        <v>854</v>
      </c>
    </row>
    <row r="113" spans="8:28" x14ac:dyDescent="0.3">
      <c r="H113" s="86">
        <v>0</v>
      </c>
      <c r="I113" s="86">
        <v>1</v>
      </c>
      <c r="J113" s="86">
        <v>1</v>
      </c>
      <c r="K113" s="86">
        <v>1</v>
      </c>
      <c r="L113" s="36"/>
      <c r="M113" s="36" t="s">
        <v>855</v>
      </c>
      <c r="N113" s="35"/>
      <c r="AB113" s="336" t="s">
        <v>864</v>
      </c>
    </row>
    <row r="114" spans="8:28" x14ac:dyDescent="0.3">
      <c r="H114" s="91"/>
      <c r="I114" s="91"/>
      <c r="J114" s="91"/>
      <c r="K114" s="91"/>
    </row>
  </sheetData>
  <mergeCells count="124">
    <mergeCell ref="AL62:AM62"/>
    <mergeCell ref="T62:U62"/>
    <mergeCell ref="V62:W62"/>
    <mergeCell ref="X62:Y62"/>
    <mergeCell ref="Z62:AA62"/>
    <mergeCell ref="AB62:AC62"/>
    <mergeCell ref="AD62:AE62"/>
    <mergeCell ref="BB51:BD52"/>
    <mergeCell ref="H42:M43"/>
    <mergeCell ref="Q42:V43"/>
    <mergeCell ref="Z42:AE43"/>
    <mergeCell ref="AI42:AN43"/>
    <mergeCell ref="AR42:AW43"/>
    <mergeCell ref="AF51:AH52"/>
    <mergeCell ref="AO51:AQ52"/>
    <mergeCell ref="AV51:AX52"/>
    <mergeCell ref="AF64:AG64"/>
    <mergeCell ref="H51:J52"/>
    <mergeCell ref="N51:P52"/>
    <mergeCell ref="T51:V52"/>
    <mergeCell ref="Z51:AB52"/>
    <mergeCell ref="AG24:AH24"/>
    <mergeCell ref="AH64:AI64"/>
    <mergeCell ref="AJ64:AK64"/>
    <mergeCell ref="AL64:AM64"/>
    <mergeCell ref="H62:I62"/>
    <mergeCell ref="J62:K62"/>
    <mergeCell ref="L62:M62"/>
    <mergeCell ref="N62:O62"/>
    <mergeCell ref="P62:Q62"/>
    <mergeCell ref="R62:S62"/>
    <mergeCell ref="T64:U64"/>
    <mergeCell ref="V64:W64"/>
    <mergeCell ref="X64:Y64"/>
    <mergeCell ref="Z64:AA64"/>
    <mergeCell ref="AB64:AC64"/>
    <mergeCell ref="AD64:AE64"/>
    <mergeCell ref="AF62:AG62"/>
    <mergeCell ref="AH62:AI62"/>
    <mergeCell ref="AJ62:AK62"/>
    <mergeCell ref="AE23:AF23"/>
    <mergeCell ref="AG23:AH23"/>
    <mergeCell ref="G24:H24"/>
    <mergeCell ref="U24:V24"/>
    <mergeCell ref="S23:T23"/>
    <mergeCell ref="U23:V23"/>
    <mergeCell ref="W23:X23"/>
    <mergeCell ref="Y23:Z23"/>
    <mergeCell ref="AA23:AB23"/>
    <mergeCell ref="AC23:AD23"/>
    <mergeCell ref="G23:H23"/>
    <mergeCell ref="I23:J23"/>
    <mergeCell ref="K23:L23"/>
    <mergeCell ref="M23:N23"/>
    <mergeCell ref="O23:P23"/>
    <mergeCell ref="Q23:R23"/>
    <mergeCell ref="I24:N24"/>
    <mergeCell ref="O24:T24"/>
    <mergeCell ref="W24:AB24"/>
    <mergeCell ref="AC24:AF24"/>
    <mergeCell ref="AG22:AH22"/>
    <mergeCell ref="AE21:AF21"/>
    <mergeCell ref="AG21:AH21"/>
    <mergeCell ref="G22:H22"/>
    <mergeCell ref="I22:J22"/>
    <mergeCell ref="K22:L22"/>
    <mergeCell ref="M22:N22"/>
    <mergeCell ref="O22:P22"/>
    <mergeCell ref="Q22:R22"/>
    <mergeCell ref="S22:T22"/>
    <mergeCell ref="U22:V22"/>
    <mergeCell ref="S21:T21"/>
    <mergeCell ref="U21:V21"/>
    <mergeCell ref="W21:X21"/>
    <mergeCell ref="Y21:Z21"/>
    <mergeCell ref="AA21:AB21"/>
    <mergeCell ref="W22:X22"/>
    <mergeCell ref="Y22:Z22"/>
    <mergeCell ref="AA22:AB22"/>
    <mergeCell ref="AC22:AD22"/>
    <mergeCell ref="AE22:AF22"/>
    <mergeCell ref="H103:I103"/>
    <mergeCell ref="J103:K103"/>
    <mergeCell ref="L103:M103"/>
    <mergeCell ref="N103:O103"/>
    <mergeCell ref="P103:Q103"/>
    <mergeCell ref="AC21:AD21"/>
    <mergeCell ref="G21:H21"/>
    <mergeCell ref="I21:J21"/>
    <mergeCell ref="K21:L21"/>
    <mergeCell ref="M21:N21"/>
    <mergeCell ref="O21:P21"/>
    <mergeCell ref="Q21:R21"/>
    <mergeCell ref="H64:I64"/>
    <mergeCell ref="J64:K64"/>
    <mergeCell ref="L64:M64"/>
    <mergeCell ref="N64:O64"/>
    <mergeCell ref="P64:Q64"/>
    <mergeCell ref="R64:S64"/>
    <mergeCell ref="H86:J87"/>
    <mergeCell ref="AF86:AH87"/>
    <mergeCell ref="AV103:AW103"/>
    <mergeCell ref="AX103:AY103"/>
    <mergeCell ref="AZ103:BA103"/>
    <mergeCell ref="BB103:BC103"/>
    <mergeCell ref="H93:J94"/>
    <mergeCell ref="N93:P94"/>
    <mergeCell ref="T93:V94"/>
    <mergeCell ref="Z93:AB94"/>
    <mergeCell ref="AN103:AO103"/>
    <mergeCell ref="AP103:AQ103"/>
    <mergeCell ref="AR103:AS103"/>
    <mergeCell ref="AT103:AU103"/>
    <mergeCell ref="AL103:AM103"/>
    <mergeCell ref="AB103:AC103"/>
    <mergeCell ref="AD103:AE103"/>
    <mergeCell ref="AF103:AG103"/>
    <mergeCell ref="AH103:AI103"/>
    <mergeCell ref="AJ103:AK103"/>
    <mergeCell ref="R103:S103"/>
    <mergeCell ref="T103:U103"/>
    <mergeCell ref="V103:W103"/>
    <mergeCell ref="X103:Y103"/>
    <mergeCell ref="Z103:AA103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9C48-07AB-4821-B921-39A20102D1FA}">
  <dimension ref="B2:F10"/>
  <sheetViews>
    <sheetView workbookViewId="0">
      <selection activeCell="F10" sqref="F10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6" width="40.75" style="34" customWidth="1"/>
    <col min="7" max="16384" width="8.75" style="34"/>
  </cols>
  <sheetData>
    <row r="2" spans="2:6" x14ac:dyDescent="0.3">
      <c r="B2" s="56" t="s">
        <v>2070</v>
      </c>
      <c r="C2" s="56"/>
    </row>
    <row r="4" spans="2:6" x14ac:dyDescent="0.3">
      <c r="B4" s="34" t="s">
        <v>1204</v>
      </c>
    </row>
    <row r="5" spans="2:6" ht="14.25" thickBot="1" x14ac:dyDescent="0.35"/>
    <row r="6" spans="2:6" s="91" customFormat="1" ht="14.25" thickBot="1" x14ac:dyDescent="0.35">
      <c r="B6" s="84" t="s">
        <v>622</v>
      </c>
      <c r="C6" s="210" t="s">
        <v>1194</v>
      </c>
      <c r="D6" s="58" t="s">
        <v>1</v>
      </c>
      <c r="E6" s="303" t="s">
        <v>634</v>
      </c>
      <c r="F6" s="59" t="s">
        <v>33</v>
      </c>
    </row>
    <row r="7" spans="2:6" ht="40.5" x14ac:dyDescent="0.3">
      <c r="B7" s="255" t="s">
        <v>629</v>
      </c>
      <c r="C7" s="442" t="s">
        <v>1195</v>
      </c>
      <c r="D7" s="209" t="s">
        <v>626</v>
      </c>
      <c r="E7" s="304" t="s">
        <v>635</v>
      </c>
      <c r="F7" s="145" t="s">
        <v>625</v>
      </c>
    </row>
    <row r="8" spans="2:6" ht="40.5" x14ac:dyDescent="0.3">
      <c r="B8" s="253" t="s">
        <v>630</v>
      </c>
      <c r="C8" s="442" t="s">
        <v>2071</v>
      </c>
      <c r="D8" s="209" t="s">
        <v>2072</v>
      </c>
      <c r="E8" s="304" t="s">
        <v>635</v>
      </c>
      <c r="F8" s="145" t="s">
        <v>625</v>
      </c>
    </row>
    <row r="9" spans="2:6" ht="40.5" x14ac:dyDescent="0.3">
      <c r="B9" s="253" t="s">
        <v>631</v>
      </c>
      <c r="C9" s="442" t="s">
        <v>1196</v>
      </c>
      <c r="D9" s="209" t="s">
        <v>2073</v>
      </c>
      <c r="E9" s="304" t="s">
        <v>635</v>
      </c>
      <c r="F9" s="145" t="s">
        <v>627</v>
      </c>
    </row>
    <row r="10" spans="2:6" ht="41.25" thickBot="1" x14ac:dyDescent="0.35">
      <c r="B10" s="254" t="s">
        <v>632</v>
      </c>
      <c r="C10" s="436" t="s">
        <v>1197</v>
      </c>
      <c r="D10" s="302" t="s">
        <v>633</v>
      </c>
      <c r="E10" s="302" t="s">
        <v>635</v>
      </c>
      <c r="F10" s="157" t="s">
        <v>628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9480-2524-44F6-B4B5-9CE66A3F054D}">
  <dimension ref="B2:AG89"/>
  <sheetViews>
    <sheetView tabSelected="1" topLeftCell="A32" zoomScaleNormal="100" workbookViewId="0">
      <selection activeCell="Q44" sqref="Q44"/>
    </sheetView>
  </sheetViews>
  <sheetFormatPr defaultColWidth="8.75" defaultRowHeight="13.5" x14ac:dyDescent="0.3"/>
  <cols>
    <col min="1" max="1" width="8.75" style="34"/>
    <col min="2" max="11" width="10.75" style="34" customWidth="1"/>
    <col min="12" max="12" width="2.375" style="34" customWidth="1"/>
    <col min="13" max="15" width="8.75" style="34" customWidth="1"/>
    <col min="16" max="16" width="12.75" style="34" customWidth="1"/>
    <col min="17" max="21" width="10.75" style="34" customWidth="1"/>
    <col min="22" max="16384" width="8.75" style="34"/>
  </cols>
  <sheetData>
    <row r="2" spans="2:14" x14ac:dyDescent="0.3">
      <c r="B2" s="56" t="s">
        <v>373</v>
      </c>
    </row>
    <row r="4" spans="2:14" x14ac:dyDescent="0.3">
      <c r="B4" s="35" t="s">
        <v>361</v>
      </c>
    </row>
    <row r="5" spans="2:14" x14ac:dyDescent="0.3">
      <c r="B5" s="34" t="s">
        <v>356</v>
      </c>
    </row>
    <row r="6" spans="2:14" x14ac:dyDescent="0.3">
      <c r="B6" s="34" t="s">
        <v>357</v>
      </c>
    </row>
    <row r="7" spans="2:14" x14ac:dyDescent="0.3">
      <c r="B7" s="34" t="s">
        <v>358</v>
      </c>
    </row>
    <row r="8" spans="2:14" x14ac:dyDescent="0.3">
      <c r="B8" s="34" t="s">
        <v>359</v>
      </c>
    </row>
    <row r="9" spans="2:14" x14ac:dyDescent="0.3">
      <c r="B9" s="34" t="s">
        <v>360</v>
      </c>
    </row>
    <row r="11" spans="2:14" x14ac:dyDescent="0.3">
      <c r="B11" s="35" t="s">
        <v>362</v>
      </c>
    </row>
    <row r="12" spans="2:14" x14ac:dyDescent="0.3">
      <c r="B12" s="100" t="s">
        <v>365</v>
      </c>
    </row>
    <row r="13" spans="2:14" x14ac:dyDescent="0.3">
      <c r="B13" s="35"/>
      <c r="E13" s="34" t="s">
        <v>363</v>
      </c>
      <c r="N13" s="34" t="s">
        <v>364</v>
      </c>
    </row>
    <row r="14" spans="2:14" x14ac:dyDescent="0.3">
      <c r="B14" s="35"/>
    </row>
    <row r="15" spans="2:14" x14ac:dyDescent="0.3">
      <c r="B15" s="35"/>
    </row>
    <row r="16" spans="2:14" x14ac:dyDescent="0.3">
      <c r="B16" s="35"/>
    </row>
    <row r="17" spans="2:17" x14ac:dyDescent="0.3">
      <c r="B17" s="35"/>
    </row>
    <row r="18" spans="2:17" x14ac:dyDescent="0.3">
      <c r="B18" s="35"/>
    </row>
    <row r="19" spans="2:17" x14ac:dyDescent="0.3">
      <c r="B19" s="35"/>
    </row>
    <row r="20" spans="2:17" x14ac:dyDescent="0.3">
      <c r="B20" s="35"/>
    </row>
    <row r="21" spans="2:17" x14ac:dyDescent="0.3">
      <c r="B21" s="35"/>
    </row>
    <row r="22" spans="2:17" x14ac:dyDescent="0.3">
      <c r="B22" s="35"/>
    </row>
    <row r="23" spans="2:17" x14ac:dyDescent="0.3">
      <c r="B23" s="35"/>
    </row>
    <row r="24" spans="2:17" x14ac:dyDescent="0.3">
      <c r="B24" s="35"/>
    </row>
    <row r="31" spans="2:17" x14ac:dyDescent="0.3">
      <c r="F31" s="34" t="s">
        <v>366</v>
      </c>
      <c r="Q31" s="34" t="s">
        <v>367</v>
      </c>
    </row>
    <row r="33" spans="2:33" x14ac:dyDescent="0.3">
      <c r="B33" s="35" t="s">
        <v>535</v>
      </c>
    </row>
    <row r="34" spans="2:33" ht="15.6" customHeight="1" x14ac:dyDescent="0.3">
      <c r="B34" s="100" t="s">
        <v>878</v>
      </c>
      <c r="E34" s="34" t="s">
        <v>879</v>
      </c>
      <c r="M34" s="169"/>
    </row>
    <row r="35" spans="2:33" ht="15.6" customHeight="1" x14ac:dyDescent="0.3">
      <c r="B35" s="100" t="s">
        <v>880</v>
      </c>
      <c r="E35" s="34" t="s">
        <v>891</v>
      </c>
      <c r="M35" s="169"/>
    </row>
    <row r="37" spans="2:33" ht="16.5" x14ac:dyDescent="0.3">
      <c r="B37" s="35" t="s">
        <v>536</v>
      </c>
      <c r="N37" s="34" t="s">
        <v>881</v>
      </c>
      <c r="O37" s="34" t="s">
        <v>885</v>
      </c>
      <c r="P37" t="s">
        <v>882</v>
      </c>
      <c r="Q37" t="s">
        <v>883</v>
      </c>
      <c r="R37" t="s">
        <v>884</v>
      </c>
      <c r="S37" t="s">
        <v>886</v>
      </c>
      <c r="U37" s="34" t="s">
        <v>881</v>
      </c>
      <c r="V37" s="34" t="s">
        <v>885</v>
      </c>
      <c r="W37" t="s">
        <v>882</v>
      </c>
      <c r="X37" t="s">
        <v>883</v>
      </c>
      <c r="Y37" t="s">
        <v>884</v>
      </c>
      <c r="Z37" t="s">
        <v>886</v>
      </c>
      <c r="AB37" s="34" t="s">
        <v>881</v>
      </c>
      <c r="AC37" s="34" t="s">
        <v>885</v>
      </c>
      <c r="AD37" t="s">
        <v>882</v>
      </c>
      <c r="AE37" t="s">
        <v>883</v>
      </c>
      <c r="AF37" t="s">
        <v>884</v>
      </c>
      <c r="AG37" t="s">
        <v>886</v>
      </c>
    </row>
    <row r="38" spans="2:33" ht="15.6" customHeight="1" x14ac:dyDescent="0.3">
      <c r="B38" s="100" t="s">
        <v>368</v>
      </c>
      <c r="N38" s="34">
        <v>82</v>
      </c>
      <c r="O38" s="34">
        <v>8.1999999999999993</v>
      </c>
      <c r="P38">
        <v>10</v>
      </c>
      <c r="Q38">
        <v>0</v>
      </c>
      <c r="R38">
        <f t="shared" ref="R38:R43" si="0">P38*Q38/(P38+Q38)</f>
        <v>0</v>
      </c>
      <c r="S38">
        <f t="shared" ref="S38:S43" si="1">N38+O38+R38</f>
        <v>90.2</v>
      </c>
      <c r="U38" s="34">
        <v>120</v>
      </c>
      <c r="V38" s="34">
        <v>9.1</v>
      </c>
      <c r="W38">
        <v>10</v>
      </c>
      <c r="X38">
        <v>0</v>
      </c>
      <c r="Y38">
        <f t="shared" ref="Y38:Y43" si="2">W38*X38/(W38+X38)</f>
        <v>0</v>
      </c>
      <c r="Z38">
        <f t="shared" ref="Z38:Z43" si="3">U38+V38+Y38</f>
        <v>129.1</v>
      </c>
      <c r="AB38" s="34">
        <v>150</v>
      </c>
      <c r="AC38" s="34">
        <v>16.399999999999999</v>
      </c>
      <c r="AD38">
        <v>10</v>
      </c>
      <c r="AE38">
        <v>0</v>
      </c>
      <c r="AF38">
        <f t="shared" ref="AF38:AF43" si="4">AD38*AE38/(AD38+AE38)</f>
        <v>0</v>
      </c>
      <c r="AG38">
        <f t="shared" ref="AG38:AG43" si="5">AB38+AC38+AF38</f>
        <v>166.4</v>
      </c>
    </row>
    <row r="39" spans="2:33" ht="15.6" customHeight="1" x14ac:dyDescent="0.3">
      <c r="B39" s="100" t="s">
        <v>374</v>
      </c>
      <c r="N39" s="34">
        <v>82</v>
      </c>
      <c r="O39" s="34">
        <v>8.1999999999999993</v>
      </c>
      <c r="P39">
        <v>10</v>
      </c>
      <c r="Q39">
        <v>100</v>
      </c>
      <c r="R39">
        <f t="shared" si="0"/>
        <v>9.0909090909090917</v>
      </c>
      <c r="S39">
        <f t="shared" si="1"/>
        <v>99.290909090909096</v>
      </c>
      <c r="U39" s="34">
        <v>120</v>
      </c>
      <c r="V39" s="34">
        <v>9.1</v>
      </c>
      <c r="W39">
        <v>10</v>
      </c>
      <c r="X39">
        <v>100</v>
      </c>
      <c r="Y39">
        <f t="shared" si="2"/>
        <v>9.0909090909090917</v>
      </c>
      <c r="Z39">
        <f t="shared" si="3"/>
        <v>138.19090909090909</v>
      </c>
      <c r="AB39" s="34">
        <v>150</v>
      </c>
      <c r="AC39" s="34">
        <v>16.399999999999999</v>
      </c>
      <c r="AD39">
        <v>10</v>
      </c>
      <c r="AE39">
        <v>100</v>
      </c>
      <c r="AF39">
        <f t="shared" si="4"/>
        <v>9.0909090909090917</v>
      </c>
      <c r="AG39">
        <f t="shared" si="5"/>
        <v>175.4909090909091</v>
      </c>
    </row>
    <row r="40" spans="2:33" ht="15.6" customHeight="1" x14ac:dyDescent="0.3">
      <c r="B40" s="100" t="s">
        <v>369</v>
      </c>
      <c r="N40" s="34">
        <v>82</v>
      </c>
      <c r="O40" s="34">
        <v>8.1999999999999993</v>
      </c>
      <c r="P40">
        <v>10</v>
      </c>
      <c r="Q40">
        <v>200</v>
      </c>
      <c r="R40">
        <f t="shared" si="0"/>
        <v>9.5238095238095237</v>
      </c>
      <c r="S40">
        <f t="shared" si="1"/>
        <v>99.723809523809521</v>
      </c>
      <c r="U40" s="34">
        <v>120</v>
      </c>
      <c r="V40" s="34">
        <v>9.1</v>
      </c>
      <c r="W40">
        <v>10</v>
      </c>
      <c r="X40">
        <v>200</v>
      </c>
      <c r="Y40">
        <f t="shared" si="2"/>
        <v>9.5238095238095237</v>
      </c>
      <c r="Z40">
        <f t="shared" si="3"/>
        <v>138.62380952380951</v>
      </c>
      <c r="AB40" s="34">
        <v>150</v>
      </c>
      <c r="AC40" s="34">
        <v>16.399999999999999</v>
      </c>
      <c r="AD40">
        <v>10</v>
      </c>
      <c r="AE40">
        <v>200</v>
      </c>
      <c r="AF40">
        <f t="shared" si="4"/>
        <v>9.5238095238095237</v>
      </c>
      <c r="AG40">
        <f t="shared" si="5"/>
        <v>175.92380952380952</v>
      </c>
    </row>
    <row r="41" spans="2:33" ht="15.6" customHeight="1" x14ac:dyDescent="0.3">
      <c r="N41" s="34">
        <v>82</v>
      </c>
      <c r="O41" s="34">
        <v>8.1999999999999993</v>
      </c>
      <c r="P41">
        <v>10</v>
      </c>
      <c r="Q41">
        <v>400</v>
      </c>
      <c r="R41">
        <f t="shared" si="0"/>
        <v>9.7560975609756095</v>
      </c>
      <c r="S41">
        <f t="shared" si="1"/>
        <v>99.956097560975607</v>
      </c>
      <c r="U41" s="34">
        <v>120</v>
      </c>
      <c r="V41" s="34">
        <v>9.1</v>
      </c>
      <c r="W41">
        <v>10</v>
      </c>
      <c r="X41">
        <v>400</v>
      </c>
      <c r="Y41">
        <f t="shared" si="2"/>
        <v>9.7560975609756095</v>
      </c>
      <c r="Z41">
        <f t="shared" si="3"/>
        <v>138.8560975609756</v>
      </c>
      <c r="AB41" s="34">
        <v>150</v>
      </c>
      <c r="AC41" s="34">
        <v>16.399999999999999</v>
      </c>
      <c r="AD41">
        <v>10</v>
      </c>
      <c r="AE41">
        <v>400</v>
      </c>
      <c r="AF41">
        <f t="shared" si="4"/>
        <v>9.7560975609756095</v>
      </c>
      <c r="AG41">
        <f t="shared" si="5"/>
        <v>176.15609756097561</v>
      </c>
    </row>
    <row r="42" spans="2:33" ht="16.5" x14ac:dyDescent="0.3">
      <c r="B42" s="100" t="s">
        <v>372</v>
      </c>
      <c r="E42" s="115" t="s">
        <v>888</v>
      </c>
      <c r="N42" s="34">
        <v>82</v>
      </c>
      <c r="O42" s="34">
        <v>8.1999999999999993</v>
      </c>
      <c r="P42">
        <v>10</v>
      </c>
      <c r="Q42">
        <v>600</v>
      </c>
      <c r="R42">
        <f t="shared" si="0"/>
        <v>9.8360655737704921</v>
      </c>
      <c r="S42">
        <f t="shared" si="1"/>
        <v>100.0360655737705</v>
      </c>
      <c r="U42" s="34">
        <v>120</v>
      </c>
      <c r="V42" s="34">
        <v>9.1</v>
      </c>
      <c r="W42">
        <v>10</v>
      </c>
      <c r="X42">
        <v>600</v>
      </c>
      <c r="Y42">
        <f t="shared" si="2"/>
        <v>9.8360655737704921</v>
      </c>
      <c r="Z42">
        <f t="shared" si="3"/>
        <v>138.93606557377049</v>
      </c>
      <c r="AB42" s="34">
        <v>150</v>
      </c>
      <c r="AC42" s="34">
        <v>16.399999999999999</v>
      </c>
      <c r="AD42">
        <v>10</v>
      </c>
      <c r="AE42">
        <v>600</v>
      </c>
      <c r="AF42">
        <f t="shared" si="4"/>
        <v>9.8360655737704921</v>
      </c>
      <c r="AG42">
        <f t="shared" si="5"/>
        <v>176.2360655737705</v>
      </c>
    </row>
    <row r="43" spans="2:33" ht="16.5" x14ac:dyDescent="0.3">
      <c r="N43" s="34">
        <v>82</v>
      </c>
      <c r="O43" s="34">
        <v>8.1999999999999993</v>
      </c>
      <c r="P43">
        <v>10</v>
      </c>
      <c r="Q43">
        <v>800</v>
      </c>
      <c r="R43">
        <f t="shared" si="0"/>
        <v>9.8765432098765427</v>
      </c>
      <c r="S43">
        <f t="shared" si="1"/>
        <v>100.07654320987655</v>
      </c>
      <c r="U43" s="34">
        <v>120</v>
      </c>
      <c r="V43" s="34">
        <v>9.1</v>
      </c>
      <c r="W43">
        <v>10</v>
      </c>
      <c r="X43">
        <v>800</v>
      </c>
      <c r="Y43">
        <f t="shared" si="2"/>
        <v>9.8765432098765427</v>
      </c>
      <c r="Z43">
        <f t="shared" si="3"/>
        <v>138.97654320987652</v>
      </c>
      <c r="AB43" s="34">
        <v>150</v>
      </c>
      <c r="AC43" s="34">
        <v>16.399999999999999</v>
      </c>
      <c r="AD43">
        <v>10</v>
      </c>
      <c r="AE43">
        <v>800</v>
      </c>
      <c r="AF43">
        <f t="shared" si="4"/>
        <v>9.8765432098765427</v>
      </c>
      <c r="AG43">
        <f t="shared" si="5"/>
        <v>176.27654320987654</v>
      </c>
    </row>
    <row r="44" spans="2:33" ht="16.5" x14ac:dyDescent="0.3">
      <c r="B44" s="100" t="s">
        <v>370</v>
      </c>
      <c r="E44" s="115" t="s">
        <v>889</v>
      </c>
      <c r="N44" s="34">
        <v>82</v>
      </c>
      <c r="O44" s="34">
        <v>8.1999999999999993</v>
      </c>
      <c r="P44">
        <v>10</v>
      </c>
      <c r="Q44">
        <v>1000</v>
      </c>
      <c r="R44">
        <f t="shared" ref="R44:R49" si="6">P44*Q44/(P44+Q44)</f>
        <v>9.9009900990099009</v>
      </c>
      <c r="S44">
        <f t="shared" ref="S44:S49" si="7">N44+O44+R44</f>
        <v>100.10099009900991</v>
      </c>
      <c r="U44" s="34">
        <v>120</v>
      </c>
      <c r="V44" s="34">
        <v>9.1</v>
      </c>
      <c r="W44">
        <v>10</v>
      </c>
      <c r="X44">
        <v>1000</v>
      </c>
      <c r="Y44">
        <f t="shared" ref="Y44:Y49" si="8">W44*X44/(W44+X44)</f>
        <v>9.9009900990099009</v>
      </c>
      <c r="Z44">
        <f t="shared" ref="Z44:Z49" si="9">U44+V44+Y44</f>
        <v>139.0009900990099</v>
      </c>
      <c r="AB44" s="34">
        <v>150</v>
      </c>
      <c r="AC44" s="34">
        <v>16.399999999999999</v>
      </c>
      <c r="AD44">
        <v>10</v>
      </c>
      <c r="AE44">
        <v>1000</v>
      </c>
      <c r="AF44">
        <f t="shared" ref="AF44:AF49" si="10">AD44*AE44/(AD44+AE44)</f>
        <v>9.9009900990099009</v>
      </c>
      <c r="AG44">
        <f t="shared" ref="AG44:AG49" si="11">AB44+AC44+AF44</f>
        <v>176.30099009900991</v>
      </c>
    </row>
    <row r="45" spans="2:33" ht="16.5" x14ac:dyDescent="0.3">
      <c r="N45" s="34">
        <v>82</v>
      </c>
      <c r="O45" s="34">
        <v>8.1999999999999993</v>
      </c>
      <c r="P45">
        <v>10</v>
      </c>
      <c r="Q45">
        <v>1200</v>
      </c>
      <c r="R45">
        <f t="shared" si="6"/>
        <v>9.9173553719008272</v>
      </c>
      <c r="S45">
        <f t="shared" si="7"/>
        <v>100.11735537190083</v>
      </c>
      <c r="U45" s="34">
        <v>120</v>
      </c>
      <c r="V45" s="34">
        <v>9.1</v>
      </c>
      <c r="W45">
        <v>10</v>
      </c>
      <c r="X45">
        <v>1200</v>
      </c>
      <c r="Y45">
        <f t="shared" si="8"/>
        <v>9.9173553719008272</v>
      </c>
      <c r="Z45">
        <f t="shared" si="9"/>
        <v>139.01735537190083</v>
      </c>
      <c r="AB45" s="34">
        <v>150</v>
      </c>
      <c r="AC45" s="34">
        <v>16.399999999999999</v>
      </c>
      <c r="AD45">
        <v>10</v>
      </c>
      <c r="AE45">
        <v>1200</v>
      </c>
      <c r="AF45">
        <f t="shared" si="10"/>
        <v>9.9173553719008272</v>
      </c>
      <c r="AG45">
        <f t="shared" si="11"/>
        <v>176.31735537190085</v>
      </c>
    </row>
    <row r="46" spans="2:33" ht="16.5" x14ac:dyDescent="0.3">
      <c r="B46" s="100" t="s">
        <v>371</v>
      </c>
      <c r="E46" s="115" t="s">
        <v>890</v>
      </c>
      <c r="N46" s="34">
        <v>82</v>
      </c>
      <c r="O46" s="34">
        <v>8.1999999999999993</v>
      </c>
      <c r="P46">
        <v>10</v>
      </c>
      <c r="Q46">
        <v>1400</v>
      </c>
      <c r="R46">
        <f t="shared" si="6"/>
        <v>9.9290780141843964</v>
      </c>
      <c r="S46">
        <f t="shared" si="7"/>
        <v>100.1290780141844</v>
      </c>
      <c r="U46" s="34">
        <v>120</v>
      </c>
      <c r="V46" s="34">
        <v>9.1</v>
      </c>
      <c r="W46">
        <v>10</v>
      </c>
      <c r="X46">
        <v>1400</v>
      </c>
      <c r="Y46">
        <f t="shared" si="8"/>
        <v>9.9290780141843964</v>
      </c>
      <c r="Z46">
        <f t="shared" si="9"/>
        <v>139.02907801418439</v>
      </c>
      <c r="AB46" s="34">
        <v>150</v>
      </c>
      <c r="AC46" s="34">
        <v>16.399999999999999</v>
      </c>
      <c r="AD46">
        <v>10</v>
      </c>
      <c r="AE46">
        <v>1400</v>
      </c>
      <c r="AF46">
        <f t="shared" si="10"/>
        <v>9.9290780141843964</v>
      </c>
      <c r="AG46">
        <f t="shared" si="11"/>
        <v>176.3290780141844</v>
      </c>
    </row>
    <row r="47" spans="2:33" ht="16.5" x14ac:dyDescent="0.3">
      <c r="B47" s="100"/>
      <c r="N47" s="34">
        <v>82</v>
      </c>
      <c r="O47" s="34">
        <v>8.1999999999999993</v>
      </c>
      <c r="P47">
        <v>10</v>
      </c>
      <c r="Q47">
        <v>1600</v>
      </c>
      <c r="R47">
        <f t="shared" si="6"/>
        <v>9.9378881987577632</v>
      </c>
      <c r="S47">
        <f t="shared" si="7"/>
        <v>100.13788819875776</v>
      </c>
      <c r="U47" s="34">
        <v>120</v>
      </c>
      <c r="V47" s="34">
        <v>9.1</v>
      </c>
      <c r="W47">
        <v>10</v>
      </c>
      <c r="X47">
        <v>1600</v>
      </c>
      <c r="Y47">
        <f t="shared" si="8"/>
        <v>9.9378881987577632</v>
      </c>
      <c r="Z47">
        <f t="shared" si="9"/>
        <v>139.03788819875777</v>
      </c>
      <c r="AB47" s="34">
        <v>150</v>
      </c>
      <c r="AC47" s="34">
        <v>16.399999999999999</v>
      </c>
      <c r="AD47">
        <v>10</v>
      </c>
      <c r="AE47">
        <v>1600</v>
      </c>
      <c r="AF47">
        <f t="shared" si="10"/>
        <v>9.9378881987577632</v>
      </c>
      <c r="AG47">
        <f t="shared" si="11"/>
        <v>176.33788819875778</v>
      </c>
    </row>
    <row r="48" spans="2:33" ht="16.5" x14ac:dyDescent="0.3">
      <c r="B48" s="100"/>
      <c r="N48" s="34">
        <v>82</v>
      </c>
      <c r="O48" s="34">
        <v>8.1999999999999993</v>
      </c>
      <c r="P48">
        <v>10</v>
      </c>
      <c r="Q48">
        <v>1800</v>
      </c>
      <c r="R48">
        <f t="shared" si="6"/>
        <v>9.94475138121547</v>
      </c>
      <c r="S48">
        <f t="shared" si="7"/>
        <v>100.14475138121547</v>
      </c>
      <c r="U48" s="34">
        <v>120</v>
      </c>
      <c r="V48" s="34">
        <v>9.1</v>
      </c>
      <c r="W48">
        <v>10</v>
      </c>
      <c r="X48">
        <v>1800</v>
      </c>
      <c r="Y48">
        <f t="shared" si="8"/>
        <v>9.94475138121547</v>
      </c>
      <c r="Z48">
        <f t="shared" si="9"/>
        <v>139.04475138121546</v>
      </c>
      <c r="AB48" s="34">
        <v>150</v>
      </c>
      <c r="AC48" s="34">
        <v>16.399999999999999</v>
      </c>
      <c r="AD48">
        <v>10</v>
      </c>
      <c r="AE48">
        <v>1800</v>
      </c>
      <c r="AF48">
        <f t="shared" si="10"/>
        <v>9.94475138121547</v>
      </c>
      <c r="AG48">
        <f t="shared" si="11"/>
        <v>176.34475138121547</v>
      </c>
    </row>
    <row r="49" spans="2:33" ht="16.5" x14ac:dyDescent="0.3">
      <c r="B49" s="35" t="s">
        <v>537</v>
      </c>
      <c r="N49" s="34">
        <v>82</v>
      </c>
      <c r="O49" s="34">
        <v>8.1999999999999993</v>
      </c>
      <c r="P49">
        <v>10</v>
      </c>
      <c r="Q49">
        <v>2000</v>
      </c>
      <c r="R49">
        <f t="shared" si="6"/>
        <v>9.9502487562189046</v>
      </c>
      <c r="S49">
        <f t="shared" si="7"/>
        <v>100.1502487562189</v>
      </c>
      <c r="U49" s="34">
        <v>120</v>
      </c>
      <c r="V49" s="34">
        <v>9.1</v>
      </c>
      <c r="W49">
        <v>10</v>
      </c>
      <c r="X49">
        <v>2000</v>
      </c>
      <c r="Y49">
        <f t="shared" si="8"/>
        <v>9.9502487562189046</v>
      </c>
      <c r="Z49">
        <f t="shared" si="9"/>
        <v>139.05024875621891</v>
      </c>
      <c r="AB49" s="34">
        <v>150</v>
      </c>
      <c r="AC49" s="34">
        <v>16.399999999999999</v>
      </c>
      <c r="AD49">
        <v>10</v>
      </c>
      <c r="AE49">
        <v>2000</v>
      </c>
      <c r="AF49">
        <f t="shared" si="10"/>
        <v>9.9502487562189046</v>
      </c>
      <c r="AG49">
        <f t="shared" si="11"/>
        <v>176.35024875621892</v>
      </c>
    </row>
    <row r="50" spans="2:33" x14ac:dyDescent="0.3">
      <c r="B50" s="133" t="s">
        <v>551</v>
      </c>
      <c r="AC50" s="34" t="s">
        <v>887</v>
      </c>
    </row>
    <row r="51" spans="2:33" x14ac:dyDescent="0.3">
      <c r="B51" s="133" t="s">
        <v>529</v>
      </c>
    </row>
    <row r="52" spans="2:33" x14ac:dyDescent="0.3">
      <c r="B52" s="133" t="s">
        <v>550</v>
      </c>
    </row>
    <row r="53" spans="2:33" ht="16.5" x14ac:dyDescent="0.3">
      <c r="B53" s="133" t="s">
        <v>546</v>
      </c>
      <c r="N53" s="34" t="s">
        <v>881</v>
      </c>
      <c r="O53" s="34" t="s">
        <v>885</v>
      </c>
      <c r="P53" t="s">
        <v>882</v>
      </c>
      <c r="Q53" t="s">
        <v>883</v>
      </c>
      <c r="R53" t="s">
        <v>884</v>
      </c>
      <c r="S53" t="s">
        <v>886</v>
      </c>
    </row>
    <row r="54" spans="2:33" ht="16.5" x14ac:dyDescent="0.3">
      <c r="B54" s="53" t="s">
        <v>552</v>
      </c>
      <c r="N54" s="34">
        <v>91</v>
      </c>
      <c r="O54" s="34">
        <v>0</v>
      </c>
      <c r="P54">
        <v>43</v>
      </c>
      <c r="Q54">
        <v>0</v>
      </c>
      <c r="R54">
        <f>P54*Q54/(P54+Q54)</f>
        <v>0</v>
      </c>
      <c r="S54">
        <f>N54+O54+R54</f>
        <v>91</v>
      </c>
    </row>
    <row r="55" spans="2:33" ht="16.5" x14ac:dyDescent="0.3">
      <c r="B55" s="133" t="s">
        <v>547</v>
      </c>
      <c r="N55" s="34">
        <v>91</v>
      </c>
      <c r="O55" s="34">
        <v>0</v>
      </c>
      <c r="P55">
        <v>43</v>
      </c>
      <c r="Q55">
        <v>100</v>
      </c>
      <c r="R55">
        <f>P55*Q55/(P55+Q55)</f>
        <v>30.06993006993007</v>
      </c>
      <c r="S55">
        <f>N55+O55+R55</f>
        <v>121.06993006993007</v>
      </c>
    </row>
    <row r="56" spans="2:33" ht="16.5" x14ac:dyDescent="0.3">
      <c r="B56" s="133"/>
      <c r="C56" s="52" t="s">
        <v>940</v>
      </c>
      <c r="N56" s="34">
        <v>91</v>
      </c>
      <c r="O56" s="34">
        <v>0</v>
      </c>
      <c r="P56">
        <v>43</v>
      </c>
      <c r="Q56">
        <v>300</v>
      </c>
      <c r="R56">
        <f>P56*Q56/(P56+Q56)</f>
        <v>37.609329446064137</v>
      </c>
      <c r="S56">
        <f>N56+O56+R56</f>
        <v>128.60932944606412</v>
      </c>
    </row>
    <row r="57" spans="2:33" ht="16.5" x14ac:dyDescent="0.3">
      <c r="B57" s="133"/>
      <c r="C57" s="34" t="s">
        <v>941</v>
      </c>
      <c r="N57" s="34">
        <v>91</v>
      </c>
      <c r="O57" s="34">
        <v>0</v>
      </c>
      <c r="P57">
        <v>43</v>
      </c>
      <c r="Q57">
        <v>500</v>
      </c>
      <c r="R57">
        <f t="shared" ref="R57:R67" si="12">P57*Q57/(P57+Q57)</f>
        <v>39.594843462246779</v>
      </c>
      <c r="S57">
        <f t="shared" ref="S57:S67" si="13">N57+O57+R57</f>
        <v>130.59484346224679</v>
      </c>
    </row>
    <row r="58" spans="2:33" ht="16.5" x14ac:dyDescent="0.3">
      <c r="B58" s="133"/>
      <c r="C58" s="34" t="s">
        <v>946</v>
      </c>
      <c r="N58" s="34">
        <v>91</v>
      </c>
      <c r="O58" s="34">
        <v>0</v>
      </c>
      <c r="P58">
        <v>43</v>
      </c>
      <c r="Q58">
        <v>1000</v>
      </c>
      <c r="R58">
        <f t="shared" si="12"/>
        <v>41.227229146692231</v>
      </c>
      <c r="S58">
        <f t="shared" si="13"/>
        <v>132.22722914669222</v>
      </c>
    </row>
    <row r="59" spans="2:33" ht="16.5" x14ac:dyDescent="0.3">
      <c r="B59" s="133"/>
      <c r="C59" s="52" t="s">
        <v>938</v>
      </c>
      <c r="N59" s="34">
        <v>91</v>
      </c>
      <c r="O59" s="34">
        <v>0</v>
      </c>
      <c r="P59">
        <v>43</v>
      </c>
      <c r="Q59">
        <v>2000</v>
      </c>
      <c r="R59">
        <f t="shared" si="12"/>
        <v>42.094958394517867</v>
      </c>
      <c r="S59">
        <f t="shared" si="13"/>
        <v>133.09495839451787</v>
      </c>
    </row>
    <row r="60" spans="2:33" ht="16.5" x14ac:dyDescent="0.3">
      <c r="B60" s="133"/>
      <c r="C60" s="34" t="s">
        <v>942</v>
      </c>
      <c r="N60" s="34">
        <v>91</v>
      </c>
      <c r="O60" s="34">
        <v>0</v>
      </c>
      <c r="P60">
        <v>43</v>
      </c>
      <c r="Q60">
        <v>3000</v>
      </c>
      <c r="R60">
        <f t="shared" si="12"/>
        <v>42.392375944791326</v>
      </c>
      <c r="S60">
        <f t="shared" si="13"/>
        <v>133.39237594479133</v>
      </c>
    </row>
    <row r="61" spans="2:33" ht="16.5" x14ac:dyDescent="0.3">
      <c r="B61" s="133"/>
      <c r="C61" s="34" t="s">
        <v>943</v>
      </c>
      <c r="N61" s="34">
        <v>91</v>
      </c>
      <c r="O61" s="34">
        <v>0</v>
      </c>
      <c r="P61">
        <v>43</v>
      </c>
      <c r="Q61">
        <v>4000</v>
      </c>
      <c r="R61">
        <f t="shared" si="12"/>
        <v>42.542666336878554</v>
      </c>
      <c r="S61">
        <f t="shared" si="13"/>
        <v>133.54266633687854</v>
      </c>
    </row>
    <row r="62" spans="2:33" ht="16.5" x14ac:dyDescent="0.3">
      <c r="B62" s="133"/>
      <c r="C62" s="52" t="s">
        <v>939</v>
      </c>
      <c r="N62" s="34">
        <v>91</v>
      </c>
      <c r="O62" s="34">
        <v>0</v>
      </c>
      <c r="P62">
        <v>43</v>
      </c>
      <c r="Q62">
        <v>5000</v>
      </c>
      <c r="R62">
        <f t="shared" si="12"/>
        <v>42.633353162799921</v>
      </c>
      <c r="S62">
        <f t="shared" si="13"/>
        <v>133.63335316279992</v>
      </c>
    </row>
    <row r="63" spans="2:33" ht="16.5" x14ac:dyDescent="0.3">
      <c r="B63" s="133"/>
      <c r="C63" s="34" t="s">
        <v>944</v>
      </c>
      <c r="N63" s="34">
        <v>91</v>
      </c>
      <c r="O63" s="34">
        <v>0</v>
      </c>
      <c r="P63">
        <v>43</v>
      </c>
      <c r="Q63">
        <v>6000</v>
      </c>
      <c r="R63">
        <f t="shared" si="12"/>
        <v>42.694026145953998</v>
      </c>
      <c r="S63">
        <f t="shared" si="13"/>
        <v>133.69402614595401</v>
      </c>
    </row>
    <row r="64" spans="2:33" ht="16.5" x14ac:dyDescent="0.3">
      <c r="B64" s="133"/>
      <c r="C64" s="34" t="s">
        <v>945</v>
      </c>
      <c r="N64" s="34">
        <v>91</v>
      </c>
      <c r="O64" s="34">
        <v>0</v>
      </c>
      <c r="P64">
        <v>43</v>
      </c>
      <c r="Q64">
        <v>7000</v>
      </c>
      <c r="R64">
        <f t="shared" si="12"/>
        <v>42.737469828198208</v>
      </c>
      <c r="S64">
        <f t="shared" si="13"/>
        <v>133.73746982819821</v>
      </c>
    </row>
    <row r="65" spans="2:21" ht="16.5" x14ac:dyDescent="0.3">
      <c r="B65" s="133" t="s">
        <v>549</v>
      </c>
      <c r="N65" s="34">
        <v>91</v>
      </c>
      <c r="O65" s="34">
        <v>0</v>
      </c>
      <c r="P65">
        <v>43</v>
      </c>
      <c r="Q65">
        <v>8000</v>
      </c>
      <c r="R65">
        <f t="shared" si="12"/>
        <v>42.770110655228152</v>
      </c>
      <c r="S65">
        <f t="shared" si="13"/>
        <v>133.77011065522817</v>
      </c>
    </row>
    <row r="66" spans="2:21" ht="16.5" x14ac:dyDescent="0.3">
      <c r="B66" s="133" t="s">
        <v>548</v>
      </c>
      <c r="N66" s="34">
        <v>91</v>
      </c>
      <c r="O66" s="34">
        <v>0</v>
      </c>
      <c r="P66">
        <v>43</v>
      </c>
      <c r="Q66">
        <v>9000</v>
      </c>
      <c r="R66">
        <f t="shared" si="12"/>
        <v>42.795532456043347</v>
      </c>
      <c r="S66">
        <f t="shared" si="13"/>
        <v>133.79553245604336</v>
      </c>
    </row>
    <row r="67" spans="2:21" ht="16.5" x14ac:dyDescent="0.3">
      <c r="B67" s="133"/>
      <c r="N67" s="34">
        <v>91</v>
      </c>
      <c r="O67" s="34">
        <v>0</v>
      </c>
      <c r="P67">
        <v>43</v>
      </c>
      <c r="Q67">
        <v>10000</v>
      </c>
      <c r="R67">
        <f t="shared" si="12"/>
        <v>42.815891665836901</v>
      </c>
      <c r="S67">
        <f t="shared" si="13"/>
        <v>133.81589166583689</v>
      </c>
    </row>
    <row r="68" spans="2:21" x14ac:dyDescent="0.3">
      <c r="B68" s="133"/>
    </row>
    <row r="69" spans="2:21" x14ac:dyDescent="0.3">
      <c r="B69" s="100" t="s">
        <v>523</v>
      </c>
      <c r="D69" s="34">
        <f>ROUND(3300*(91/(3300+91)),5)</f>
        <v>88.557950000000005</v>
      </c>
      <c r="E69" s="34" t="s">
        <v>518</v>
      </c>
      <c r="F69" s="34" t="s">
        <v>526</v>
      </c>
      <c r="H69" s="34">
        <f>4096/65536</f>
        <v>6.25E-2</v>
      </c>
      <c r="I69" s="34" t="s">
        <v>518</v>
      </c>
      <c r="P69" s="34" t="s">
        <v>556</v>
      </c>
      <c r="R69" s="34">
        <f>ROUND(3300/4096,5)</f>
        <v>0.80566000000000004</v>
      </c>
      <c r="S69" s="34" t="s">
        <v>518</v>
      </c>
    </row>
    <row r="70" spans="2:21" x14ac:dyDescent="0.3">
      <c r="B70" s="100" t="s">
        <v>524</v>
      </c>
    </row>
    <row r="71" spans="2:21" x14ac:dyDescent="0.3">
      <c r="B71" s="100"/>
    </row>
    <row r="72" spans="2:21" x14ac:dyDescent="0.3">
      <c r="B72" s="34" t="s">
        <v>531</v>
      </c>
    </row>
    <row r="73" spans="2:21" x14ac:dyDescent="0.3">
      <c r="B73" s="34" t="s">
        <v>532</v>
      </c>
    </row>
    <row r="74" spans="2:21" ht="14.25" thickBot="1" x14ac:dyDescent="0.35">
      <c r="B74" s="100"/>
    </row>
    <row r="75" spans="2:21" ht="18" customHeight="1" thickBot="1" x14ac:dyDescent="0.35">
      <c r="B75" s="100"/>
      <c r="C75" s="753" t="s">
        <v>553</v>
      </c>
      <c r="D75" s="649"/>
      <c r="E75" s="649"/>
      <c r="F75" s="649"/>
      <c r="G75" s="649"/>
      <c r="H75" s="649"/>
      <c r="I75" s="649"/>
      <c r="J75" s="649"/>
      <c r="K75" s="658"/>
      <c r="M75" s="753" t="s">
        <v>554</v>
      </c>
      <c r="N75" s="649"/>
      <c r="O75" s="649"/>
      <c r="P75" s="649"/>
      <c r="Q75" s="649"/>
      <c r="R75" s="649"/>
      <c r="S75" s="649"/>
      <c r="T75" s="649"/>
      <c r="U75" s="658"/>
    </row>
    <row r="76" spans="2:21" s="83" customFormat="1" ht="16.149999999999999" customHeight="1" x14ac:dyDescent="0.3">
      <c r="B76" s="783"/>
      <c r="C76" s="222" t="s">
        <v>525</v>
      </c>
      <c r="D76" s="216" t="s">
        <v>522</v>
      </c>
      <c r="E76" s="216" t="s">
        <v>542</v>
      </c>
      <c r="F76" s="217" t="s">
        <v>543</v>
      </c>
      <c r="G76" s="214" t="s">
        <v>527</v>
      </c>
      <c r="H76" s="785" t="s">
        <v>545</v>
      </c>
      <c r="I76" s="786"/>
      <c r="J76" s="216" t="s">
        <v>528</v>
      </c>
      <c r="K76" s="218" t="s">
        <v>530</v>
      </c>
      <c r="M76" s="231" t="s">
        <v>525</v>
      </c>
      <c r="N76" s="216" t="s">
        <v>522</v>
      </c>
      <c r="O76" s="216" t="s">
        <v>542</v>
      </c>
      <c r="P76" s="217" t="s">
        <v>555</v>
      </c>
      <c r="Q76" s="214" t="s">
        <v>527</v>
      </c>
      <c r="R76" s="785" t="s">
        <v>545</v>
      </c>
      <c r="S76" s="786"/>
      <c r="T76" s="216" t="s">
        <v>528</v>
      </c>
      <c r="U76" s="218" t="s">
        <v>530</v>
      </c>
    </row>
    <row r="77" spans="2:21" s="211" customFormat="1" ht="16.149999999999999" customHeight="1" thickBot="1" x14ac:dyDescent="0.35">
      <c r="B77" s="784"/>
      <c r="C77" s="223" t="s">
        <v>540</v>
      </c>
      <c r="D77" s="219" t="s">
        <v>539</v>
      </c>
      <c r="E77" s="219" t="s">
        <v>539</v>
      </c>
      <c r="F77" s="219" t="s">
        <v>539</v>
      </c>
      <c r="G77" s="220" t="s">
        <v>544</v>
      </c>
      <c r="H77" s="229">
        <v>-0.1</v>
      </c>
      <c r="I77" s="225">
        <v>0.1</v>
      </c>
      <c r="J77" s="219" t="s">
        <v>540</v>
      </c>
      <c r="K77" s="221" t="s">
        <v>541</v>
      </c>
      <c r="M77" s="232" t="s">
        <v>540</v>
      </c>
      <c r="N77" s="219" t="s">
        <v>539</v>
      </c>
      <c r="O77" s="219" t="s">
        <v>539</v>
      </c>
      <c r="P77" s="219" t="s">
        <v>539</v>
      </c>
      <c r="Q77" s="220" t="s">
        <v>544</v>
      </c>
      <c r="R77" s="229">
        <v>-0.1</v>
      </c>
      <c r="S77" s="225">
        <v>0.1</v>
      </c>
      <c r="T77" s="219" t="s">
        <v>540</v>
      </c>
      <c r="U77" s="221" t="s">
        <v>541</v>
      </c>
    </row>
    <row r="78" spans="2:21" s="91" customFormat="1" x14ac:dyDescent="0.3">
      <c r="B78" s="233" t="s">
        <v>521</v>
      </c>
      <c r="C78" s="192">
        <v>100</v>
      </c>
      <c r="D78" s="234">
        <f>ROUND(3300*(C78/(3300+C78)), 5)</f>
        <v>97.058819999999997</v>
      </c>
      <c r="E78" s="235">
        <f>D78-$D$69</f>
        <v>8.5008699999999919</v>
      </c>
      <c r="F78" s="236">
        <f>E78*8</f>
        <v>68.006959999999935</v>
      </c>
      <c r="G78" s="237">
        <f>ROUNDDOWN(F78/$H$69,0)</f>
        <v>1088</v>
      </c>
      <c r="H78" s="125">
        <f>ROUNDDOWN(G78*0.9,0)</f>
        <v>979</v>
      </c>
      <c r="I78" s="238">
        <f>ROUNDDOWN(G78*1.1,0)</f>
        <v>1196</v>
      </c>
      <c r="J78" s="193">
        <f>ROUND(IF(G78&lt;=$G$83,($C$83-$C$78)/($G$83-$G$78)*(G78-$G$78)+$C$78,($C$86-$C$83)/($G$86-$G$83)*(G78-$G$83)+$C$83),2)</f>
        <v>100</v>
      </c>
      <c r="K78" s="126">
        <f xml:space="preserve"> ROUND(0 + (J78 - 100) / (100.39 - 100),2)</f>
        <v>0</v>
      </c>
      <c r="M78" s="125">
        <v>100</v>
      </c>
      <c r="N78" s="234">
        <f>ROUND(3300*(M78/(3300+M78)), 5)</f>
        <v>97.058819999999997</v>
      </c>
      <c r="O78" s="235">
        <f>N78-$D$69</f>
        <v>8.5008699999999919</v>
      </c>
      <c r="P78" s="236">
        <f>O78*25.5</f>
        <v>216.77218499999981</v>
      </c>
      <c r="Q78" s="237">
        <f>ROUNDDOWN(P78/$R$69,0)</f>
        <v>269</v>
      </c>
      <c r="R78" s="125">
        <f>ROUNDDOWN(Q78*0.9,0)</f>
        <v>242</v>
      </c>
      <c r="S78" s="238">
        <f>ROUNDDOWN(Q78*1.1,0)</f>
        <v>295</v>
      </c>
      <c r="T78" s="193">
        <f>ROUND(IF(Q78&lt;=$Q$83,($M$83-$M$78)/($Q$83-$Q$78)*(Q78-$Q$78)+$M$78,($M$86-$M$83)/($Q$86-$Q$83)*(Q78-$Q$83)+$M$83),2)</f>
        <v>100</v>
      </c>
      <c r="U78" s="126">
        <f xml:space="preserve"> ROUND(0 + (T78 - 100) / (100.39 - 100),2)</f>
        <v>0</v>
      </c>
    </row>
    <row r="79" spans="2:21" s="91" customFormat="1" x14ac:dyDescent="0.3">
      <c r="B79" s="224" t="s">
        <v>557</v>
      </c>
      <c r="C79" s="198"/>
      <c r="D79" s="141"/>
      <c r="E79" s="212"/>
      <c r="F79" s="197"/>
      <c r="G79" s="75">
        <v>1089</v>
      </c>
      <c r="H79" s="21"/>
      <c r="I79" s="226"/>
      <c r="J79" s="195">
        <f t="shared" ref="J79:J84" si="14">ROUND(IF(G79&lt;=$G$83,($C$83-$C$78)/($G$83-$G$78)*(G79-$G$78)+$C$78,($C$86-$C$83)/($G$86-$G$83)*(G79-$G$83)+$C$83),2)</f>
        <v>100.01</v>
      </c>
      <c r="K79" s="196">
        <f xml:space="preserve"> ROUND(0 + (J79 - 100) / (100.39 - 100),2)</f>
        <v>0.03</v>
      </c>
      <c r="M79" s="194"/>
      <c r="N79" s="141"/>
      <c r="O79" s="212"/>
      <c r="P79" s="249"/>
      <c r="Q79" s="251">
        <v>270</v>
      </c>
      <c r="R79" s="21"/>
      <c r="S79" s="226"/>
      <c r="T79" s="15">
        <f t="shared" ref="T79:T86" si="15">ROUND(IF(Q79&lt;=$Q$83,($M$83-$M$78)/($Q$83-$Q$78)*(Q79-$Q$78)+$M$78,($M$86-$M$83)/($Q$86-$Q$83)*(Q79-$Q$83)+$M$83),2)</f>
        <v>100.03</v>
      </c>
      <c r="U79" s="196">
        <f xml:space="preserve"> ROUND(0 + (T79 - 100) / (100.39 - 100),2)</f>
        <v>0.08</v>
      </c>
    </row>
    <row r="80" spans="2:21" s="91" customFormat="1" x14ac:dyDescent="0.3">
      <c r="B80" s="224" t="s">
        <v>533</v>
      </c>
      <c r="C80" s="198">
        <v>103.9</v>
      </c>
      <c r="D80" s="141">
        <f>ROUND(3300*(C80/(3300+C80)), 5)</f>
        <v>100.72857999999999</v>
      </c>
      <c r="E80" s="250">
        <f>D80-$D$69</f>
        <v>12.170629999999989</v>
      </c>
      <c r="F80" s="197">
        <f>E80*8</f>
        <v>97.365039999999908</v>
      </c>
      <c r="G80" s="75">
        <f>ROUNDDOWN(F80/$H$69,0)</f>
        <v>1557</v>
      </c>
      <c r="H80" s="21"/>
      <c r="I80" s="226"/>
      <c r="J80" s="195">
        <f>ROUND(IF(G80&lt;=$G$83,($C$83-$C$78)/($G$83-$G$78)*(G80-$G$78)+$C$78,($C$86-$C$83)/($G$86-$G$83)*(G80-$G$83)+$C$83),2)</f>
        <v>103.93</v>
      </c>
      <c r="K80" s="196">
        <f xml:space="preserve"> ROUND(10 + (J80 - 103.9) / (104.29 - 103.9),2)</f>
        <v>10.08</v>
      </c>
      <c r="M80" s="194">
        <v>103.9</v>
      </c>
      <c r="N80" s="141">
        <f>ROUND(3300*(M80/(3300+M80)), 5)</f>
        <v>100.72857999999999</v>
      </c>
      <c r="O80" s="250">
        <f>N80-$D$69</f>
        <v>12.170629999999989</v>
      </c>
      <c r="P80" s="249">
        <f t="shared" ref="P80:P86" si="16">O80*25.5</f>
        <v>310.35106499999972</v>
      </c>
      <c r="Q80" s="251">
        <f t="shared" ref="Q80:Q86" si="17">ROUNDDOWN(P80/$R$69,0)</f>
        <v>385</v>
      </c>
      <c r="R80" s="21"/>
      <c r="S80" s="226"/>
      <c r="T80" s="15">
        <f t="shared" si="15"/>
        <v>103.94</v>
      </c>
      <c r="U80" s="196">
        <f xml:space="preserve"> ROUND(10 + (T80 - 103.9) / (104.29 - 103.9),2)</f>
        <v>10.1</v>
      </c>
    </row>
    <row r="81" spans="2:21" s="91" customFormat="1" x14ac:dyDescent="0.3">
      <c r="B81" s="224" t="s">
        <v>534</v>
      </c>
      <c r="C81" s="198">
        <v>107.79</v>
      </c>
      <c r="D81" s="141">
        <f>ROUND(3300*(C81/(3300+C81)), 5)</f>
        <v>104.38055</v>
      </c>
      <c r="E81" s="250">
        <f>D81-$D$69</f>
        <v>15.822599999999994</v>
      </c>
      <c r="F81" s="197">
        <f>E81*8</f>
        <v>126.58079999999995</v>
      </c>
      <c r="G81" s="75">
        <f>ROUNDDOWN(F81/$H$69,0)</f>
        <v>2025</v>
      </c>
      <c r="H81" s="21"/>
      <c r="I81" s="226"/>
      <c r="J81" s="195">
        <f>ROUND(IF(G81&lt;=$G$83,($C$83-$C$78)/($G$83-$G$78)*(G81-$G$78)+$C$78,($C$86-$C$83)/($G$86-$G$83)*(G81-$G$83)+$C$83),2)</f>
        <v>107.86</v>
      </c>
      <c r="K81" s="196">
        <f xml:space="preserve"> ROUND(20 + (J81 - 107.79) / (108.18 - 107.79),2)</f>
        <v>20.18</v>
      </c>
      <c r="M81" s="194">
        <v>107.79</v>
      </c>
      <c r="N81" s="141">
        <f>ROUND(3300*(M81/(3300+M81)), 5)</f>
        <v>104.38055</v>
      </c>
      <c r="O81" s="250">
        <f>N81-$D$69</f>
        <v>15.822599999999994</v>
      </c>
      <c r="P81" s="249">
        <f t="shared" si="16"/>
        <v>403.47629999999987</v>
      </c>
      <c r="Q81" s="251">
        <f t="shared" si="17"/>
        <v>500</v>
      </c>
      <c r="R81" s="21"/>
      <c r="S81" s="226"/>
      <c r="T81" s="15">
        <f t="shared" si="15"/>
        <v>107.84</v>
      </c>
      <c r="U81" s="196">
        <f xml:space="preserve"> ROUND(20 + (T81 - 107.79) / (108.18 - 107.79),2)</f>
        <v>20.13</v>
      </c>
    </row>
    <row r="82" spans="2:21" s="91" customFormat="1" x14ac:dyDescent="0.3">
      <c r="B82" s="224">
        <v>50</v>
      </c>
      <c r="C82" s="198"/>
      <c r="D82" s="141"/>
      <c r="E82" s="212"/>
      <c r="F82" s="197"/>
      <c r="G82" s="74">
        <v>3384</v>
      </c>
      <c r="H82" s="194"/>
      <c r="I82" s="227"/>
      <c r="J82" s="195">
        <f t="shared" si="14"/>
        <v>119.26</v>
      </c>
      <c r="K82" s="196">
        <f xml:space="preserve"> ROUND(49 + (J82 - 119.01) / (119.4 - 119.01),2)</f>
        <v>49.64</v>
      </c>
      <c r="M82" s="194"/>
      <c r="N82" s="141"/>
      <c r="O82" s="212"/>
      <c r="P82" s="249"/>
      <c r="Q82" s="251">
        <v>837</v>
      </c>
      <c r="R82" s="194"/>
      <c r="S82" s="227"/>
      <c r="T82" s="15">
        <f t="shared" si="15"/>
        <v>119.27</v>
      </c>
      <c r="U82" s="196">
        <f xml:space="preserve"> ROUND(49 + (T82 - 119.01) / (119.4 - 119.01),2)</f>
        <v>49.67</v>
      </c>
    </row>
    <row r="83" spans="2:21" s="91" customFormat="1" x14ac:dyDescent="0.3">
      <c r="B83" s="239" t="s">
        <v>519</v>
      </c>
      <c r="C83" s="187">
        <v>138.51</v>
      </c>
      <c r="D83" s="240">
        <f>ROUND(3300*(C83/(3300+C83)), 5)</f>
        <v>132.93054000000001</v>
      </c>
      <c r="E83" s="235">
        <f>D83-$D$69</f>
        <v>44.372590000000002</v>
      </c>
      <c r="F83" s="241">
        <f>E83*8</f>
        <v>354.98072000000002</v>
      </c>
      <c r="G83" s="242">
        <f>ROUNDDOWN(F83/$H$69,0)</f>
        <v>5679</v>
      </c>
      <c r="H83" s="127">
        <f>ROUNDDOWN(G83*0.9,0)</f>
        <v>5111</v>
      </c>
      <c r="I83" s="238">
        <f>ROUNDDOWN(G83*1.1,0)</f>
        <v>6246</v>
      </c>
      <c r="J83" s="186">
        <f t="shared" si="14"/>
        <v>138.51</v>
      </c>
      <c r="K83" s="190">
        <f xml:space="preserve"> ROUND(100 + (J83 - 138.51) / (138.88 - 138.51),2)</f>
        <v>100</v>
      </c>
      <c r="M83" s="127">
        <v>138.51</v>
      </c>
      <c r="N83" s="240">
        <f>ROUND(3300*(M83/(3300+M83)), 5)</f>
        <v>132.93054000000001</v>
      </c>
      <c r="O83" s="235">
        <f>N83-$D$69</f>
        <v>44.372590000000002</v>
      </c>
      <c r="P83" s="236">
        <f t="shared" si="16"/>
        <v>1131.501045</v>
      </c>
      <c r="Q83" s="237">
        <f t="shared" si="17"/>
        <v>1404</v>
      </c>
      <c r="R83" s="127">
        <f>ROUNDDOWN(Q83*0.9,0)</f>
        <v>1263</v>
      </c>
      <c r="S83" s="238">
        <f>ROUNDDOWN(Q83*1.1,0)</f>
        <v>1544</v>
      </c>
      <c r="T83" s="193">
        <f t="shared" si="15"/>
        <v>138.51</v>
      </c>
      <c r="U83" s="190">
        <f xml:space="preserve"> ROUND(100 + (T83 - 138.51) / (138.88 - 138.51),2)</f>
        <v>100</v>
      </c>
    </row>
    <row r="84" spans="2:21" s="91" customFormat="1" x14ac:dyDescent="0.3">
      <c r="B84" s="224" t="s">
        <v>558</v>
      </c>
      <c r="C84" s="198"/>
      <c r="D84" s="141"/>
      <c r="E84" s="212"/>
      <c r="F84" s="197"/>
      <c r="G84" s="215">
        <v>5680</v>
      </c>
      <c r="H84" s="230"/>
      <c r="I84" s="228"/>
      <c r="J84" s="195">
        <f t="shared" si="14"/>
        <v>138.52000000000001</v>
      </c>
      <c r="K84" s="196">
        <f xml:space="preserve"> ROUND(100 + (J84 - 138.51) / (138.88 - 138.51),2)</f>
        <v>100.03</v>
      </c>
      <c r="M84" s="194"/>
      <c r="N84" s="141"/>
      <c r="O84" s="212"/>
      <c r="P84" s="249"/>
      <c r="Q84" s="251">
        <v>1405</v>
      </c>
      <c r="R84" s="230"/>
      <c r="S84" s="228"/>
      <c r="T84" s="15">
        <f t="shared" si="15"/>
        <v>138.54</v>
      </c>
      <c r="U84" s="196">
        <f xml:space="preserve"> ROUND(100 + (T84 - 138.51) / (138.88 - 138.51),2)</f>
        <v>100.08</v>
      </c>
    </row>
    <row r="85" spans="2:21" s="91" customFormat="1" x14ac:dyDescent="0.3">
      <c r="B85" s="224">
        <v>150</v>
      </c>
      <c r="C85" s="198"/>
      <c r="D85" s="141"/>
      <c r="E85" s="212"/>
      <c r="F85" s="197"/>
      <c r="G85" s="213">
        <v>7857</v>
      </c>
      <c r="H85" s="54"/>
      <c r="I85" s="153"/>
      <c r="J85" s="195">
        <f>ROUND(IF(G85&lt;=$G$83,($C$83-$C$78)/($G$83-$G$78)*(G85-$G$78)+$C$78,($C$86-$C$83)/($G$86-$G$83)*(G85-$G$83)+$C$83),2)</f>
        <v>157.19</v>
      </c>
      <c r="K85" s="196">
        <f xml:space="preserve"> ROUND(149 + (J85 - 156.95) / (157.33 - 156.95),2)</f>
        <v>149.63</v>
      </c>
      <c r="M85" s="194"/>
      <c r="N85" s="141"/>
      <c r="O85" s="212"/>
      <c r="P85" s="249">
        <f t="shared" si="16"/>
        <v>0</v>
      </c>
      <c r="Q85" s="251">
        <v>1943</v>
      </c>
      <c r="R85" s="54"/>
      <c r="S85" s="153"/>
      <c r="T85" s="15">
        <f t="shared" si="15"/>
        <v>157.19999999999999</v>
      </c>
      <c r="U85" s="196">
        <f xml:space="preserve"> ROUND(149 + (T85 - 156.95) / (157.33 - 156.95),2)</f>
        <v>149.66</v>
      </c>
    </row>
    <row r="86" spans="2:21" s="91" customFormat="1" ht="14.25" thickBot="1" x14ac:dyDescent="0.35">
      <c r="B86" s="243" t="s">
        <v>520</v>
      </c>
      <c r="C86" s="188">
        <v>175.86</v>
      </c>
      <c r="D86" s="244">
        <f>ROUND(3300*(C86/(3300+C86)), 5)</f>
        <v>166.96242000000001</v>
      </c>
      <c r="E86" s="245">
        <f>D86-$D$69</f>
        <v>78.404470000000003</v>
      </c>
      <c r="F86" s="246">
        <f>E86*8</f>
        <v>627.23576000000003</v>
      </c>
      <c r="G86" s="247">
        <f>ROUNDDOWN(F86/$H$69,0)</f>
        <v>10035</v>
      </c>
      <c r="H86" s="248">
        <f>ROUNDDOWN(G86*0.9,0)</f>
        <v>9031</v>
      </c>
      <c r="I86" s="191">
        <f>ROUNDDOWN(G86*1.1,0)</f>
        <v>11038</v>
      </c>
      <c r="J86" s="189">
        <f>ROUND(IF(G86&lt;=$G$83,($C$83-$C$78)/($G$83-$G$78)*(G86-$G$78)+$C$78,($C$86-$C$83)/($G$86-$G$83)*(G86-$G$83)+$C$83),2)</f>
        <v>175.86</v>
      </c>
      <c r="K86" s="191">
        <f xml:space="preserve"> ROUND(200 + (J86 - 175.86) / (176.22 - 175.86),2)</f>
        <v>200</v>
      </c>
      <c r="M86" s="248">
        <v>175.86</v>
      </c>
      <c r="N86" s="244">
        <f>ROUND(3300*(M86/(3300+M86)), 5)</f>
        <v>166.96242000000001</v>
      </c>
      <c r="O86" s="245">
        <f>N86-$D$69</f>
        <v>78.404470000000003</v>
      </c>
      <c r="P86" s="191">
        <f t="shared" si="16"/>
        <v>1999.313985</v>
      </c>
      <c r="Q86" s="247">
        <f t="shared" si="17"/>
        <v>2481</v>
      </c>
      <c r="R86" s="248">
        <f>ROUNDDOWN(Q86*0.9,0)</f>
        <v>2232</v>
      </c>
      <c r="S86" s="191">
        <f>ROUNDDOWN(Q86*1.1,0)</f>
        <v>2729</v>
      </c>
      <c r="T86" s="248">
        <f t="shared" si="15"/>
        <v>175.86</v>
      </c>
      <c r="U86" s="191">
        <f xml:space="preserve"> ROUND(200 + (T86 - 175.86) / (176.22 - 175.86),2)</f>
        <v>200</v>
      </c>
    </row>
    <row r="87" spans="2:21" x14ac:dyDescent="0.3">
      <c r="B87" s="100"/>
    </row>
    <row r="89" spans="2:21" x14ac:dyDescent="0.3">
      <c r="B89" s="35" t="s">
        <v>538</v>
      </c>
    </row>
  </sheetData>
  <mergeCells count="5">
    <mergeCell ref="B76:B77"/>
    <mergeCell ref="H76:I76"/>
    <mergeCell ref="C75:K75"/>
    <mergeCell ref="M75:U75"/>
    <mergeCell ref="R76:S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0C97-0769-4619-BD51-C1888CEE00F0}">
  <dimension ref="B2:AF212"/>
  <sheetViews>
    <sheetView topLeftCell="A166" zoomScale="80" zoomScaleNormal="80" workbookViewId="0">
      <selection activeCell="H198" sqref="H198"/>
    </sheetView>
  </sheetViews>
  <sheetFormatPr defaultColWidth="8.75" defaultRowHeight="13.5" x14ac:dyDescent="0.3"/>
  <cols>
    <col min="1" max="2" width="8.75" style="34"/>
    <col min="3" max="18" width="5.75" style="34" customWidth="1"/>
    <col min="19" max="19" width="8.75" style="34" customWidth="1"/>
    <col min="20" max="20" width="10.75" style="34" customWidth="1"/>
    <col min="21" max="31" width="8.75" style="34" customWidth="1"/>
    <col min="32" max="16384" width="8.75" style="34"/>
  </cols>
  <sheetData>
    <row r="2" spans="2:22" x14ac:dyDescent="0.3">
      <c r="B2" s="56" t="s">
        <v>1250</v>
      </c>
    </row>
    <row r="4" spans="2:22" x14ac:dyDescent="0.3">
      <c r="B4" s="35" t="s">
        <v>1251</v>
      </c>
    </row>
    <row r="5" spans="2:22" x14ac:dyDescent="0.3">
      <c r="B5" s="34" t="s">
        <v>1263</v>
      </c>
    </row>
    <row r="6" spans="2:22" x14ac:dyDescent="0.3">
      <c r="B6" s="34" t="s">
        <v>1264</v>
      </c>
      <c r="I6" s="36" t="s">
        <v>1291</v>
      </c>
    </row>
    <row r="7" spans="2:22" x14ac:dyDescent="0.3">
      <c r="B7" s="34" t="s">
        <v>1265</v>
      </c>
    </row>
    <row r="10" spans="2:22" x14ac:dyDescent="0.3">
      <c r="G10" s="34" t="s">
        <v>1252</v>
      </c>
    </row>
    <row r="11" spans="2:22" x14ac:dyDescent="0.3">
      <c r="G11" s="34" t="s">
        <v>1255</v>
      </c>
    </row>
    <row r="12" spans="2:22" x14ac:dyDescent="0.3">
      <c r="G12" s="34" t="s">
        <v>1256</v>
      </c>
    </row>
    <row r="13" spans="2:22" x14ac:dyDescent="0.3">
      <c r="G13" s="34" t="s">
        <v>1253</v>
      </c>
      <c r="T13" s="34" t="s">
        <v>1261</v>
      </c>
      <c r="V13" s="34" t="s">
        <v>1262</v>
      </c>
    </row>
    <row r="14" spans="2:22" x14ac:dyDescent="0.3">
      <c r="G14" s="34" t="s">
        <v>1254</v>
      </c>
      <c r="T14" s="34" t="s">
        <v>128</v>
      </c>
      <c r="V14" s="34" t="s">
        <v>127</v>
      </c>
    </row>
    <row r="15" spans="2:22" x14ac:dyDescent="0.3">
      <c r="C15" s="34" t="s">
        <v>1257</v>
      </c>
      <c r="T15" s="34" t="s">
        <v>127</v>
      </c>
      <c r="V15" s="34" t="s">
        <v>128</v>
      </c>
    </row>
    <row r="21" spans="2:24" x14ac:dyDescent="0.3">
      <c r="C21" s="34" t="s">
        <v>1259</v>
      </c>
      <c r="F21" s="34" t="s">
        <v>1258</v>
      </c>
    </row>
    <row r="23" spans="2:24" x14ac:dyDescent="0.3">
      <c r="T23" s="34" t="s">
        <v>1260</v>
      </c>
    </row>
    <row r="26" spans="2:24" x14ac:dyDescent="0.3">
      <c r="B26" s="35" t="s">
        <v>1266</v>
      </c>
    </row>
    <row r="27" spans="2:24" ht="14.25" thickBot="1" x14ac:dyDescent="0.35">
      <c r="G27" s="34" t="s">
        <v>1276</v>
      </c>
    </row>
    <row r="28" spans="2:24" ht="7.9" customHeight="1" x14ac:dyDescent="0.3">
      <c r="D28" s="40"/>
      <c r="E28" s="41"/>
      <c r="F28" s="41"/>
      <c r="G28" s="41"/>
      <c r="H28" s="41"/>
      <c r="I28" s="41"/>
      <c r="J28" s="41"/>
      <c r="K28" s="41"/>
      <c r="L28" s="42"/>
    </row>
    <row r="29" spans="2:24" ht="7.9" customHeight="1" thickBot="1" x14ac:dyDescent="0.35"/>
    <row r="30" spans="2:24" s="83" customFormat="1" ht="18" customHeight="1" thickBot="1" x14ac:dyDescent="0.35">
      <c r="C30" s="461" t="s">
        <v>1267</v>
      </c>
      <c r="D30" s="756" t="s">
        <v>178</v>
      </c>
      <c r="E30" s="756"/>
      <c r="F30" s="756" t="s">
        <v>1268</v>
      </c>
      <c r="G30" s="756"/>
      <c r="H30" s="756"/>
      <c r="I30" s="758" t="s">
        <v>32</v>
      </c>
      <c r="J30" s="826"/>
      <c r="K30" s="826"/>
      <c r="L30" s="826"/>
      <c r="M30" s="826"/>
      <c r="N30" s="826"/>
      <c r="O30" s="826"/>
      <c r="P30" s="827"/>
      <c r="Q30" s="458" t="s">
        <v>1269</v>
      </c>
      <c r="R30" s="462" t="s">
        <v>1270</v>
      </c>
      <c r="S30" s="756" t="s">
        <v>33</v>
      </c>
      <c r="T30" s="756"/>
      <c r="U30" s="756"/>
      <c r="V30" s="756"/>
      <c r="W30" s="756"/>
      <c r="X30" s="759"/>
    </row>
    <row r="31" spans="2:24" s="91" customFormat="1" ht="17.45" customHeight="1" x14ac:dyDescent="0.3">
      <c r="C31" s="459" t="s">
        <v>344</v>
      </c>
      <c r="D31" s="456">
        <v>0</v>
      </c>
      <c r="E31" s="456">
        <v>1</v>
      </c>
      <c r="F31" s="456" t="s">
        <v>1277</v>
      </c>
      <c r="G31" s="456" t="s">
        <v>1278</v>
      </c>
      <c r="H31" s="456" t="s">
        <v>1036</v>
      </c>
      <c r="I31" s="832" t="s">
        <v>1279</v>
      </c>
      <c r="J31" s="833"/>
      <c r="K31" s="833"/>
      <c r="L31" s="833"/>
      <c r="M31" s="833"/>
      <c r="N31" s="833"/>
      <c r="O31" s="833"/>
      <c r="P31" s="834"/>
      <c r="Q31" s="456" t="s">
        <v>1273</v>
      </c>
      <c r="R31" s="460" t="s">
        <v>1275</v>
      </c>
      <c r="S31" s="822" t="s">
        <v>1280</v>
      </c>
      <c r="T31" s="822"/>
      <c r="U31" s="822"/>
      <c r="V31" s="822"/>
      <c r="W31" s="822"/>
      <c r="X31" s="823"/>
    </row>
    <row r="32" spans="2:24" s="91" customFormat="1" ht="30" customHeight="1" x14ac:dyDescent="0.3">
      <c r="C32" s="459" t="s">
        <v>344</v>
      </c>
      <c r="D32" s="456">
        <v>0</v>
      </c>
      <c r="E32" s="456">
        <v>1</v>
      </c>
      <c r="F32" s="456" t="s">
        <v>30</v>
      </c>
      <c r="G32" s="456" t="s">
        <v>1281</v>
      </c>
      <c r="H32" s="456" t="s">
        <v>1282</v>
      </c>
      <c r="I32" s="456" t="s">
        <v>1285</v>
      </c>
      <c r="J32" s="835" t="s">
        <v>1286</v>
      </c>
      <c r="K32" s="836"/>
      <c r="L32" s="456" t="s">
        <v>1285</v>
      </c>
      <c r="M32" s="837" t="s">
        <v>1287</v>
      </c>
      <c r="N32" s="838"/>
      <c r="O32" s="838"/>
      <c r="P32" s="836"/>
      <c r="Q32" s="456" t="s">
        <v>1273</v>
      </c>
      <c r="R32" s="460" t="s">
        <v>1275</v>
      </c>
      <c r="S32" s="824" t="s">
        <v>1283</v>
      </c>
      <c r="T32" s="824"/>
      <c r="U32" s="824"/>
      <c r="V32" s="824"/>
      <c r="W32" s="824"/>
      <c r="X32" s="825"/>
    </row>
    <row r="33" spans="2:32" s="91" customFormat="1" ht="30" customHeight="1" x14ac:dyDescent="0.3">
      <c r="C33" s="459" t="s">
        <v>1271</v>
      </c>
      <c r="D33" s="456">
        <v>0</v>
      </c>
      <c r="E33" s="456">
        <v>1</v>
      </c>
      <c r="F33" s="456" t="s">
        <v>30</v>
      </c>
      <c r="G33" s="456" t="s">
        <v>1281</v>
      </c>
      <c r="H33" s="456" t="s">
        <v>1281</v>
      </c>
      <c r="I33" s="456" t="s">
        <v>1285</v>
      </c>
      <c r="J33" s="835" t="s">
        <v>1286</v>
      </c>
      <c r="K33" s="836"/>
      <c r="L33" s="456" t="s">
        <v>1285</v>
      </c>
      <c r="M33" s="837" t="s">
        <v>1287</v>
      </c>
      <c r="N33" s="838"/>
      <c r="O33" s="838"/>
      <c r="P33" s="836"/>
      <c r="Q33" s="456" t="s">
        <v>1272</v>
      </c>
      <c r="R33" s="460" t="s">
        <v>1274</v>
      </c>
      <c r="S33" s="828" t="s">
        <v>1289</v>
      </c>
      <c r="T33" s="824"/>
      <c r="U33" s="824"/>
      <c r="V33" s="824"/>
      <c r="W33" s="824"/>
      <c r="X33" s="825"/>
    </row>
    <row r="34" spans="2:32" s="91" customFormat="1" ht="30" customHeight="1" x14ac:dyDescent="0.3">
      <c r="C34" s="459" t="s">
        <v>1271</v>
      </c>
      <c r="D34" s="456">
        <v>0</v>
      </c>
      <c r="E34" s="456">
        <v>1</v>
      </c>
      <c r="F34" s="456" t="s">
        <v>30</v>
      </c>
      <c r="G34" s="456" t="s">
        <v>1277</v>
      </c>
      <c r="H34" s="456" t="s">
        <v>1282</v>
      </c>
      <c r="I34" s="456" t="s">
        <v>1285</v>
      </c>
      <c r="J34" s="835" t="s">
        <v>1288</v>
      </c>
      <c r="K34" s="836"/>
      <c r="L34" s="456" t="s">
        <v>1285</v>
      </c>
      <c r="M34" s="837" t="s">
        <v>1287</v>
      </c>
      <c r="N34" s="838"/>
      <c r="O34" s="838"/>
      <c r="P34" s="836"/>
      <c r="Q34" s="456" t="s">
        <v>1272</v>
      </c>
      <c r="R34" s="460" t="s">
        <v>1274</v>
      </c>
      <c r="S34" s="824" t="s">
        <v>1284</v>
      </c>
      <c r="T34" s="824"/>
      <c r="U34" s="824"/>
      <c r="V34" s="824"/>
      <c r="W34" s="824"/>
      <c r="X34" s="825"/>
    </row>
    <row r="35" spans="2:32" s="91" customFormat="1" ht="30" customHeight="1" thickBot="1" x14ac:dyDescent="0.35">
      <c r="C35" s="455" t="s">
        <v>1271</v>
      </c>
      <c r="D35" s="457">
        <v>0</v>
      </c>
      <c r="E35" s="457">
        <v>1</v>
      </c>
      <c r="F35" s="457" t="s">
        <v>30</v>
      </c>
      <c r="G35" s="457" t="s">
        <v>1277</v>
      </c>
      <c r="H35" s="457" t="s">
        <v>1281</v>
      </c>
      <c r="I35" s="457" t="s">
        <v>1285</v>
      </c>
      <c r="J35" s="839" t="s">
        <v>1288</v>
      </c>
      <c r="K35" s="667"/>
      <c r="L35" s="457" t="s">
        <v>1285</v>
      </c>
      <c r="M35" s="840" t="s">
        <v>1287</v>
      </c>
      <c r="N35" s="841"/>
      <c r="O35" s="841"/>
      <c r="P35" s="667"/>
      <c r="Q35" s="457" t="s">
        <v>1272</v>
      </c>
      <c r="R35" s="151" t="s">
        <v>1274</v>
      </c>
      <c r="S35" s="829" t="s">
        <v>1290</v>
      </c>
      <c r="T35" s="830"/>
      <c r="U35" s="830"/>
      <c r="V35" s="830"/>
      <c r="W35" s="830"/>
      <c r="X35" s="831"/>
    </row>
    <row r="36" spans="2:32" x14ac:dyDescent="0.3">
      <c r="J36" s="463"/>
      <c r="K36" s="463"/>
    </row>
    <row r="37" spans="2:32" x14ac:dyDescent="0.3">
      <c r="C37" s="464" t="s">
        <v>1293</v>
      </c>
      <c r="D37" s="464"/>
    </row>
    <row r="38" spans="2:32" x14ac:dyDescent="0.3">
      <c r="C38" s="464" t="s">
        <v>1294</v>
      </c>
    </row>
    <row r="39" spans="2:32" x14ac:dyDescent="0.3">
      <c r="C39" s="464" t="s">
        <v>1295</v>
      </c>
    </row>
    <row r="40" spans="2:32" x14ac:dyDescent="0.3">
      <c r="C40" s="464" t="s">
        <v>1302</v>
      </c>
    </row>
    <row r="42" spans="2:32" x14ac:dyDescent="0.3">
      <c r="B42" s="35" t="s">
        <v>1303</v>
      </c>
    </row>
    <row r="43" spans="2:32" ht="14.25" thickBot="1" x14ac:dyDescent="0.35"/>
    <row r="44" spans="2:32" ht="14.25" thickBot="1" x14ac:dyDescent="0.35">
      <c r="Q44" s="34" t="s">
        <v>1778</v>
      </c>
      <c r="R44" s="34" t="s">
        <v>1669</v>
      </c>
      <c r="S44" s="466" t="s">
        <v>178</v>
      </c>
      <c r="T44" s="465" t="s">
        <v>248</v>
      </c>
      <c r="U44" s="756" t="s">
        <v>243</v>
      </c>
      <c r="V44" s="756"/>
      <c r="W44" s="756"/>
      <c r="X44" s="756"/>
      <c r="Y44" s="756"/>
      <c r="Z44" s="756"/>
      <c r="AA44" s="756"/>
      <c r="AB44" s="756" t="s">
        <v>33</v>
      </c>
      <c r="AC44" s="756"/>
      <c r="AD44" s="756"/>
      <c r="AE44" s="756"/>
      <c r="AF44" s="759"/>
    </row>
    <row r="45" spans="2:32" x14ac:dyDescent="0.3">
      <c r="S45" s="490" t="s">
        <v>1304</v>
      </c>
      <c r="T45" s="482" t="s">
        <v>1305</v>
      </c>
      <c r="U45" s="820" t="s">
        <v>1539</v>
      </c>
      <c r="V45" s="820"/>
      <c r="W45" s="820"/>
      <c r="X45" s="820"/>
      <c r="Y45" s="820"/>
      <c r="Z45" s="820"/>
      <c r="AA45" s="820"/>
      <c r="AB45" s="820" t="s">
        <v>1677</v>
      </c>
      <c r="AC45" s="820"/>
      <c r="AD45" s="820"/>
      <c r="AE45" s="820"/>
      <c r="AF45" s="821"/>
    </row>
    <row r="46" spans="2:32" x14ac:dyDescent="0.3">
      <c r="S46" s="476"/>
      <c r="T46" s="470"/>
      <c r="U46" s="803"/>
      <c r="V46" s="803"/>
      <c r="W46" s="803"/>
      <c r="X46" s="803"/>
      <c r="Y46" s="803"/>
      <c r="Z46" s="803"/>
      <c r="AA46" s="803"/>
      <c r="AB46" s="803"/>
      <c r="AC46" s="803"/>
      <c r="AD46" s="803"/>
      <c r="AE46" s="803"/>
      <c r="AF46" s="804"/>
    </row>
    <row r="47" spans="2:32" x14ac:dyDescent="0.3">
      <c r="S47" s="489" t="s">
        <v>1306</v>
      </c>
      <c r="T47" s="471" t="s">
        <v>1307</v>
      </c>
      <c r="U47" s="808" t="s">
        <v>1540</v>
      </c>
      <c r="V47" s="808"/>
      <c r="W47" s="808"/>
      <c r="X47" s="808"/>
      <c r="Y47" s="808"/>
      <c r="Z47" s="808"/>
      <c r="AA47" s="808"/>
      <c r="AB47" s="808" t="s">
        <v>1676</v>
      </c>
      <c r="AC47" s="808"/>
      <c r="AD47" s="808"/>
      <c r="AE47" s="808"/>
      <c r="AF47" s="809"/>
    </row>
    <row r="48" spans="2:32" x14ac:dyDescent="0.3">
      <c r="S48" s="476"/>
      <c r="T48" s="470"/>
      <c r="U48" s="803"/>
      <c r="V48" s="803"/>
      <c r="W48" s="803"/>
      <c r="X48" s="803"/>
      <c r="Y48" s="803"/>
      <c r="Z48" s="803"/>
      <c r="AA48" s="803"/>
      <c r="AB48" s="803"/>
      <c r="AC48" s="803"/>
      <c r="AD48" s="803"/>
      <c r="AE48" s="803"/>
      <c r="AF48" s="804"/>
    </row>
    <row r="49" spans="19:32" x14ac:dyDescent="0.3">
      <c r="S49" s="489" t="s">
        <v>1308</v>
      </c>
      <c r="T49" s="471" t="s">
        <v>1309</v>
      </c>
      <c r="U49" s="808" t="s">
        <v>1678</v>
      </c>
      <c r="V49" s="808"/>
      <c r="W49" s="808"/>
      <c r="X49" s="808"/>
      <c r="Y49" s="808"/>
      <c r="Z49" s="808"/>
      <c r="AA49" s="808"/>
      <c r="AB49" s="808" t="s">
        <v>1679</v>
      </c>
      <c r="AC49" s="808"/>
      <c r="AD49" s="808"/>
      <c r="AE49" s="808"/>
      <c r="AF49" s="809"/>
    </row>
    <row r="50" spans="19:32" x14ac:dyDescent="0.3">
      <c r="S50" s="476"/>
      <c r="T50" s="470"/>
      <c r="U50" s="803"/>
      <c r="V50" s="803"/>
      <c r="W50" s="803"/>
      <c r="X50" s="803"/>
      <c r="Y50" s="803"/>
      <c r="Z50" s="803"/>
      <c r="AA50" s="803"/>
      <c r="AB50" s="803"/>
      <c r="AC50" s="803"/>
      <c r="AD50" s="803"/>
      <c r="AE50" s="803"/>
      <c r="AF50" s="804"/>
    </row>
    <row r="51" spans="19:32" x14ac:dyDescent="0.3">
      <c r="S51" s="489" t="s">
        <v>1310</v>
      </c>
      <c r="T51" s="471" t="s">
        <v>1316</v>
      </c>
      <c r="U51" s="808" t="s">
        <v>1541</v>
      </c>
      <c r="V51" s="808"/>
      <c r="W51" s="808"/>
      <c r="X51" s="808"/>
      <c r="Y51" s="808"/>
      <c r="Z51" s="808"/>
      <c r="AA51" s="808"/>
      <c r="AB51" s="808" t="s">
        <v>1680</v>
      </c>
      <c r="AC51" s="808"/>
      <c r="AD51" s="808"/>
      <c r="AE51" s="808"/>
      <c r="AF51" s="809"/>
    </row>
    <row r="52" spans="19:32" x14ac:dyDescent="0.3">
      <c r="S52" s="476"/>
      <c r="T52" s="470"/>
      <c r="U52" s="803"/>
      <c r="V52" s="803"/>
      <c r="W52" s="803"/>
      <c r="X52" s="803"/>
      <c r="Y52" s="803"/>
      <c r="Z52" s="803"/>
      <c r="AA52" s="803"/>
      <c r="AB52" s="803"/>
      <c r="AC52" s="803"/>
      <c r="AD52" s="803"/>
      <c r="AE52" s="803"/>
      <c r="AF52" s="804"/>
    </row>
    <row r="53" spans="19:32" x14ac:dyDescent="0.3">
      <c r="S53" s="489" t="s">
        <v>1311</v>
      </c>
      <c r="T53" s="471" t="s">
        <v>1312</v>
      </c>
      <c r="U53" s="808" t="s">
        <v>1543</v>
      </c>
      <c r="V53" s="808"/>
      <c r="W53" s="808"/>
      <c r="X53" s="808"/>
      <c r="Y53" s="808"/>
      <c r="Z53" s="808"/>
      <c r="AA53" s="808"/>
      <c r="AB53" s="808" t="s">
        <v>1712</v>
      </c>
      <c r="AC53" s="808"/>
      <c r="AD53" s="808"/>
      <c r="AE53" s="808"/>
      <c r="AF53" s="809"/>
    </row>
    <row r="54" spans="19:32" x14ac:dyDescent="0.3">
      <c r="S54" s="476"/>
      <c r="T54" s="470"/>
      <c r="U54" s="803"/>
      <c r="V54" s="803"/>
      <c r="W54" s="803"/>
      <c r="X54" s="803"/>
      <c r="Y54" s="803"/>
      <c r="Z54" s="803"/>
      <c r="AA54" s="803"/>
      <c r="AB54" s="803"/>
      <c r="AC54" s="803"/>
      <c r="AD54" s="803"/>
      <c r="AE54" s="803"/>
      <c r="AF54" s="804"/>
    </row>
    <row r="55" spans="19:32" x14ac:dyDescent="0.3">
      <c r="S55" s="489" t="s">
        <v>1314</v>
      </c>
      <c r="T55" s="471" t="s">
        <v>1315</v>
      </c>
      <c r="U55" s="808" t="s">
        <v>1544</v>
      </c>
      <c r="V55" s="808"/>
      <c r="W55" s="808"/>
      <c r="X55" s="808"/>
      <c r="Y55" s="808"/>
      <c r="Z55" s="808"/>
      <c r="AA55" s="808"/>
      <c r="AB55" s="808" t="s">
        <v>1551</v>
      </c>
      <c r="AC55" s="808"/>
      <c r="AD55" s="808"/>
      <c r="AE55" s="808"/>
      <c r="AF55" s="809"/>
    </row>
    <row r="56" spans="19:32" x14ac:dyDescent="0.3">
      <c r="S56" s="489" t="s">
        <v>1317</v>
      </c>
      <c r="T56" s="471" t="s">
        <v>1553</v>
      </c>
      <c r="U56" s="808" t="s">
        <v>1545</v>
      </c>
      <c r="V56" s="808"/>
      <c r="W56" s="808"/>
      <c r="X56" s="808"/>
      <c r="Y56" s="808"/>
      <c r="Z56" s="808"/>
      <c r="AA56" s="808"/>
      <c r="AB56" s="808" t="s">
        <v>1552</v>
      </c>
      <c r="AC56" s="808"/>
      <c r="AD56" s="808"/>
      <c r="AE56" s="808"/>
      <c r="AF56" s="809"/>
    </row>
    <row r="57" spans="19:32" x14ac:dyDescent="0.3">
      <c r="S57" s="476"/>
      <c r="T57" s="470"/>
      <c r="U57" s="803"/>
      <c r="V57" s="803"/>
      <c r="W57" s="803"/>
      <c r="X57" s="803"/>
      <c r="Y57" s="803"/>
      <c r="Z57" s="803"/>
      <c r="AA57" s="803"/>
      <c r="AB57" s="803"/>
      <c r="AC57" s="803"/>
      <c r="AD57" s="803"/>
      <c r="AE57" s="803"/>
      <c r="AF57" s="804"/>
    </row>
    <row r="58" spans="19:32" x14ac:dyDescent="0.3">
      <c r="S58" s="489" t="s">
        <v>1318</v>
      </c>
      <c r="T58" s="471" t="s">
        <v>1319</v>
      </c>
      <c r="U58" s="808" t="s">
        <v>1546</v>
      </c>
      <c r="V58" s="808"/>
      <c r="W58" s="808"/>
      <c r="X58" s="808"/>
      <c r="Y58" s="808"/>
      <c r="Z58" s="808"/>
      <c r="AA58" s="808"/>
      <c r="AB58" s="808" t="s">
        <v>1554</v>
      </c>
      <c r="AC58" s="808"/>
      <c r="AD58" s="808"/>
      <c r="AE58" s="808"/>
      <c r="AF58" s="809"/>
    </row>
    <row r="59" spans="19:32" x14ac:dyDescent="0.3">
      <c r="S59" s="489" t="s">
        <v>1320</v>
      </c>
      <c r="T59" s="471" t="s">
        <v>1321</v>
      </c>
      <c r="U59" s="808" t="s">
        <v>1547</v>
      </c>
      <c r="V59" s="808"/>
      <c r="W59" s="808"/>
      <c r="X59" s="808"/>
      <c r="Y59" s="808"/>
      <c r="Z59" s="808"/>
      <c r="AA59" s="808"/>
      <c r="AB59" s="808" t="s">
        <v>1555</v>
      </c>
      <c r="AC59" s="808"/>
      <c r="AD59" s="808"/>
      <c r="AE59" s="808"/>
      <c r="AF59" s="809"/>
    </row>
    <row r="60" spans="19:32" x14ac:dyDescent="0.3">
      <c r="S60" s="489" t="s">
        <v>1322</v>
      </c>
      <c r="T60" s="471" t="s">
        <v>1323</v>
      </c>
      <c r="U60" s="808" t="s">
        <v>1548</v>
      </c>
      <c r="V60" s="808"/>
      <c r="W60" s="808"/>
      <c r="X60" s="808"/>
      <c r="Y60" s="808"/>
      <c r="Z60" s="808"/>
      <c r="AA60" s="808"/>
      <c r="AB60" s="808" t="s">
        <v>1556</v>
      </c>
      <c r="AC60" s="808"/>
      <c r="AD60" s="808"/>
      <c r="AE60" s="808"/>
      <c r="AF60" s="809"/>
    </row>
    <row r="61" spans="19:32" x14ac:dyDescent="0.3">
      <c r="S61" s="489" t="s">
        <v>1324</v>
      </c>
      <c r="T61" s="471" t="s">
        <v>1325</v>
      </c>
      <c r="U61" s="808" t="s">
        <v>1549</v>
      </c>
      <c r="V61" s="808"/>
      <c r="W61" s="808"/>
      <c r="X61" s="808"/>
      <c r="Y61" s="808"/>
      <c r="Z61" s="808"/>
      <c r="AA61" s="808"/>
      <c r="AB61" s="808" t="s">
        <v>1557</v>
      </c>
      <c r="AC61" s="808"/>
      <c r="AD61" s="808"/>
      <c r="AE61" s="808"/>
      <c r="AF61" s="809"/>
    </row>
    <row r="62" spans="19:32" x14ac:dyDescent="0.3">
      <c r="S62" s="476"/>
      <c r="T62" s="470"/>
      <c r="U62" s="803"/>
      <c r="V62" s="803"/>
      <c r="W62" s="803"/>
      <c r="X62" s="803"/>
      <c r="Y62" s="803"/>
      <c r="Z62" s="803"/>
      <c r="AA62" s="803"/>
      <c r="AB62" s="803"/>
      <c r="AC62" s="803"/>
      <c r="AD62" s="803"/>
      <c r="AE62" s="803"/>
      <c r="AF62" s="804"/>
    </row>
    <row r="63" spans="19:32" ht="31.15" customHeight="1" x14ac:dyDescent="0.3">
      <c r="S63" s="489" t="s">
        <v>1326</v>
      </c>
      <c r="T63" s="471" t="s">
        <v>1327</v>
      </c>
      <c r="U63" s="808" t="s">
        <v>1328</v>
      </c>
      <c r="V63" s="808"/>
      <c r="W63" s="808"/>
      <c r="X63" s="808"/>
      <c r="Y63" s="808"/>
      <c r="Z63" s="808"/>
      <c r="AA63" s="808"/>
      <c r="AB63" s="819" t="s">
        <v>1681</v>
      </c>
      <c r="AC63" s="808"/>
      <c r="AD63" s="808"/>
      <c r="AE63" s="808"/>
      <c r="AF63" s="809"/>
    </row>
    <row r="64" spans="19:32" x14ac:dyDescent="0.3">
      <c r="S64" s="476"/>
      <c r="T64" s="470"/>
      <c r="U64" s="803"/>
      <c r="V64" s="803"/>
      <c r="W64" s="803"/>
      <c r="X64" s="803"/>
      <c r="Y64" s="803"/>
      <c r="Z64" s="803"/>
      <c r="AA64" s="803"/>
      <c r="AB64" s="803"/>
      <c r="AC64" s="803"/>
      <c r="AD64" s="803"/>
      <c r="AE64" s="803"/>
      <c r="AF64" s="804"/>
    </row>
    <row r="65" spans="18:32" x14ac:dyDescent="0.3">
      <c r="S65" s="489" t="s">
        <v>1329</v>
      </c>
      <c r="T65" s="471" t="s">
        <v>1330</v>
      </c>
      <c r="U65" s="808" t="s">
        <v>1331</v>
      </c>
      <c r="V65" s="808"/>
      <c r="W65" s="808"/>
      <c r="X65" s="808"/>
      <c r="Y65" s="808"/>
      <c r="Z65" s="808"/>
      <c r="AA65" s="808"/>
      <c r="AB65" s="808" t="s">
        <v>1559</v>
      </c>
      <c r="AC65" s="808"/>
      <c r="AD65" s="808"/>
      <c r="AE65" s="808"/>
      <c r="AF65" s="809"/>
    </row>
    <row r="66" spans="18:32" x14ac:dyDescent="0.3">
      <c r="S66" s="476"/>
      <c r="T66" s="470"/>
      <c r="U66" s="803"/>
      <c r="V66" s="803"/>
      <c r="W66" s="803"/>
      <c r="X66" s="803"/>
      <c r="Y66" s="803"/>
      <c r="Z66" s="803"/>
      <c r="AA66" s="803"/>
      <c r="AB66" s="803"/>
      <c r="AC66" s="803"/>
      <c r="AD66" s="803"/>
      <c r="AE66" s="803"/>
      <c r="AF66" s="804"/>
    </row>
    <row r="67" spans="18:32" x14ac:dyDescent="0.3">
      <c r="R67" s="487">
        <v>1</v>
      </c>
      <c r="S67" s="478" t="s">
        <v>1332</v>
      </c>
      <c r="T67" s="488" t="s">
        <v>1333</v>
      </c>
      <c r="U67" s="802" t="s">
        <v>1334</v>
      </c>
      <c r="V67" s="802"/>
      <c r="W67" s="802"/>
      <c r="X67" s="802"/>
      <c r="Y67" s="802"/>
      <c r="Z67" s="802"/>
      <c r="AA67" s="802"/>
      <c r="AB67" s="815" t="s">
        <v>1684</v>
      </c>
      <c r="AC67" s="803"/>
      <c r="AD67" s="803"/>
      <c r="AE67" s="803"/>
      <c r="AF67" s="804"/>
    </row>
    <row r="68" spans="18:32" x14ac:dyDescent="0.3">
      <c r="R68" s="487">
        <v>2</v>
      </c>
      <c r="S68" s="478" t="s">
        <v>1335</v>
      </c>
      <c r="T68" s="488" t="s">
        <v>1336</v>
      </c>
      <c r="U68" s="802" t="s">
        <v>1337</v>
      </c>
      <c r="V68" s="802"/>
      <c r="W68" s="802"/>
      <c r="X68" s="802"/>
      <c r="Y68" s="802"/>
      <c r="Z68" s="802"/>
      <c r="AA68" s="802"/>
      <c r="AB68" s="803" t="s">
        <v>1689</v>
      </c>
      <c r="AC68" s="803"/>
      <c r="AD68" s="803"/>
      <c r="AE68" s="803"/>
      <c r="AF68" s="804"/>
    </row>
    <row r="69" spans="18:32" x14ac:dyDescent="0.3">
      <c r="S69" s="476" t="s">
        <v>1338</v>
      </c>
      <c r="T69" s="472" t="s">
        <v>1339</v>
      </c>
      <c r="U69" s="803" t="s">
        <v>1340</v>
      </c>
      <c r="V69" s="803"/>
      <c r="W69" s="803"/>
      <c r="X69" s="803"/>
      <c r="Y69" s="803"/>
      <c r="Z69" s="803"/>
      <c r="AA69" s="803"/>
      <c r="AB69" s="803" t="s">
        <v>1560</v>
      </c>
      <c r="AC69" s="803"/>
      <c r="AD69" s="803"/>
      <c r="AE69" s="803"/>
      <c r="AF69" s="804"/>
    </row>
    <row r="70" spans="18:32" x14ac:dyDescent="0.3">
      <c r="S70" s="476"/>
      <c r="T70" s="470"/>
      <c r="U70" s="803"/>
      <c r="V70" s="803"/>
      <c r="W70" s="803"/>
      <c r="X70" s="803"/>
      <c r="Y70" s="803"/>
      <c r="Z70" s="803"/>
      <c r="AA70" s="803"/>
      <c r="AB70" s="803"/>
      <c r="AC70" s="803"/>
      <c r="AD70" s="803"/>
      <c r="AE70" s="803"/>
      <c r="AF70" s="804"/>
    </row>
    <row r="71" spans="18:32" x14ac:dyDescent="0.3">
      <c r="S71" s="489" t="s">
        <v>1341</v>
      </c>
      <c r="T71" s="471" t="s">
        <v>1342</v>
      </c>
      <c r="U71" s="808" t="s">
        <v>1343</v>
      </c>
      <c r="V71" s="808"/>
      <c r="W71" s="808"/>
      <c r="X71" s="808"/>
      <c r="Y71" s="808"/>
      <c r="Z71" s="808"/>
      <c r="AA71" s="808"/>
      <c r="AB71" s="808" t="s">
        <v>1561</v>
      </c>
      <c r="AC71" s="808"/>
      <c r="AD71" s="808"/>
      <c r="AE71" s="808"/>
      <c r="AF71" s="809"/>
    </row>
    <row r="72" spans="18:32" x14ac:dyDescent="0.3">
      <c r="S72" s="476"/>
      <c r="T72" s="470"/>
      <c r="U72" s="803"/>
      <c r="V72" s="803"/>
      <c r="W72" s="803"/>
      <c r="X72" s="803"/>
      <c r="Y72" s="803"/>
      <c r="Z72" s="803"/>
      <c r="AA72" s="803"/>
      <c r="AB72" s="803"/>
      <c r="AC72" s="803"/>
      <c r="AD72" s="803"/>
      <c r="AE72" s="803"/>
      <c r="AF72" s="804"/>
    </row>
    <row r="73" spans="18:32" x14ac:dyDescent="0.3">
      <c r="S73" s="489" t="s">
        <v>1344</v>
      </c>
      <c r="T73" s="471" t="s">
        <v>1345</v>
      </c>
      <c r="U73" s="808"/>
      <c r="V73" s="808"/>
      <c r="W73" s="808"/>
      <c r="X73" s="808"/>
      <c r="Y73" s="808"/>
      <c r="Z73" s="808"/>
      <c r="AA73" s="808"/>
      <c r="AB73" s="808" t="s">
        <v>1562</v>
      </c>
      <c r="AC73" s="808"/>
      <c r="AD73" s="808"/>
      <c r="AE73" s="808"/>
      <c r="AF73" s="809"/>
    </row>
    <row r="74" spans="18:32" x14ac:dyDescent="0.3">
      <c r="S74" s="489" t="s">
        <v>1346</v>
      </c>
      <c r="T74" s="471" t="s">
        <v>1347</v>
      </c>
      <c r="U74" s="808"/>
      <c r="V74" s="808"/>
      <c r="W74" s="808"/>
      <c r="X74" s="808"/>
      <c r="Y74" s="808"/>
      <c r="Z74" s="808"/>
      <c r="AA74" s="808"/>
      <c r="AB74" s="808" t="s">
        <v>1563</v>
      </c>
      <c r="AC74" s="808"/>
      <c r="AD74" s="808"/>
      <c r="AE74" s="808"/>
      <c r="AF74" s="809"/>
    </row>
    <row r="75" spans="18:32" x14ac:dyDescent="0.3">
      <c r="S75" s="489" t="s">
        <v>1348</v>
      </c>
      <c r="T75" s="471" t="s">
        <v>1349</v>
      </c>
      <c r="U75" s="808"/>
      <c r="V75" s="808"/>
      <c r="W75" s="808"/>
      <c r="X75" s="808"/>
      <c r="Y75" s="808"/>
      <c r="Z75" s="808"/>
      <c r="AA75" s="808"/>
      <c r="AB75" s="808" t="s">
        <v>1564</v>
      </c>
      <c r="AC75" s="808"/>
      <c r="AD75" s="808"/>
      <c r="AE75" s="808"/>
      <c r="AF75" s="809"/>
    </row>
    <row r="76" spans="18:32" x14ac:dyDescent="0.3">
      <c r="S76" s="489" t="s">
        <v>1350</v>
      </c>
      <c r="T76" s="471" t="s">
        <v>1351</v>
      </c>
      <c r="U76" s="808"/>
      <c r="V76" s="808"/>
      <c r="W76" s="808"/>
      <c r="X76" s="808"/>
      <c r="Y76" s="808"/>
      <c r="Z76" s="808"/>
      <c r="AA76" s="808"/>
      <c r="AB76" s="808" t="s">
        <v>1565</v>
      </c>
      <c r="AC76" s="808"/>
      <c r="AD76" s="808"/>
      <c r="AE76" s="808"/>
      <c r="AF76" s="809"/>
    </row>
    <row r="77" spans="18:32" x14ac:dyDescent="0.3">
      <c r="S77" s="489" t="s">
        <v>1352</v>
      </c>
      <c r="T77" s="471" t="s">
        <v>1353</v>
      </c>
      <c r="U77" s="808"/>
      <c r="V77" s="808"/>
      <c r="W77" s="808"/>
      <c r="X77" s="808"/>
      <c r="Y77" s="808"/>
      <c r="Z77" s="808"/>
      <c r="AA77" s="808"/>
      <c r="AB77" s="808" t="s">
        <v>1566</v>
      </c>
      <c r="AC77" s="808"/>
      <c r="AD77" s="808"/>
      <c r="AE77" s="808"/>
      <c r="AF77" s="809"/>
    </row>
    <row r="78" spans="18:32" x14ac:dyDescent="0.3">
      <c r="S78" s="489" t="s">
        <v>1354</v>
      </c>
      <c r="T78" s="471" t="s">
        <v>1355</v>
      </c>
      <c r="U78" s="808"/>
      <c r="V78" s="808"/>
      <c r="W78" s="808"/>
      <c r="X78" s="808"/>
      <c r="Y78" s="808"/>
      <c r="Z78" s="808"/>
      <c r="AA78" s="808"/>
      <c r="AB78" s="808" t="s">
        <v>1567</v>
      </c>
      <c r="AC78" s="808"/>
      <c r="AD78" s="808"/>
      <c r="AE78" s="808"/>
      <c r="AF78" s="809"/>
    </row>
    <row r="79" spans="18:32" x14ac:dyDescent="0.3">
      <c r="S79" s="489" t="s">
        <v>1356</v>
      </c>
      <c r="T79" s="471" t="s">
        <v>1357</v>
      </c>
      <c r="U79" s="808"/>
      <c r="V79" s="808"/>
      <c r="W79" s="808"/>
      <c r="X79" s="808"/>
      <c r="Y79" s="808"/>
      <c r="Z79" s="808"/>
      <c r="AA79" s="808"/>
      <c r="AB79" s="808" t="s">
        <v>1568</v>
      </c>
      <c r="AC79" s="808"/>
      <c r="AD79" s="808"/>
      <c r="AE79" s="808"/>
      <c r="AF79" s="809"/>
    </row>
    <row r="80" spans="18:32" x14ac:dyDescent="0.3">
      <c r="S80" s="489" t="s">
        <v>1358</v>
      </c>
      <c r="T80" s="471" t="s">
        <v>1359</v>
      </c>
      <c r="U80" s="808"/>
      <c r="V80" s="808"/>
      <c r="W80" s="808"/>
      <c r="X80" s="808"/>
      <c r="Y80" s="808"/>
      <c r="Z80" s="808"/>
      <c r="AA80" s="808"/>
      <c r="AB80" s="808" t="s">
        <v>1569</v>
      </c>
      <c r="AC80" s="808"/>
      <c r="AD80" s="808"/>
      <c r="AE80" s="808"/>
      <c r="AF80" s="809"/>
    </row>
    <row r="81" spans="19:32" x14ac:dyDescent="0.3">
      <c r="S81" s="476"/>
      <c r="T81" s="470"/>
      <c r="U81" s="803"/>
      <c r="V81" s="803"/>
      <c r="W81" s="803"/>
      <c r="X81" s="803"/>
      <c r="Y81" s="803"/>
      <c r="Z81" s="803"/>
      <c r="AA81" s="803"/>
      <c r="AB81" s="803"/>
      <c r="AC81" s="803"/>
      <c r="AD81" s="803"/>
      <c r="AE81" s="803"/>
      <c r="AF81" s="804"/>
    </row>
    <row r="82" spans="19:32" x14ac:dyDescent="0.3">
      <c r="S82" s="489" t="s">
        <v>1360</v>
      </c>
      <c r="T82" s="471" t="s">
        <v>1361</v>
      </c>
      <c r="U82" s="808"/>
      <c r="V82" s="808"/>
      <c r="W82" s="808"/>
      <c r="X82" s="808"/>
      <c r="Y82" s="808"/>
      <c r="Z82" s="808"/>
      <c r="AA82" s="808"/>
      <c r="AB82" s="808" t="s">
        <v>1570</v>
      </c>
      <c r="AC82" s="808"/>
      <c r="AD82" s="808"/>
      <c r="AE82" s="808"/>
      <c r="AF82" s="809"/>
    </row>
    <row r="83" spans="19:32" x14ac:dyDescent="0.3">
      <c r="S83" s="489" t="s">
        <v>1362</v>
      </c>
      <c r="T83" s="471" t="s">
        <v>1363</v>
      </c>
      <c r="U83" s="808"/>
      <c r="V83" s="808"/>
      <c r="W83" s="808"/>
      <c r="X83" s="808"/>
      <c r="Y83" s="808"/>
      <c r="Z83" s="808"/>
      <c r="AA83" s="808"/>
      <c r="AB83" s="808" t="s">
        <v>1571</v>
      </c>
      <c r="AC83" s="808"/>
      <c r="AD83" s="808"/>
      <c r="AE83" s="808"/>
      <c r="AF83" s="809"/>
    </row>
    <row r="84" spans="19:32" x14ac:dyDescent="0.3">
      <c r="S84" s="489" t="s">
        <v>1364</v>
      </c>
      <c r="T84" s="471" t="s">
        <v>1365</v>
      </c>
      <c r="U84" s="808"/>
      <c r="V84" s="808"/>
      <c r="W84" s="808"/>
      <c r="X84" s="808"/>
      <c r="Y84" s="808"/>
      <c r="Z84" s="808"/>
      <c r="AA84" s="808"/>
      <c r="AB84" s="808" t="s">
        <v>1572</v>
      </c>
      <c r="AC84" s="808"/>
      <c r="AD84" s="808"/>
      <c r="AE84" s="808"/>
      <c r="AF84" s="809"/>
    </row>
    <row r="85" spans="19:32" x14ac:dyDescent="0.3">
      <c r="S85" s="489" t="s">
        <v>1366</v>
      </c>
      <c r="T85" s="471" t="s">
        <v>1367</v>
      </c>
      <c r="U85" s="808"/>
      <c r="V85" s="808"/>
      <c r="W85" s="808"/>
      <c r="X85" s="808"/>
      <c r="Y85" s="808"/>
      <c r="Z85" s="808"/>
      <c r="AA85" s="808"/>
      <c r="AB85" s="808" t="s">
        <v>1573</v>
      </c>
      <c r="AC85" s="808"/>
      <c r="AD85" s="808"/>
      <c r="AE85" s="808"/>
      <c r="AF85" s="809"/>
    </row>
    <row r="86" spans="19:32" x14ac:dyDescent="0.3">
      <c r="S86" s="489" t="s">
        <v>1368</v>
      </c>
      <c r="T86" s="471" t="s">
        <v>1369</v>
      </c>
      <c r="U86" s="808"/>
      <c r="V86" s="808"/>
      <c r="W86" s="808"/>
      <c r="X86" s="808"/>
      <c r="Y86" s="808"/>
      <c r="Z86" s="808"/>
      <c r="AA86" s="808"/>
      <c r="AB86" s="808" t="s">
        <v>1574</v>
      </c>
      <c r="AC86" s="808"/>
      <c r="AD86" s="808"/>
      <c r="AE86" s="808"/>
      <c r="AF86" s="809"/>
    </row>
    <row r="87" spans="19:32" x14ac:dyDescent="0.3">
      <c r="S87" s="489" t="s">
        <v>1370</v>
      </c>
      <c r="T87" s="471" t="s">
        <v>1371</v>
      </c>
      <c r="U87" s="808"/>
      <c r="V87" s="808"/>
      <c r="W87" s="808"/>
      <c r="X87" s="808"/>
      <c r="Y87" s="808"/>
      <c r="Z87" s="808"/>
      <c r="AA87" s="808"/>
      <c r="AB87" s="808" t="s">
        <v>1575</v>
      </c>
      <c r="AC87" s="808"/>
      <c r="AD87" s="808"/>
      <c r="AE87" s="808"/>
      <c r="AF87" s="809"/>
    </row>
    <row r="88" spans="19:32" x14ac:dyDescent="0.3">
      <c r="S88" s="489" t="s">
        <v>1372</v>
      </c>
      <c r="T88" s="471" t="s">
        <v>1373</v>
      </c>
      <c r="U88" s="808"/>
      <c r="V88" s="808"/>
      <c r="W88" s="808"/>
      <c r="X88" s="808"/>
      <c r="Y88" s="808"/>
      <c r="Z88" s="808"/>
      <c r="AA88" s="808"/>
      <c r="AB88" s="808" t="s">
        <v>1576</v>
      </c>
      <c r="AC88" s="808"/>
      <c r="AD88" s="808"/>
      <c r="AE88" s="808"/>
      <c r="AF88" s="809"/>
    </row>
    <row r="89" spans="19:32" x14ac:dyDescent="0.3">
      <c r="S89" s="489" t="s">
        <v>1374</v>
      </c>
      <c r="T89" s="471" t="s">
        <v>1375</v>
      </c>
      <c r="U89" s="808"/>
      <c r="V89" s="808"/>
      <c r="W89" s="808"/>
      <c r="X89" s="808"/>
      <c r="Y89" s="808"/>
      <c r="Z89" s="808"/>
      <c r="AA89" s="808"/>
      <c r="AB89" s="808" t="s">
        <v>1577</v>
      </c>
      <c r="AC89" s="808"/>
      <c r="AD89" s="808"/>
      <c r="AE89" s="808"/>
      <c r="AF89" s="809"/>
    </row>
    <row r="90" spans="19:32" x14ac:dyDescent="0.3">
      <c r="S90" s="476"/>
      <c r="T90" s="470"/>
      <c r="U90" s="803"/>
      <c r="V90" s="803"/>
      <c r="W90" s="803"/>
      <c r="X90" s="803"/>
      <c r="Y90" s="803"/>
      <c r="Z90" s="803"/>
      <c r="AA90" s="803"/>
      <c r="AB90" s="803"/>
      <c r="AC90" s="803"/>
      <c r="AD90" s="803"/>
      <c r="AE90" s="803"/>
      <c r="AF90" s="804"/>
    </row>
    <row r="91" spans="19:32" x14ac:dyDescent="0.3">
      <c r="S91" s="489" t="s">
        <v>1376</v>
      </c>
      <c r="T91" s="471" t="s">
        <v>1377</v>
      </c>
      <c r="U91" s="808" t="s">
        <v>1378</v>
      </c>
      <c r="V91" s="808"/>
      <c r="W91" s="808"/>
      <c r="X91" s="808"/>
      <c r="Y91" s="808"/>
      <c r="Z91" s="808"/>
      <c r="AA91" s="808"/>
      <c r="AB91" s="808" t="s">
        <v>1578</v>
      </c>
      <c r="AC91" s="808"/>
      <c r="AD91" s="808"/>
      <c r="AE91" s="808"/>
      <c r="AF91" s="809"/>
    </row>
    <row r="92" spans="19:32" x14ac:dyDescent="0.3">
      <c r="S92" s="489" t="s">
        <v>1379</v>
      </c>
      <c r="T92" s="471" t="s">
        <v>1380</v>
      </c>
      <c r="U92" s="808" t="s">
        <v>1381</v>
      </c>
      <c r="V92" s="808"/>
      <c r="W92" s="808"/>
      <c r="X92" s="808"/>
      <c r="Y92" s="808"/>
      <c r="Z92" s="808"/>
      <c r="AA92" s="808"/>
      <c r="AB92" s="808" t="s">
        <v>1579</v>
      </c>
      <c r="AC92" s="808"/>
      <c r="AD92" s="808"/>
      <c r="AE92" s="808"/>
      <c r="AF92" s="809"/>
    </row>
    <row r="93" spans="19:32" x14ac:dyDescent="0.3">
      <c r="S93" s="489" t="s">
        <v>1382</v>
      </c>
      <c r="T93" s="471" t="s">
        <v>1383</v>
      </c>
      <c r="U93" s="808" t="s">
        <v>1384</v>
      </c>
      <c r="V93" s="808"/>
      <c r="W93" s="808"/>
      <c r="X93" s="808"/>
      <c r="Y93" s="808"/>
      <c r="Z93" s="808"/>
      <c r="AA93" s="808"/>
      <c r="AB93" s="808" t="s">
        <v>1580</v>
      </c>
      <c r="AC93" s="808"/>
      <c r="AD93" s="808"/>
      <c r="AE93" s="808"/>
      <c r="AF93" s="809"/>
    </row>
    <row r="94" spans="19:32" x14ac:dyDescent="0.3">
      <c r="S94" s="489" t="s">
        <v>1385</v>
      </c>
      <c r="T94" s="471" t="s">
        <v>1386</v>
      </c>
      <c r="U94" s="808" t="s">
        <v>1387</v>
      </c>
      <c r="V94" s="808"/>
      <c r="W94" s="808"/>
      <c r="X94" s="808"/>
      <c r="Y94" s="808"/>
      <c r="Z94" s="808"/>
      <c r="AA94" s="808"/>
      <c r="AB94" s="808" t="s">
        <v>1581</v>
      </c>
      <c r="AC94" s="808"/>
      <c r="AD94" s="808"/>
      <c r="AE94" s="808"/>
      <c r="AF94" s="809"/>
    </row>
    <row r="95" spans="19:32" x14ac:dyDescent="0.3">
      <c r="S95" s="489" t="s">
        <v>1388</v>
      </c>
      <c r="T95" s="471" t="s">
        <v>1389</v>
      </c>
      <c r="U95" s="808" t="s">
        <v>1390</v>
      </c>
      <c r="V95" s="808"/>
      <c r="W95" s="808"/>
      <c r="X95" s="808"/>
      <c r="Y95" s="808"/>
      <c r="Z95" s="808"/>
      <c r="AA95" s="808"/>
      <c r="AB95" s="808" t="s">
        <v>1582</v>
      </c>
      <c r="AC95" s="808"/>
      <c r="AD95" s="808"/>
      <c r="AE95" s="808"/>
      <c r="AF95" s="809"/>
    </row>
    <row r="96" spans="19:32" x14ac:dyDescent="0.3">
      <c r="S96" s="489" t="s">
        <v>1391</v>
      </c>
      <c r="T96" s="471" t="s">
        <v>1392</v>
      </c>
      <c r="U96" s="808" t="s">
        <v>1584</v>
      </c>
      <c r="V96" s="808"/>
      <c r="W96" s="808"/>
      <c r="X96" s="808"/>
      <c r="Y96" s="808"/>
      <c r="Z96" s="808"/>
      <c r="AA96" s="808"/>
      <c r="AB96" s="808" t="s">
        <v>1583</v>
      </c>
      <c r="AC96" s="808"/>
      <c r="AD96" s="808"/>
      <c r="AE96" s="808"/>
      <c r="AF96" s="809"/>
    </row>
    <row r="97" spans="17:32" ht="14.25" thickBot="1" x14ac:dyDescent="0.35">
      <c r="S97" s="485"/>
      <c r="T97" s="486"/>
      <c r="U97" s="806"/>
      <c r="V97" s="806"/>
      <c r="W97" s="806"/>
      <c r="X97" s="806"/>
      <c r="Y97" s="806"/>
      <c r="Z97" s="806"/>
      <c r="AA97" s="806"/>
      <c r="AB97" s="806"/>
      <c r="AC97" s="806"/>
      <c r="AD97" s="806"/>
      <c r="AE97" s="806"/>
      <c r="AF97" s="807"/>
    </row>
    <row r="98" spans="17:32" x14ac:dyDescent="0.3">
      <c r="Q98" s="516"/>
      <c r="S98" s="483" t="s">
        <v>1393</v>
      </c>
      <c r="T98" s="484" t="s">
        <v>1305</v>
      </c>
      <c r="U98" s="817" t="s">
        <v>1539</v>
      </c>
      <c r="V98" s="817"/>
      <c r="W98" s="817"/>
      <c r="X98" s="817"/>
      <c r="Y98" s="817"/>
      <c r="Z98" s="817"/>
      <c r="AA98" s="817"/>
      <c r="AB98" s="817" t="s">
        <v>1550</v>
      </c>
      <c r="AC98" s="817"/>
      <c r="AD98" s="817"/>
      <c r="AE98" s="817"/>
      <c r="AF98" s="818"/>
    </row>
    <row r="99" spans="17:32" x14ac:dyDescent="0.3">
      <c r="R99" s="487">
        <v>3</v>
      </c>
      <c r="S99" s="478" t="s">
        <v>1394</v>
      </c>
      <c r="T99" s="488" t="s">
        <v>1307</v>
      </c>
      <c r="U99" s="802" t="s">
        <v>1540</v>
      </c>
      <c r="V99" s="802"/>
      <c r="W99" s="802"/>
      <c r="X99" s="802"/>
      <c r="Y99" s="802"/>
      <c r="Z99" s="802"/>
      <c r="AA99" s="802"/>
      <c r="AB99" s="802" t="s">
        <v>1550</v>
      </c>
      <c r="AC99" s="802"/>
      <c r="AD99" s="802"/>
      <c r="AE99" s="802"/>
      <c r="AF99" s="810"/>
    </row>
    <row r="100" spans="17:32" x14ac:dyDescent="0.3">
      <c r="S100" s="476" t="s">
        <v>1395</v>
      </c>
      <c r="T100" s="475" t="s">
        <v>1309</v>
      </c>
      <c r="U100" s="803" t="s">
        <v>1542</v>
      </c>
      <c r="V100" s="803"/>
      <c r="W100" s="803"/>
      <c r="X100" s="803"/>
      <c r="Y100" s="803"/>
      <c r="Z100" s="803"/>
      <c r="AA100" s="803"/>
      <c r="AB100" s="803" t="s">
        <v>1313</v>
      </c>
      <c r="AC100" s="803"/>
      <c r="AD100" s="803"/>
      <c r="AE100" s="803"/>
      <c r="AF100" s="804"/>
    </row>
    <row r="101" spans="17:32" x14ac:dyDescent="0.3">
      <c r="Q101" s="516"/>
      <c r="S101" s="477" t="s">
        <v>1396</v>
      </c>
      <c r="T101" s="473" t="s">
        <v>1316</v>
      </c>
      <c r="U101" s="816" t="s">
        <v>1541</v>
      </c>
      <c r="V101" s="816"/>
      <c r="W101" s="816"/>
      <c r="X101" s="816"/>
      <c r="Y101" s="816"/>
      <c r="Z101" s="816"/>
      <c r="AA101" s="816"/>
      <c r="AB101" s="803"/>
      <c r="AC101" s="803"/>
      <c r="AD101" s="803"/>
      <c r="AE101" s="803"/>
      <c r="AF101" s="804"/>
    </row>
    <row r="102" spans="17:32" x14ac:dyDescent="0.3">
      <c r="S102" s="476" t="s">
        <v>1397</v>
      </c>
      <c r="T102" s="475" t="s">
        <v>1342</v>
      </c>
      <c r="U102" s="803" t="s">
        <v>1343</v>
      </c>
      <c r="V102" s="803"/>
      <c r="W102" s="803"/>
      <c r="X102" s="803"/>
      <c r="Y102" s="803"/>
      <c r="Z102" s="803"/>
      <c r="AA102" s="803"/>
      <c r="AB102" s="803" t="s">
        <v>1561</v>
      </c>
      <c r="AC102" s="803"/>
      <c r="AD102" s="803"/>
      <c r="AE102" s="803"/>
      <c r="AF102" s="804"/>
    </row>
    <row r="103" spans="17:32" x14ac:dyDescent="0.3">
      <c r="Q103" s="516"/>
      <c r="S103" s="479" t="s">
        <v>1398</v>
      </c>
      <c r="T103" s="473" t="s">
        <v>1782</v>
      </c>
      <c r="U103" s="816" t="s">
        <v>1585</v>
      </c>
      <c r="V103" s="816"/>
      <c r="W103" s="816"/>
      <c r="X103" s="816"/>
      <c r="Y103" s="816"/>
      <c r="Z103" s="816"/>
      <c r="AA103" s="816"/>
      <c r="AB103" s="803"/>
      <c r="AC103" s="803"/>
      <c r="AD103" s="803"/>
      <c r="AE103" s="803"/>
      <c r="AF103" s="804"/>
    </row>
    <row r="104" spans="17:32" x14ac:dyDescent="0.3">
      <c r="S104" s="489" t="s">
        <v>1399</v>
      </c>
      <c r="T104" s="471" t="s">
        <v>1406</v>
      </c>
      <c r="U104" s="808" t="s">
        <v>1587</v>
      </c>
      <c r="V104" s="808"/>
      <c r="W104" s="808"/>
      <c r="X104" s="808"/>
      <c r="Y104" s="808"/>
      <c r="Z104" s="808"/>
      <c r="AA104" s="808"/>
      <c r="AB104" s="808" t="s">
        <v>1557</v>
      </c>
      <c r="AC104" s="808"/>
      <c r="AD104" s="808"/>
      <c r="AE104" s="808"/>
      <c r="AF104" s="809"/>
    </row>
    <row r="105" spans="17:32" x14ac:dyDescent="0.3">
      <c r="S105" s="489" t="s">
        <v>1400</v>
      </c>
      <c r="T105" s="471" t="s">
        <v>1407</v>
      </c>
      <c r="U105" s="808" t="s">
        <v>1588</v>
      </c>
      <c r="V105" s="808"/>
      <c r="W105" s="808"/>
      <c r="X105" s="808"/>
      <c r="Y105" s="808"/>
      <c r="Z105" s="808"/>
      <c r="AA105" s="808"/>
      <c r="AB105" s="808" t="s">
        <v>1557</v>
      </c>
      <c r="AC105" s="808"/>
      <c r="AD105" s="808"/>
      <c r="AE105" s="808"/>
      <c r="AF105" s="809"/>
    </row>
    <row r="106" spans="17:32" x14ac:dyDescent="0.3">
      <c r="R106" s="487">
        <v>4</v>
      </c>
      <c r="S106" s="480" t="s">
        <v>1401</v>
      </c>
      <c r="T106" s="488" t="s">
        <v>1408</v>
      </c>
      <c r="U106" s="802" t="s">
        <v>1589</v>
      </c>
      <c r="V106" s="802"/>
      <c r="W106" s="802"/>
      <c r="X106" s="802"/>
      <c r="Y106" s="802"/>
      <c r="Z106" s="802"/>
      <c r="AA106" s="802"/>
      <c r="AB106" s="802" t="s">
        <v>1665</v>
      </c>
      <c r="AC106" s="802"/>
      <c r="AD106" s="802"/>
      <c r="AE106" s="802"/>
      <c r="AF106" s="810"/>
    </row>
    <row r="107" spans="17:32" x14ac:dyDescent="0.3">
      <c r="R107" s="487">
        <v>5</v>
      </c>
      <c r="S107" s="478" t="s">
        <v>1402</v>
      </c>
      <c r="T107" s="488" t="s">
        <v>1327</v>
      </c>
      <c r="U107" s="802" t="s">
        <v>1328</v>
      </c>
      <c r="V107" s="802"/>
      <c r="W107" s="802"/>
      <c r="X107" s="802"/>
      <c r="Y107" s="802"/>
      <c r="Z107" s="802"/>
      <c r="AA107" s="802"/>
      <c r="AB107" s="803" t="s">
        <v>1558</v>
      </c>
      <c r="AC107" s="803"/>
      <c r="AD107" s="803"/>
      <c r="AE107" s="803"/>
      <c r="AF107" s="804"/>
    </row>
    <row r="108" spans="17:32" x14ac:dyDescent="0.3">
      <c r="Q108" s="516"/>
      <c r="R108" s="487">
        <v>6</v>
      </c>
      <c r="S108" s="478" t="s">
        <v>1403</v>
      </c>
      <c r="T108" s="474" t="s">
        <v>1330</v>
      </c>
      <c r="U108" s="802" t="s">
        <v>1331</v>
      </c>
      <c r="V108" s="802"/>
      <c r="W108" s="802"/>
      <c r="X108" s="802"/>
      <c r="Y108" s="802"/>
      <c r="Z108" s="802"/>
      <c r="AA108" s="802"/>
      <c r="AB108" s="803" t="s">
        <v>1559</v>
      </c>
      <c r="AC108" s="803"/>
      <c r="AD108" s="803"/>
      <c r="AE108" s="803"/>
      <c r="AF108" s="804"/>
    </row>
    <row r="109" spans="17:32" x14ac:dyDescent="0.3">
      <c r="S109" s="489" t="s">
        <v>1404</v>
      </c>
      <c r="T109" s="471" t="s">
        <v>1590</v>
      </c>
      <c r="U109" s="808" t="s">
        <v>1591</v>
      </c>
      <c r="V109" s="808"/>
      <c r="W109" s="808"/>
      <c r="X109" s="808"/>
      <c r="Y109" s="808"/>
      <c r="Z109" s="808"/>
      <c r="AA109" s="808"/>
      <c r="AB109" s="808" t="s">
        <v>1694</v>
      </c>
      <c r="AC109" s="808"/>
      <c r="AD109" s="808"/>
      <c r="AE109" s="808"/>
      <c r="AF109" s="809"/>
    </row>
    <row r="110" spans="17:32" x14ac:dyDescent="0.3">
      <c r="S110" s="476"/>
      <c r="T110" s="470"/>
      <c r="U110" s="803"/>
      <c r="V110" s="803"/>
      <c r="W110" s="803"/>
      <c r="X110" s="803"/>
      <c r="Y110" s="803"/>
      <c r="Z110" s="803"/>
      <c r="AA110" s="803"/>
      <c r="AB110" s="803"/>
      <c r="AC110" s="803"/>
      <c r="AD110" s="803"/>
      <c r="AE110" s="803"/>
      <c r="AF110" s="804"/>
    </row>
    <row r="111" spans="17:32" x14ac:dyDescent="0.3">
      <c r="Q111" s="516"/>
      <c r="S111" s="477" t="s">
        <v>1405</v>
      </c>
      <c r="T111" s="473" t="s">
        <v>1783</v>
      </c>
      <c r="U111" s="816" t="s">
        <v>1586</v>
      </c>
      <c r="V111" s="816"/>
      <c r="W111" s="816"/>
      <c r="X111" s="816"/>
      <c r="Y111" s="816"/>
      <c r="Z111" s="816"/>
      <c r="AA111" s="816"/>
      <c r="AB111" s="803"/>
      <c r="AC111" s="803"/>
      <c r="AD111" s="803"/>
      <c r="AE111" s="803"/>
      <c r="AF111" s="804"/>
    </row>
    <row r="112" spans="17:32" x14ac:dyDescent="0.3">
      <c r="S112" s="476"/>
      <c r="T112" s="470"/>
      <c r="U112" s="803"/>
      <c r="V112" s="803"/>
      <c r="W112" s="803"/>
      <c r="X112" s="803"/>
      <c r="Y112" s="803"/>
      <c r="Z112" s="803"/>
      <c r="AA112" s="803"/>
      <c r="AB112" s="803"/>
      <c r="AC112" s="803"/>
      <c r="AD112" s="803"/>
      <c r="AE112" s="803"/>
      <c r="AF112" s="804"/>
    </row>
    <row r="113" spans="2:32" x14ac:dyDescent="0.3">
      <c r="S113" s="489" t="s">
        <v>1409</v>
      </c>
      <c r="T113" s="471" t="s">
        <v>1410</v>
      </c>
      <c r="U113" s="808" t="s">
        <v>1592</v>
      </c>
      <c r="V113" s="808"/>
      <c r="W113" s="808"/>
      <c r="X113" s="808"/>
      <c r="Y113" s="808"/>
      <c r="Z113" s="808"/>
      <c r="AA113" s="808"/>
      <c r="AB113" s="808" t="s">
        <v>1593</v>
      </c>
      <c r="AC113" s="808"/>
      <c r="AD113" s="808"/>
      <c r="AE113" s="808"/>
      <c r="AF113" s="809"/>
    </row>
    <row r="114" spans="2:32" x14ac:dyDescent="0.3">
      <c r="B114" s="35" t="s">
        <v>1660</v>
      </c>
      <c r="S114" s="489" t="s">
        <v>1411</v>
      </c>
      <c r="T114" s="471" t="s">
        <v>1412</v>
      </c>
      <c r="U114" s="808" t="s">
        <v>1594</v>
      </c>
      <c r="V114" s="808"/>
      <c r="W114" s="808"/>
      <c r="X114" s="808"/>
      <c r="Y114" s="808"/>
      <c r="Z114" s="808"/>
      <c r="AA114" s="808"/>
      <c r="AB114" s="808"/>
      <c r="AC114" s="808"/>
      <c r="AD114" s="808"/>
      <c r="AE114" s="808"/>
      <c r="AF114" s="809"/>
    </row>
    <row r="115" spans="2:32" x14ac:dyDescent="0.3">
      <c r="B115" s="35" t="s">
        <v>1771</v>
      </c>
      <c r="S115" s="489" t="s">
        <v>1413</v>
      </c>
      <c r="T115" s="471" t="s">
        <v>1414</v>
      </c>
      <c r="U115" s="808" t="s">
        <v>1595</v>
      </c>
      <c r="V115" s="808"/>
      <c r="W115" s="808"/>
      <c r="X115" s="808"/>
      <c r="Y115" s="808"/>
      <c r="Z115" s="808"/>
      <c r="AA115" s="808"/>
      <c r="AB115" s="808"/>
      <c r="AC115" s="808"/>
      <c r="AD115" s="808"/>
      <c r="AE115" s="808"/>
      <c r="AF115" s="809"/>
    </row>
    <row r="116" spans="2:32" ht="14.25" thickBot="1" x14ac:dyDescent="0.35">
      <c r="B116" s="35" t="s">
        <v>1772</v>
      </c>
      <c r="S116" s="489" t="s">
        <v>1415</v>
      </c>
      <c r="T116" s="471" t="s">
        <v>1428</v>
      </c>
      <c r="U116" s="808" t="s">
        <v>1596</v>
      </c>
      <c r="V116" s="808"/>
      <c r="W116" s="808"/>
      <c r="X116" s="808"/>
      <c r="Y116" s="808"/>
      <c r="Z116" s="808"/>
      <c r="AA116" s="808"/>
      <c r="AB116" s="808" t="s">
        <v>1593</v>
      </c>
      <c r="AC116" s="808"/>
      <c r="AD116" s="808"/>
      <c r="AE116" s="808"/>
      <c r="AF116" s="809"/>
    </row>
    <row r="117" spans="2:32" x14ac:dyDescent="0.3">
      <c r="C117" s="727" t="s">
        <v>1773</v>
      </c>
      <c r="D117" s="624" t="s">
        <v>1661</v>
      </c>
      <c r="E117" s="624"/>
      <c r="F117" s="843" t="s">
        <v>1668</v>
      </c>
      <c r="G117" s="624" t="s">
        <v>33</v>
      </c>
      <c r="H117" s="624"/>
      <c r="I117" s="624"/>
      <c r="J117" s="624"/>
      <c r="K117" s="624"/>
      <c r="L117" s="624"/>
      <c r="M117" s="624"/>
      <c r="N117" s="626"/>
      <c r="S117" s="489" t="s">
        <v>1416</v>
      </c>
      <c r="T117" s="471" t="s">
        <v>1429</v>
      </c>
      <c r="U117" s="808" t="s">
        <v>1597</v>
      </c>
      <c r="V117" s="808"/>
      <c r="W117" s="808"/>
      <c r="X117" s="808"/>
      <c r="Y117" s="808"/>
      <c r="Z117" s="808"/>
      <c r="AA117" s="808"/>
      <c r="AB117" s="808"/>
      <c r="AC117" s="808"/>
      <c r="AD117" s="808"/>
      <c r="AE117" s="808"/>
      <c r="AF117" s="809"/>
    </row>
    <row r="118" spans="2:32" ht="14.25" thickBot="1" x14ac:dyDescent="0.35">
      <c r="C118" s="842"/>
      <c r="D118" s="469" t="s">
        <v>1662</v>
      </c>
      <c r="E118" s="469" t="s">
        <v>1663</v>
      </c>
      <c r="F118" s="656"/>
      <c r="G118" s="656"/>
      <c r="H118" s="656"/>
      <c r="I118" s="656"/>
      <c r="J118" s="656"/>
      <c r="K118" s="656"/>
      <c r="L118" s="656"/>
      <c r="M118" s="656"/>
      <c r="N118" s="660"/>
      <c r="S118" s="489" t="s">
        <v>1417</v>
      </c>
      <c r="T118" s="471" t="s">
        <v>1430</v>
      </c>
      <c r="U118" s="808" t="s">
        <v>1598</v>
      </c>
      <c r="V118" s="808"/>
      <c r="W118" s="808"/>
      <c r="X118" s="808"/>
      <c r="Y118" s="808"/>
      <c r="Z118" s="808"/>
      <c r="AA118" s="808"/>
      <c r="AB118" s="808"/>
      <c r="AC118" s="808"/>
      <c r="AD118" s="808"/>
      <c r="AE118" s="808"/>
      <c r="AF118" s="809"/>
    </row>
    <row r="119" spans="2:32" x14ac:dyDescent="0.3">
      <c r="C119" s="509">
        <v>0</v>
      </c>
      <c r="D119" s="510" t="s">
        <v>1666</v>
      </c>
      <c r="E119" s="510" t="s">
        <v>1408</v>
      </c>
      <c r="F119" s="510" t="s">
        <v>1667</v>
      </c>
      <c r="G119" s="844" t="s">
        <v>1770</v>
      </c>
      <c r="H119" s="844"/>
      <c r="I119" s="844"/>
      <c r="J119" s="844"/>
      <c r="K119" s="844"/>
      <c r="L119" s="844"/>
      <c r="M119" s="844"/>
      <c r="N119" s="845"/>
      <c r="S119" s="489" t="s">
        <v>1418</v>
      </c>
      <c r="T119" s="471" t="s">
        <v>1431</v>
      </c>
      <c r="U119" s="808" t="s">
        <v>1599</v>
      </c>
      <c r="V119" s="808"/>
      <c r="W119" s="808"/>
      <c r="X119" s="808"/>
      <c r="Y119" s="808"/>
      <c r="Z119" s="808"/>
      <c r="AA119" s="808"/>
      <c r="AB119" s="808" t="s">
        <v>1593</v>
      </c>
      <c r="AC119" s="808"/>
      <c r="AD119" s="808"/>
      <c r="AE119" s="808"/>
      <c r="AF119" s="809"/>
    </row>
    <row r="120" spans="2:32" x14ac:dyDescent="0.3">
      <c r="C120" s="467">
        <v>1</v>
      </c>
      <c r="D120" s="505" t="s">
        <v>1671</v>
      </c>
      <c r="E120" s="505" t="s">
        <v>1529</v>
      </c>
      <c r="F120" s="505" t="s">
        <v>1304</v>
      </c>
      <c r="G120" s="794" t="s">
        <v>1670</v>
      </c>
      <c r="H120" s="794"/>
      <c r="I120" s="794"/>
      <c r="J120" s="794"/>
      <c r="K120" s="794"/>
      <c r="L120" s="794"/>
      <c r="M120" s="794"/>
      <c r="N120" s="795"/>
      <c r="S120" s="489" t="s">
        <v>1419</v>
      </c>
      <c r="T120" s="471" t="s">
        <v>1432</v>
      </c>
      <c r="U120" s="808" t="s">
        <v>1600</v>
      </c>
      <c r="V120" s="808"/>
      <c r="W120" s="808"/>
      <c r="X120" s="808"/>
      <c r="Y120" s="808"/>
      <c r="Z120" s="808"/>
      <c r="AA120" s="808"/>
      <c r="AB120" s="808"/>
      <c r="AC120" s="808"/>
      <c r="AD120" s="808"/>
      <c r="AE120" s="808"/>
      <c r="AF120" s="809"/>
    </row>
    <row r="121" spans="2:32" x14ac:dyDescent="0.3">
      <c r="C121" s="467">
        <v>2</v>
      </c>
      <c r="D121" s="505" t="s">
        <v>1394</v>
      </c>
      <c r="E121" s="505" t="s">
        <v>1307</v>
      </c>
      <c r="F121" s="505" t="s">
        <v>1763</v>
      </c>
      <c r="G121" s="794" t="s">
        <v>1764</v>
      </c>
      <c r="H121" s="794"/>
      <c r="I121" s="794"/>
      <c r="J121" s="794"/>
      <c r="K121" s="794"/>
      <c r="L121" s="794"/>
      <c r="M121" s="794"/>
      <c r="N121" s="795"/>
      <c r="S121" s="489" t="s">
        <v>1420</v>
      </c>
      <c r="T121" s="471" t="s">
        <v>1433</v>
      </c>
      <c r="U121" s="808" t="s">
        <v>1601</v>
      </c>
      <c r="V121" s="808"/>
      <c r="W121" s="808"/>
      <c r="X121" s="808"/>
      <c r="Y121" s="808"/>
      <c r="Z121" s="808"/>
      <c r="AA121" s="808"/>
      <c r="AB121" s="808"/>
      <c r="AC121" s="808"/>
      <c r="AD121" s="808"/>
      <c r="AE121" s="808"/>
      <c r="AF121" s="809"/>
    </row>
    <row r="122" spans="2:32" x14ac:dyDescent="0.3">
      <c r="C122" s="467">
        <v>3</v>
      </c>
      <c r="D122" s="505" t="s">
        <v>1672</v>
      </c>
      <c r="E122" s="505" t="s">
        <v>1523</v>
      </c>
      <c r="F122" s="505" t="s">
        <v>1775</v>
      </c>
      <c r="G122" s="794" t="s">
        <v>1762</v>
      </c>
      <c r="H122" s="794"/>
      <c r="I122" s="794"/>
      <c r="J122" s="794"/>
      <c r="K122" s="794"/>
      <c r="L122" s="794"/>
      <c r="M122" s="794"/>
      <c r="N122" s="795"/>
      <c r="S122" s="489" t="s">
        <v>1421</v>
      </c>
      <c r="T122" s="471" t="s">
        <v>1434</v>
      </c>
      <c r="U122" s="808" t="s">
        <v>1602</v>
      </c>
      <c r="V122" s="808"/>
      <c r="W122" s="808"/>
      <c r="X122" s="808"/>
      <c r="Y122" s="808"/>
      <c r="Z122" s="808"/>
      <c r="AA122" s="808"/>
      <c r="AB122" s="808" t="s">
        <v>1593</v>
      </c>
      <c r="AC122" s="808"/>
      <c r="AD122" s="808"/>
      <c r="AE122" s="808"/>
      <c r="AF122" s="809"/>
    </row>
    <row r="123" spans="2:32" x14ac:dyDescent="0.3">
      <c r="C123" s="467">
        <v>4</v>
      </c>
      <c r="D123" s="505" t="s">
        <v>1673</v>
      </c>
      <c r="E123" s="505" t="s">
        <v>1524</v>
      </c>
      <c r="F123" s="505" t="s">
        <v>1706</v>
      </c>
      <c r="G123" s="794" t="s">
        <v>1761</v>
      </c>
      <c r="H123" s="794"/>
      <c r="I123" s="794"/>
      <c r="J123" s="794"/>
      <c r="K123" s="794"/>
      <c r="L123" s="794"/>
      <c r="M123" s="794"/>
      <c r="N123" s="795"/>
      <c r="S123" s="489" t="s">
        <v>1422</v>
      </c>
      <c r="T123" s="471" t="s">
        <v>1435</v>
      </c>
      <c r="U123" s="808" t="s">
        <v>1603</v>
      </c>
      <c r="V123" s="808"/>
      <c r="W123" s="808"/>
      <c r="X123" s="808"/>
      <c r="Y123" s="808"/>
      <c r="Z123" s="808"/>
      <c r="AA123" s="808"/>
      <c r="AB123" s="808"/>
      <c r="AC123" s="808"/>
      <c r="AD123" s="808"/>
      <c r="AE123" s="808"/>
      <c r="AF123" s="809"/>
    </row>
    <row r="124" spans="2:32" x14ac:dyDescent="0.3">
      <c r="C124" s="467">
        <v>5</v>
      </c>
      <c r="D124" s="505" t="s">
        <v>1682</v>
      </c>
      <c r="E124" s="505" t="s">
        <v>1537</v>
      </c>
      <c r="F124" s="505" t="s">
        <v>1304</v>
      </c>
      <c r="G124" s="506" t="s">
        <v>1657</v>
      </c>
      <c r="H124" s="506"/>
      <c r="I124" s="506"/>
      <c r="J124" s="506"/>
      <c r="K124" s="506"/>
      <c r="L124" s="506"/>
      <c r="M124" s="506"/>
      <c r="N124" s="507"/>
      <c r="S124" s="489" t="s">
        <v>1423</v>
      </c>
      <c r="T124" s="471" t="s">
        <v>1436</v>
      </c>
      <c r="U124" s="808" t="s">
        <v>1604</v>
      </c>
      <c r="V124" s="808"/>
      <c r="W124" s="808"/>
      <c r="X124" s="808"/>
      <c r="Y124" s="808"/>
      <c r="Z124" s="808"/>
      <c r="AA124" s="808"/>
      <c r="AB124" s="808"/>
      <c r="AC124" s="808"/>
      <c r="AD124" s="808"/>
      <c r="AE124" s="808"/>
      <c r="AF124" s="809"/>
    </row>
    <row r="125" spans="2:32" x14ac:dyDescent="0.3">
      <c r="C125" s="467">
        <v>6</v>
      </c>
      <c r="D125" s="505" t="s">
        <v>1683</v>
      </c>
      <c r="E125" s="505" t="s">
        <v>1538</v>
      </c>
      <c r="F125" s="505" t="s">
        <v>1695</v>
      </c>
      <c r="G125" s="506" t="s">
        <v>1696</v>
      </c>
      <c r="H125" s="506"/>
      <c r="I125" s="506"/>
      <c r="J125" s="506"/>
      <c r="K125" s="506"/>
      <c r="L125" s="506"/>
      <c r="M125" s="506"/>
      <c r="N125" s="507"/>
      <c r="S125" s="489" t="s">
        <v>1424</v>
      </c>
      <c r="T125" s="471" t="s">
        <v>1437</v>
      </c>
      <c r="U125" s="808" t="s">
        <v>1605</v>
      </c>
      <c r="V125" s="808"/>
      <c r="W125" s="808"/>
      <c r="X125" s="808"/>
      <c r="Y125" s="808"/>
      <c r="Z125" s="808"/>
      <c r="AA125" s="808"/>
      <c r="AB125" s="808" t="s">
        <v>1593</v>
      </c>
      <c r="AC125" s="808"/>
      <c r="AD125" s="808"/>
      <c r="AE125" s="808"/>
      <c r="AF125" s="809"/>
    </row>
    <row r="126" spans="2:32" x14ac:dyDescent="0.3">
      <c r="C126" s="467">
        <v>7</v>
      </c>
      <c r="D126" s="505" t="s">
        <v>1686</v>
      </c>
      <c r="E126" s="505" t="s">
        <v>1327</v>
      </c>
      <c r="F126" s="505" t="s">
        <v>1687</v>
      </c>
      <c r="G126" s="794" t="s">
        <v>1688</v>
      </c>
      <c r="H126" s="794"/>
      <c r="I126" s="794"/>
      <c r="J126" s="794"/>
      <c r="K126" s="794"/>
      <c r="L126" s="794"/>
      <c r="M126" s="794"/>
      <c r="N126" s="795"/>
      <c r="S126" s="489" t="s">
        <v>1425</v>
      </c>
      <c r="T126" s="471" t="s">
        <v>1438</v>
      </c>
      <c r="U126" s="808" t="s">
        <v>1606</v>
      </c>
      <c r="V126" s="808"/>
      <c r="W126" s="808"/>
      <c r="X126" s="808"/>
      <c r="Y126" s="808"/>
      <c r="Z126" s="808"/>
      <c r="AA126" s="808"/>
      <c r="AB126" s="808"/>
      <c r="AC126" s="808"/>
      <c r="AD126" s="808"/>
      <c r="AE126" s="808"/>
      <c r="AF126" s="809"/>
    </row>
    <row r="127" spans="2:32" x14ac:dyDescent="0.3">
      <c r="C127" s="467">
        <v>8</v>
      </c>
      <c r="D127" s="505" t="s">
        <v>1698</v>
      </c>
      <c r="E127" s="505" t="s">
        <v>1509</v>
      </c>
      <c r="F127" s="505" t="s">
        <v>1687</v>
      </c>
      <c r="G127" s="794" t="s">
        <v>1766</v>
      </c>
      <c r="H127" s="794"/>
      <c r="I127" s="794"/>
      <c r="J127" s="794"/>
      <c r="K127" s="794"/>
      <c r="L127" s="794"/>
      <c r="M127" s="794"/>
      <c r="N127" s="795"/>
      <c r="S127" s="489" t="s">
        <v>1426</v>
      </c>
      <c r="T127" s="471" t="s">
        <v>1439</v>
      </c>
      <c r="U127" s="808" t="s">
        <v>1607</v>
      </c>
      <c r="V127" s="808"/>
      <c r="W127" s="808"/>
      <c r="X127" s="808"/>
      <c r="Y127" s="808"/>
      <c r="Z127" s="808"/>
      <c r="AA127" s="808"/>
      <c r="AB127" s="808"/>
      <c r="AC127" s="808"/>
      <c r="AD127" s="808"/>
      <c r="AE127" s="808"/>
      <c r="AF127" s="809"/>
    </row>
    <row r="128" spans="2:32" x14ac:dyDescent="0.3">
      <c r="C128" s="467">
        <v>9</v>
      </c>
      <c r="D128" s="505" t="s">
        <v>1765</v>
      </c>
      <c r="E128" s="505" t="s">
        <v>1533</v>
      </c>
      <c r="F128" s="505" t="s">
        <v>1687</v>
      </c>
      <c r="G128" s="794" t="s">
        <v>1767</v>
      </c>
      <c r="H128" s="794"/>
      <c r="I128" s="794"/>
      <c r="J128" s="794"/>
      <c r="K128" s="794"/>
      <c r="L128" s="794"/>
      <c r="M128" s="794"/>
      <c r="N128" s="795"/>
      <c r="S128" s="489" t="s">
        <v>1427</v>
      </c>
      <c r="T128" s="471" t="s">
        <v>1440</v>
      </c>
      <c r="U128" s="808" t="s">
        <v>1608</v>
      </c>
      <c r="V128" s="808"/>
      <c r="W128" s="808"/>
      <c r="X128" s="808"/>
      <c r="Y128" s="808"/>
      <c r="Z128" s="808"/>
      <c r="AA128" s="808"/>
      <c r="AB128" s="808" t="s">
        <v>1593</v>
      </c>
      <c r="AC128" s="808"/>
      <c r="AD128" s="808"/>
      <c r="AE128" s="808"/>
      <c r="AF128" s="809"/>
    </row>
    <row r="129" spans="2:32" x14ac:dyDescent="0.3">
      <c r="C129" s="467">
        <v>10</v>
      </c>
      <c r="D129" s="505" t="s">
        <v>1700</v>
      </c>
      <c r="E129" s="505" t="s">
        <v>1507</v>
      </c>
      <c r="F129" s="505" t="s">
        <v>1664</v>
      </c>
      <c r="G129" s="794" t="s">
        <v>1701</v>
      </c>
      <c r="H129" s="794"/>
      <c r="I129" s="794"/>
      <c r="J129" s="794"/>
      <c r="K129" s="794"/>
      <c r="L129" s="794"/>
      <c r="M129" s="794"/>
      <c r="N129" s="795"/>
      <c r="S129" s="489" t="s">
        <v>1449</v>
      </c>
      <c r="T129" s="471" t="s">
        <v>1441</v>
      </c>
      <c r="U129" s="808" t="s">
        <v>1609</v>
      </c>
      <c r="V129" s="808"/>
      <c r="W129" s="808"/>
      <c r="X129" s="808"/>
      <c r="Y129" s="808"/>
      <c r="Z129" s="808"/>
      <c r="AA129" s="808"/>
      <c r="AB129" s="808"/>
      <c r="AC129" s="808"/>
      <c r="AD129" s="808"/>
      <c r="AE129" s="808"/>
      <c r="AF129" s="809"/>
    </row>
    <row r="130" spans="2:32" x14ac:dyDescent="0.3">
      <c r="C130" s="467">
        <v>11</v>
      </c>
      <c r="D130" s="505" t="s">
        <v>1704</v>
      </c>
      <c r="E130" s="505" t="s">
        <v>1518</v>
      </c>
      <c r="F130" s="505" t="s">
        <v>1706</v>
      </c>
      <c r="G130" s="796" t="s">
        <v>1707</v>
      </c>
      <c r="H130" s="797"/>
      <c r="I130" s="797"/>
      <c r="J130" s="797"/>
      <c r="K130" s="797"/>
      <c r="L130" s="797"/>
      <c r="M130" s="797"/>
      <c r="N130" s="798"/>
      <c r="S130" s="489" t="s">
        <v>1450</v>
      </c>
      <c r="T130" s="471" t="s">
        <v>1442</v>
      </c>
      <c r="U130" s="808" t="s">
        <v>1610</v>
      </c>
      <c r="V130" s="808"/>
      <c r="W130" s="808"/>
      <c r="X130" s="808"/>
      <c r="Y130" s="808"/>
      <c r="Z130" s="808"/>
      <c r="AA130" s="808"/>
      <c r="AB130" s="808"/>
      <c r="AC130" s="808"/>
      <c r="AD130" s="808"/>
      <c r="AE130" s="808"/>
      <c r="AF130" s="809"/>
    </row>
    <row r="131" spans="2:32" x14ac:dyDescent="0.3">
      <c r="C131" s="467">
        <v>12</v>
      </c>
      <c r="D131" s="505" t="s">
        <v>1705</v>
      </c>
      <c r="E131" s="505" t="s">
        <v>1519</v>
      </c>
      <c r="F131" s="505" t="s">
        <v>1706</v>
      </c>
      <c r="G131" s="796" t="s">
        <v>1708</v>
      </c>
      <c r="H131" s="797"/>
      <c r="I131" s="797"/>
      <c r="J131" s="797"/>
      <c r="K131" s="797"/>
      <c r="L131" s="797"/>
      <c r="M131" s="797"/>
      <c r="N131" s="798"/>
      <c r="S131" s="489" t="s">
        <v>1451</v>
      </c>
      <c r="T131" s="471" t="s">
        <v>1443</v>
      </c>
      <c r="U131" s="808" t="s">
        <v>1611</v>
      </c>
      <c r="V131" s="808"/>
      <c r="W131" s="808"/>
      <c r="X131" s="808"/>
      <c r="Y131" s="808"/>
      <c r="Z131" s="808"/>
      <c r="AA131" s="808"/>
      <c r="AB131" s="808" t="s">
        <v>1593</v>
      </c>
      <c r="AC131" s="808"/>
      <c r="AD131" s="808"/>
      <c r="AE131" s="808"/>
      <c r="AF131" s="809"/>
    </row>
    <row r="132" spans="2:32" x14ac:dyDescent="0.3">
      <c r="C132" s="467">
        <v>13</v>
      </c>
      <c r="D132" s="505" t="s">
        <v>1768</v>
      </c>
      <c r="E132" s="505" t="s">
        <v>1330</v>
      </c>
      <c r="F132" s="505" t="s">
        <v>1664</v>
      </c>
      <c r="G132" s="796" t="s">
        <v>1769</v>
      </c>
      <c r="H132" s="797"/>
      <c r="I132" s="797"/>
      <c r="J132" s="797"/>
      <c r="K132" s="797"/>
      <c r="L132" s="797"/>
      <c r="M132" s="797"/>
      <c r="N132" s="798"/>
      <c r="S132" s="489" t="s">
        <v>1452</v>
      </c>
      <c r="T132" s="471" t="s">
        <v>1444</v>
      </c>
      <c r="U132" s="808" t="s">
        <v>1612</v>
      </c>
      <c r="V132" s="808"/>
      <c r="W132" s="808"/>
      <c r="X132" s="808"/>
      <c r="Y132" s="808"/>
      <c r="Z132" s="808"/>
      <c r="AA132" s="808"/>
      <c r="AB132" s="808"/>
      <c r="AC132" s="808"/>
      <c r="AD132" s="808"/>
      <c r="AE132" s="808"/>
      <c r="AF132" s="809"/>
    </row>
    <row r="133" spans="2:32" x14ac:dyDescent="0.3">
      <c r="C133" s="467">
        <v>14</v>
      </c>
      <c r="D133" s="505" t="s">
        <v>1335</v>
      </c>
      <c r="E133" s="505" t="s">
        <v>1691</v>
      </c>
      <c r="F133" s="505" t="s">
        <v>1304</v>
      </c>
      <c r="G133" s="794" t="s">
        <v>1337</v>
      </c>
      <c r="H133" s="794"/>
      <c r="I133" s="794"/>
      <c r="J133" s="794"/>
      <c r="K133" s="794"/>
      <c r="L133" s="794"/>
      <c r="M133" s="794"/>
      <c r="N133" s="795"/>
      <c r="S133" s="489" t="s">
        <v>1453</v>
      </c>
      <c r="T133" s="471" t="s">
        <v>1445</v>
      </c>
      <c r="U133" s="808" t="s">
        <v>1613</v>
      </c>
      <c r="V133" s="808"/>
      <c r="W133" s="808"/>
      <c r="X133" s="808"/>
      <c r="Y133" s="808"/>
      <c r="Z133" s="808"/>
      <c r="AA133" s="808"/>
      <c r="AB133" s="808"/>
      <c r="AC133" s="808"/>
      <c r="AD133" s="808"/>
      <c r="AE133" s="808"/>
      <c r="AF133" s="809"/>
    </row>
    <row r="134" spans="2:32" ht="14.25" thickBot="1" x14ac:dyDescent="0.35">
      <c r="C134" s="468">
        <v>15</v>
      </c>
      <c r="D134" s="508" t="s">
        <v>1332</v>
      </c>
      <c r="E134" s="508" t="s">
        <v>1690</v>
      </c>
      <c r="F134" s="508" t="s">
        <v>1664</v>
      </c>
      <c r="G134" s="799" t="s">
        <v>1685</v>
      </c>
      <c r="H134" s="800"/>
      <c r="I134" s="800"/>
      <c r="J134" s="800"/>
      <c r="K134" s="800"/>
      <c r="L134" s="800"/>
      <c r="M134" s="800"/>
      <c r="N134" s="801"/>
      <c r="S134" s="489" t="s">
        <v>1454</v>
      </c>
      <c r="T134" s="471" t="s">
        <v>1446</v>
      </c>
      <c r="U134" s="808" t="s">
        <v>1614</v>
      </c>
      <c r="V134" s="808"/>
      <c r="W134" s="808"/>
      <c r="X134" s="808"/>
      <c r="Y134" s="808"/>
      <c r="Z134" s="808"/>
      <c r="AA134" s="808"/>
      <c r="AB134" s="808" t="s">
        <v>1593</v>
      </c>
      <c r="AC134" s="808"/>
      <c r="AD134" s="808"/>
      <c r="AE134" s="808"/>
      <c r="AF134" s="809"/>
    </row>
    <row r="135" spans="2:32" x14ac:dyDescent="0.3">
      <c r="C135" s="91"/>
      <c r="S135" s="489" t="s">
        <v>1455</v>
      </c>
      <c r="T135" s="471" t="s">
        <v>1447</v>
      </c>
      <c r="U135" s="808" t="s">
        <v>1615</v>
      </c>
      <c r="V135" s="808"/>
      <c r="W135" s="808"/>
      <c r="X135" s="808"/>
      <c r="Y135" s="808"/>
      <c r="Z135" s="808"/>
      <c r="AA135" s="808"/>
      <c r="AB135" s="808"/>
      <c r="AC135" s="808"/>
      <c r="AD135" s="808"/>
      <c r="AE135" s="808"/>
      <c r="AF135" s="809"/>
    </row>
    <row r="136" spans="2:32" x14ac:dyDescent="0.3">
      <c r="C136" s="91"/>
      <c r="S136" s="489" t="s">
        <v>1456</v>
      </c>
      <c r="T136" s="471" t="s">
        <v>1448</v>
      </c>
      <c r="U136" s="808" t="s">
        <v>1616</v>
      </c>
      <c r="V136" s="808"/>
      <c r="W136" s="808"/>
      <c r="X136" s="808"/>
      <c r="Y136" s="808"/>
      <c r="Z136" s="808"/>
      <c r="AA136" s="808"/>
      <c r="AB136" s="808"/>
      <c r="AC136" s="808"/>
      <c r="AD136" s="808"/>
      <c r="AE136" s="808"/>
      <c r="AF136" s="809"/>
    </row>
    <row r="137" spans="2:32" x14ac:dyDescent="0.3">
      <c r="B137" s="35" t="s">
        <v>1774</v>
      </c>
      <c r="S137" s="489" t="s">
        <v>1457</v>
      </c>
      <c r="T137" s="471" t="s">
        <v>1498</v>
      </c>
      <c r="U137" s="808" t="s">
        <v>1617</v>
      </c>
      <c r="V137" s="808"/>
      <c r="W137" s="808"/>
      <c r="X137" s="808"/>
      <c r="Y137" s="808"/>
      <c r="Z137" s="808"/>
      <c r="AA137" s="808"/>
      <c r="AB137" s="808" t="s">
        <v>1593</v>
      </c>
      <c r="AC137" s="808"/>
      <c r="AD137" s="808"/>
      <c r="AE137" s="808"/>
      <c r="AF137" s="809"/>
    </row>
    <row r="138" spans="2:32" ht="14.25" thickBot="1" x14ac:dyDescent="0.35">
      <c r="S138" s="489" t="s">
        <v>1458</v>
      </c>
      <c r="T138" s="471" t="s">
        <v>1499</v>
      </c>
      <c r="U138" s="808" t="s">
        <v>1618</v>
      </c>
      <c r="V138" s="808"/>
      <c r="W138" s="808"/>
      <c r="X138" s="808"/>
      <c r="Y138" s="808"/>
      <c r="Z138" s="808"/>
      <c r="AA138" s="808"/>
      <c r="AB138" s="808"/>
      <c r="AC138" s="808"/>
      <c r="AD138" s="808"/>
      <c r="AE138" s="808"/>
      <c r="AF138" s="809"/>
    </row>
    <row r="139" spans="2:32" x14ac:dyDescent="0.3">
      <c r="C139" s="727" t="s">
        <v>1713</v>
      </c>
      <c r="D139" s="624" t="s">
        <v>1661</v>
      </c>
      <c r="E139" s="624"/>
      <c r="F139" s="675" t="s">
        <v>1668</v>
      </c>
      <c r="G139" s="676"/>
      <c r="H139" s="676"/>
      <c r="I139" s="677"/>
      <c r="J139" s="788" t="s">
        <v>33</v>
      </c>
      <c r="K139" s="771"/>
      <c r="L139" s="771"/>
      <c r="M139" s="771"/>
      <c r="N139" s="772"/>
      <c r="S139" s="489" t="s">
        <v>1459</v>
      </c>
      <c r="T139" s="471" t="s">
        <v>1500</v>
      </c>
      <c r="U139" s="808" t="s">
        <v>1619</v>
      </c>
      <c r="V139" s="808"/>
      <c r="W139" s="808"/>
      <c r="X139" s="808"/>
      <c r="Y139" s="808"/>
      <c r="Z139" s="808"/>
      <c r="AA139" s="808"/>
      <c r="AB139" s="812" t="s">
        <v>1620</v>
      </c>
      <c r="AC139" s="808"/>
      <c r="AD139" s="808"/>
      <c r="AE139" s="808"/>
      <c r="AF139" s="809"/>
    </row>
    <row r="140" spans="2:32" ht="14.25" thickBot="1" x14ac:dyDescent="0.35">
      <c r="C140" s="787"/>
      <c r="D140" s="502" t="s">
        <v>1662</v>
      </c>
      <c r="E140" s="502" t="s">
        <v>1663</v>
      </c>
      <c r="F140" s="792" t="s">
        <v>1714</v>
      </c>
      <c r="G140" s="793"/>
      <c r="H140" s="792" t="s">
        <v>1715</v>
      </c>
      <c r="I140" s="793"/>
      <c r="J140" s="789"/>
      <c r="K140" s="790"/>
      <c r="L140" s="790"/>
      <c r="M140" s="790"/>
      <c r="N140" s="791"/>
      <c r="S140" s="489" t="s">
        <v>1460</v>
      </c>
      <c r="T140" s="471" t="s">
        <v>1501</v>
      </c>
      <c r="U140" s="808" t="s">
        <v>1621</v>
      </c>
      <c r="V140" s="808"/>
      <c r="W140" s="808"/>
      <c r="X140" s="808"/>
      <c r="Y140" s="808"/>
      <c r="Z140" s="808"/>
      <c r="AA140" s="808"/>
      <c r="AB140" s="808"/>
      <c r="AC140" s="808"/>
      <c r="AD140" s="808"/>
      <c r="AE140" s="808"/>
      <c r="AF140" s="809"/>
    </row>
    <row r="141" spans="2:32" x14ac:dyDescent="0.3">
      <c r="C141" s="497"/>
      <c r="D141" s="503" t="s">
        <v>1666</v>
      </c>
      <c r="E141" s="503" t="s">
        <v>1408</v>
      </c>
      <c r="F141" s="850" t="s">
        <v>1304</v>
      </c>
      <c r="G141" s="850"/>
      <c r="H141" s="850" t="s">
        <v>1667</v>
      </c>
      <c r="I141" s="850"/>
      <c r="J141" s="851" t="s">
        <v>1758</v>
      </c>
      <c r="K141" s="851"/>
      <c r="L141" s="851"/>
      <c r="M141" s="851"/>
      <c r="N141" s="852"/>
      <c r="S141" s="489" t="s">
        <v>1461</v>
      </c>
      <c r="T141" s="471" t="s">
        <v>1502</v>
      </c>
      <c r="U141" s="808" t="s">
        <v>1622</v>
      </c>
      <c r="V141" s="808"/>
      <c r="W141" s="808"/>
      <c r="X141" s="808"/>
      <c r="Y141" s="808"/>
      <c r="Z141" s="808"/>
      <c r="AA141" s="808"/>
      <c r="AB141" s="813" t="s">
        <v>1593</v>
      </c>
      <c r="AC141" s="813"/>
      <c r="AD141" s="813"/>
      <c r="AE141" s="813"/>
      <c r="AF141" s="814"/>
    </row>
    <row r="142" spans="2:32" x14ac:dyDescent="0.3">
      <c r="C142" s="498"/>
      <c r="D142" s="501"/>
      <c r="E142" s="501"/>
      <c r="F142" s="853"/>
      <c r="G142" s="853"/>
      <c r="H142" s="717"/>
      <c r="I142" s="717"/>
      <c r="J142" s="717"/>
      <c r="K142" s="717"/>
      <c r="L142" s="717"/>
      <c r="M142" s="717"/>
      <c r="N142" s="854"/>
      <c r="S142" s="489" t="s">
        <v>1462</v>
      </c>
      <c r="T142" s="471" t="s">
        <v>1503</v>
      </c>
      <c r="U142" s="808" t="s">
        <v>1623</v>
      </c>
      <c r="V142" s="808"/>
      <c r="W142" s="808"/>
      <c r="X142" s="808"/>
      <c r="Y142" s="808"/>
      <c r="Z142" s="808"/>
      <c r="AA142" s="808"/>
      <c r="AB142" s="808" t="s">
        <v>1624</v>
      </c>
      <c r="AC142" s="808"/>
      <c r="AD142" s="808"/>
      <c r="AE142" s="808"/>
      <c r="AF142" s="809"/>
    </row>
    <row r="143" spans="2:32" x14ac:dyDescent="0.3">
      <c r="C143" s="498"/>
      <c r="D143" s="501" t="s">
        <v>1674</v>
      </c>
      <c r="E143" s="501" t="s">
        <v>1505</v>
      </c>
      <c r="F143" s="853" t="s">
        <v>1716</v>
      </c>
      <c r="G143" s="853"/>
      <c r="H143" s="855" t="s">
        <v>1760</v>
      </c>
      <c r="I143" s="856"/>
      <c r="J143" s="858" t="s">
        <v>1759</v>
      </c>
      <c r="K143" s="859"/>
      <c r="L143" s="859"/>
      <c r="M143" s="859"/>
      <c r="N143" s="860"/>
      <c r="S143" s="492" t="s">
        <v>1463</v>
      </c>
      <c r="T143" s="493" t="s">
        <v>1504</v>
      </c>
      <c r="U143" s="811" t="s">
        <v>1693</v>
      </c>
      <c r="V143" s="811"/>
      <c r="W143" s="811"/>
      <c r="X143" s="811"/>
      <c r="Y143" s="811"/>
      <c r="Z143" s="811"/>
      <c r="AA143" s="811"/>
      <c r="AB143" s="808"/>
      <c r="AC143" s="808"/>
      <c r="AD143" s="808"/>
      <c r="AE143" s="808"/>
      <c r="AF143" s="809"/>
    </row>
    <row r="144" spans="2:32" x14ac:dyDescent="0.3">
      <c r="C144" s="498"/>
      <c r="D144" s="501" t="s">
        <v>1675</v>
      </c>
      <c r="E144" s="501" t="s">
        <v>1506</v>
      </c>
      <c r="F144" s="853" t="s">
        <v>1717</v>
      </c>
      <c r="G144" s="853"/>
      <c r="H144" s="762"/>
      <c r="I144" s="857"/>
      <c r="J144" s="762"/>
      <c r="K144" s="861"/>
      <c r="L144" s="861"/>
      <c r="M144" s="861"/>
      <c r="N144" s="862"/>
      <c r="S144" s="492" t="s">
        <v>1464</v>
      </c>
      <c r="T144" s="493" t="s">
        <v>1505</v>
      </c>
      <c r="U144" s="811" t="s">
        <v>1625</v>
      </c>
      <c r="V144" s="811"/>
      <c r="W144" s="811"/>
      <c r="X144" s="811"/>
      <c r="Y144" s="811"/>
      <c r="Z144" s="811"/>
      <c r="AA144" s="811"/>
      <c r="AB144" s="808" t="s">
        <v>1627</v>
      </c>
      <c r="AC144" s="808"/>
      <c r="AD144" s="808"/>
      <c r="AE144" s="808"/>
      <c r="AF144" s="809"/>
    </row>
    <row r="145" spans="2:32" ht="14.25" thickBot="1" x14ac:dyDescent="0.35">
      <c r="C145" s="499"/>
      <c r="D145" s="504"/>
      <c r="E145" s="504"/>
      <c r="F145" s="846"/>
      <c r="G145" s="846"/>
      <c r="H145" s="668"/>
      <c r="I145" s="668"/>
      <c r="J145" s="668"/>
      <c r="K145" s="668"/>
      <c r="L145" s="668"/>
      <c r="M145" s="668"/>
      <c r="N145" s="674"/>
      <c r="S145" s="492" t="s">
        <v>1465</v>
      </c>
      <c r="T145" s="493" t="s">
        <v>1506</v>
      </c>
      <c r="U145" s="811" t="s">
        <v>1626</v>
      </c>
      <c r="V145" s="811"/>
      <c r="W145" s="811"/>
      <c r="X145" s="811"/>
      <c r="Y145" s="811"/>
      <c r="Z145" s="811"/>
      <c r="AA145" s="811"/>
      <c r="AB145" s="808" t="s">
        <v>1628</v>
      </c>
      <c r="AC145" s="808"/>
      <c r="AD145" s="808"/>
      <c r="AE145" s="808"/>
      <c r="AF145" s="809"/>
    </row>
    <row r="146" spans="2:32" ht="15.6" customHeight="1" x14ac:dyDescent="0.3">
      <c r="R146" s="487">
        <v>7</v>
      </c>
      <c r="S146" s="478" t="s">
        <v>1466</v>
      </c>
      <c r="T146" s="488" t="s">
        <v>1507</v>
      </c>
      <c r="U146" s="802" t="s">
        <v>1629</v>
      </c>
      <c r="V146" s="802"/>
      <c r="W146" s="802"/>
      <c r="X146" s="802"/>
      <c r="Y146" s="802"/>
      <c r="Z146" s="802"/>
      <c r="AA146" s="802"/>
      <c r="AB146" s="815" t="s">
        <v>1699</v>
      </c>
      <c r="AC146" s="803"/>
      <c r="AD146" s="803"/>
      <c r="AE146" s="803"/>
      <c r="AF146" s="804"/>
    </row>
    <row r="147" spans="2:32" x14ac:dyDescent="0.3">
      <c r="S147" s="489" t="s">
        <v>1467</v>
      </c>
      <c r="T147" s="471" t="s">
        <v>1508</v>
      </c>
      <c r="U147" s="808" t="s">
        <v>1709</v>
      </c>
      <c r="V147" s="808"/>
      <c r="W147" s="808"/>
      <c r="X147" s="808"/>
      <c r="Y147" s="808"/>
      <c r="Z147" s="808"/>
      <c r="AA147" s="808"/>
      <c r="AB147" s="808" t="s">
        <v>1557</v>
      </c>
      <c r="AC147" s="808"/>
      <c r="AD147" s="808"/>
      <c r="AE147" s="808"/>
      <c r="AF147" s="809"/>
    </row>
    <row r="148" spans="2:32" x14ac:dyDescent="0.3">
      <c r="B148" s="35" t="s">
        <v>1777</v>
      </c>
      <c r="R148" s="487">
        <v>8</v>
      </c>
      <c r="S148" s="478" t="s">
        <v>1468</v>
      </c>
      <c r="T148" s="488" t="s">
        <v>1509</v>
      </c>
      <c r="U148" s="802" t="s">
        <v>1630</v>
      </c>
      <c r="V148" s="802"/>
      <c r="W148" s="802"/>
      <c r="X148" s="802"/>
      <c r="Y148" s="802"/>
      <c r="Z148" s="802"/>
      <c r="AA148" s="802"/>
      <c r="AB148" s="802" t="s">
        <v>1631</v>
      </c>
      <c r="AC148" s="802"/>
      <c r="AD148" s="802"/>
      <c r="AE148" s="802"/>
      <c r="AF148" s="810"/>
    </row>
    <row r="149" spans="2:32" ht="14.25" thickBot="1" x14ac:dyDescent="0.35">
      <c r="S149" s="489" t="s">
        <v>1469</v>
      </c>
      <c r="T149" s="471" t="s">
        <v>1510</v>
      </c>
      <c r="U149" s="808" t="s">
        <v>1710</v>
      </c>
      <c r="V149" s="808"/>
      <c r="W149" s="808"/>
      <c r="X149" s="808"/>
      <c r="Y149" s="808"/>
      <c r="Z149" s="808"/>
      <c r="AA149" s="808"/>
      <c r="AB149" s="808"/>
      <c r="AC149" s="808"/>
      <c r="AD149" s="808"/>
      <c r="AE149" s="808"/>
      <c r="AF149" s="809"/>
    </row>
    <row r="150" spans="2:32" ht="15.6" customHeight="1" x14ac:dyDescent="0.3">
      <c r="C150" s="727" t="s">
        <v>1773</v>
      </c>
      <c r="D150" s="866" t="s">
        <v>1661</v>
      </c>
      <c r="E150" s="867"/>
      <c r="F150" s="625"/>
      <c r="G150" s="624" t="s">
        <v>33</v>
      </c>
      <c r="H150" s="624"/>
      <c r="I150" s="624"/>
      <c r="J150" s="624"/>
      <c r="K150" s="624"/>
      <c r="L150" s="624"/>
      <c r="M150" s="624"/>
      <c r="N150" s="626"/>
      <c r="R150" s="494"/>
      <c r="S150" s="495" t="s">
        <v>1470</v>
      </c>
      <c r="T150" s="496" t="s">
        <v>1511</v>
      </c>
      <c r="U150" s="813" t="s">
        <v>1632</v>
      </c>
      <c r="V150" s="813"/>
      <c r="W150" s="813"/>
      <c r="X150" s="813"/>
      <c r="Y150" s="813"/>
      <c r="Z150" s="813"/>
      <c r="AA150" s="813"/>
      <c r="AB150" s="813" t="s">
        <v>1697</v>
      </c>
      <c r="AC150" s="813"/>
      <c r="AD150" s="813"/>
      <c r="AE150" s="813"/>
      <c r="AF150" s="814"/>
    </row>
    <row r="151" spans="2:32" ht="18" customHeight="1" thickBot="1" x14ac:dyDescent="0.35">
      <c r="C151" s="842"/>
      <c r="D151" s="500" t="s">
        <v>1662</v>
      </c>
      <c r="E151" s="868" t="s">
        <v>1663</v>
      </c>
      <c r="F151" s="657"/>
      <c r="G151" s="656"/>
      <c r="H151" s="656"/>
      <c r="I151" s="656"/>
      <c r="J151" s="656"/>
      <c r="K151" s="656"/>
      <c r="L151" s="656"/>
      <c r="M151" s="656"/>
      <c r="N151" s="660"/>
      <c r="S151" s="489" t="s">
        <v>1471</v>
      </c>
      <c r="T151" s="471" t="s">
        <v>1512</v>
      </c>
      <c r="U151" s="808" t="s">
        <v>1711</v>
      </c>
      <c r="V151" s="808"/>
      <c r="W151" s="808"/>
      <c r="X151" s="808"/>
      <c r="Y151" s="808"/>
      <c r="Z151" s="808"/>
      <c r="AA151" s="808"/>
      <c r="AB151" s="808"/>
      <c r="AC151" s="808"/>
      <c r="AD151" s="808"/>
      <c r="AE151" s="808"/>
      <c r="AF151" s="809"/>
    </row>
    <row r="152" spans="2:32" x14ac:dyDescent="0.3">
      <c r="C152" s="20">
        <v>0</v>
      </c>
      <c r="D152" s="514" t="s">
        <v>1786</v>
      </c>
      <c r="E152" s="869" t="s">
        <v>1787</v>
      </c>
      <c r="F152" s="870"/>
      <c r="G152" s="847" t="s">
        <v>1788</v>
      </c>
      <c r="H152" s="847"/>
      <c r="I152" s="847"/>
      <c r="J152" s="847"/>
      <c r="K152" s="847"/>
      <c r="L152" s="847"/>
      <c r="M152" s="847"/>
      <c r="N152" s="689"/>
      <c r="S152" s="489" t="s">
        <v>1472</v>
      </c>
      <c r="T152" s="471" t="s">
        <v>1513</v>
      </c>
      <c r="U152" s="808" t="s">
        <v>1633</v>
      </c>
      <c r="V152" s="808"/>
      <c r="W152" s="808"/>
      <c r="X152" s="808"/>
      <c r="Y152" s="808"/>
      <c r="Z152" s="808"/>
      <c r="AA152" s="808"/>
      <c r="AB152" s="808"/>
      <c r="AC152" s="808"/>
      <c r="AD152" s="808"/>
      <c r="AE152" s="808"/>
      <c r="AF152" s="809"/>
    </row>
    <row r="153" spans="2:32" x14ac:dyDescent="0.3">
      <c r="C153" s="21">
        <v>1</v>
      </c>
      <c r="D153" s="515" t="s">
        <v>1393</v>
      </c>
      <c r="E153" s="871" t="s">
        <v>1305</v>
      </c>
      <c r="F153" s="872"/>
      <c r="G153" s="848" t="s">
        <v>1779</v>
      </c>
      <c r="H153" s="848"/>
      <c r="I153" s="848"/>
      <c r="J153" s="848"/>
      <c r="K153" s="848"/>
      <c r="L153" s="848"/>
      <c r="M153" s="848"/>
      <c r="N153" s="849"/>
      <c r="S153" s="489" t="s">
        <v>1473</v>
      </c>
      <c r="T153" s="471" t="s">
        <v>1514</v>
      </c>
      <c r="U153" s="808" t="s">
        <v>1634</v>
      </c>
      <c r="V153" s="808"/>
      <c r="W153" s="808"/>
      <c r="X153" s="808"/>
      <c r="Y153" s="808"/>
      <c r="Z153" s="808"/>
      <c r="AA153" s="808"/>
      <c r="AB153" s="808"/>
      <c r="AC153" s="808"/>
      <c r="AD153" s="808"/>
      <c r="AE153" s="808"/>
      <c r="AF153" s="809"/>
    </row>
    <row r="154" spans="2:32" x14ac:dyDescent="0.3">
      <c r="C154" s="21">
        <v>2</v>
      </c>
      <c r="D154" s="515" t="s">
        <v>1780</v>
      </c>
      <c r="E154" s="871" t="s">
        <v>1782</v>
      </c>
      <c r="F154" s="872"/>
      <c r="G154" s="848" t="s">
        <v>1784</v>
      </c>
      <c r="H154" s="848"/>
      <c r="I154" s="848"/>
      <c r="J154" s="848"/>
      <c r="K154" s="848"/>
      <c r="L154" s="848"/>
      <c r="M154" s="848"/>
      <c r="N154" s="849"/>
      <c r="S154" s="489" t="s">
        <v>1474</v>
      </c>
      <c r="T154" s="471" t="s">
        <v>1515</v>
      </c>
      <c r="U154" s="808" t="s">
        <v>1635</v>
      </c>
      <c r="V154" s="808"/>
      <c r="W154" s="808"/>
      <c r="X154" s="808"/>
      <c r="Y154" s="808"/>
      <c r="Z154" s="808"/>
      <c r="AA154" s="808"/>
      <c r="AB154" s="808"/>
      <c r="AC154" s="808"/>
      <c r="AD154" s="808"/>
      <c r="AE154" s="808"/>
      <c r="AF154" s="809"/>
    </row>
    <row r="155" spans="2:32" x14ac:dyDescent="0.3">
      <c r="C155" s="21">
        <v>3</v>
      </c>
      <c r="D155" s="515" t="s">
        <v>1781</v>
      </c>
      <c r="E155" s="871" t="s">
        <v>1783</v>
      </c>
      <c r="F155" s="872"/>
      <c r="G155" s="848" t="s">
        <v>1785</v>
      </c>
      <c r="H155" s="848"/>
      <c r="I155" s="848"/>
      <c r="J155" s="848"/>
      <c r="K155" s="848"/>
      <c r="L155" s="848"/>
      <c r="M155" s="848"/>
      <c r="N155" s="849"/>
      <c r="S155" s="489" t="s">
        <v>1475</v>
      </c>
      <c r="T155" s="471" t="s">
        <v>1516</v>
      </c>
      <c r="U155" s="808" t="s">
        <v>1636</v>
      </c>
      <c r="V155" s="808"/>
      <c r="W155" s="808"/>
      <c r="X155" s="808"/>
      <c r="Y155" s="808"/>
      <c r="Z155" s="808"/>
      <c r="AA155" s="808"/>
      <c r="AB155" s="808"/>
      <c r="AC155" s="808"/>
      <c r="AD155" s="808"/>
      <c r="AE155" s="808"/>
      <c r="AF155" s="809"/>
    </row>
    <row r="156" spans="2:32" x14ac:dyDescent="0.3">
      <c r="C156" s="21">
        <v>4</v>
      </c>
      <c r="D156" s="515" t="s">
        <v>1768</v>
      </c>
      <c r="E156" s="871" t="s">
        <v>1330</v>
      </c>
      <c r="F156" s="872"/>
      <c r="G156" s="848" t="s">
        <v>1789</v>
      </c>
      <c r="H156" s="848"/>
      <c r="I156" s="848"/>
      <c r="J156" s="848"/>
      <c r="K156" s="848"/>
      <c r="L156" s="848"/>
      <c r="M156" s="848"/>
      <c r="N156" s="849"/>
      <c r="S156" s="492" t="s">
        <v>1476</v>
      </c>
      <c r="T156" s="493" t="s">
        <v>1517</v>
      </c>
      <c r="U156" s="811" t="s">
        <v>1637</v>
      </c>
      <c r="V156" s="811"/>
      <c r="W156" s="811"/>
      <c r="X156" s="811"/>
      <c r="Y156" s="811"/>
      <c r="Z156" s="811"/>
      <c r="AA156" s="811"/>
      <c r="AB156" s="812" t="s">
        <v>1692</v>
      </c>
      <c r="AC156" s="808"/>
      <c r="AD156" s="808"/>
      <c r="AE156" s="808"/>
      <c r="AF156" s="809"/>
    </row>
    <row r="157" spans="2:32" ht="14.25" thickBot="1" x14ac:dyDescent="0.35">
      <c r="C157" s="22">
        <v>5</v>
      </c>
      <c r="D157" s="517" t="s">
        <v>1332</v>
      </c>
      <c r="E157" s="873" t="s">
        <v>1333</v>
      </c>
      <c r="F157" s="874"/>
      <c r="G157" s="863" t="s">
        <v>1790</v>
      </c>
      <c r="H157" s="864"/>
      <c r="I157" s="864"/>
      <c r="J157" s="864"/>
      <c r="K157" s="864"/>
      <c r="L157" s="864"/>
      <c r="M157" s="864"/>
      <c r="N157" s="865"/>
      <c r="R157" s="487">
        <v>9</v>
      </c>
      <c r="S157" s="478" t="s">
        <v>1477</v>
      </c>
      <c r="T157" s="488" t="s">
        <v>1518</v>
      </c>
      <c r="U157" s="802" t="s">
        <v>1702</v>
      </c>
      <c r="V157" s="802"/>
      <c r="W157" s="802"/>
      <c r="X157" s="802"/>
      <c r="Y157" s="802"/>
      <c r="Z157" s="802"/>
      <c r="AA157" s="802"/>
      <c r="AB157" s="803" t="s">
        <v>1638</v>
      </c>
      <c r="AC157" s="803"/>
      <c r="AD157" s="803"/>
      <c r="AE157" s="803"/>
      <c r="AF157" s="804"/>
    </row>
    <row r="158" spans="2:32" x14ac:dyDescent="0.3">
      <c r="R158" s="487">
        <v>10</v>
      </c>
      <c r="S158" s="480" t="s">
        <v>1478</v>
      </c>
      <c r="T158" s="488" t="s">
        <v>1519</v>
      </c>
      <c r="U158" s="802" t="s">
        <v>1703</v>
      </c>
      <c r="V158" s="802"/>
      <c r="W158" s="802"/>
      <c r="X158" s="802"/>
      <c r="Y158" s="802"/>
      <c r="Z158" s="802"/>
      <c r="AA158" s="802"/>
      <c r="AB158" s="803" t="s">
        <v>1638</v>
      </c>
      <c r="AC158" s="803"/>
      <c r="AD158" s="803"/>
      <c r="AE158" s="803"/>
      <c r="AF158" s="804"/>
    </row>
    <row r="159" spans="2:32" x14ac:dyDescent="0.3">
      <c r="S159" s="489" t="s">
        <v>1479</v>
      </c>
      <c r="T159" s="471" t="s">
        <v>1520</v>
      </c>
      <c r="U159" s="808" t="s">
        <v>1639</v>
      </c>
      <c r="V159" s="808"/>
      <c r="W159" s="808"/>
      <c r="X159" s="808"/>
      <c r="Y159" s="808"/>
      <c r="Z159" s="808"/>
      <c r="AA159" s="808"/>
      <c r="AB159" s="808"/>
      <c r="AC159" s="808"/>
      <c r="AD159" s="808"/>
      <c r="AE159" s="808"/>
      <c r="AF159" s="809"/>
    </row>
    <row r="160" spans="2:32" x14ac:dyDescent="0.3">
      <c r="S160" s="489" t="s">
        <v>1480</v>
      </c>
      <c r="T160" s="471" t="s">
        <v>1521</v>
      </c>
      <c r="U160" s="808" t="s">
        <v>1640</v>
      </c>
      <c r="V160" s="808"/>
      <c r="W160" s="808"/>
      <c r="X160" s="808"/>
      <c r="Y160" s="808"/>
      <c r="Z160" s="808"/>
      <c r="AA160" s="808"/>
      <c r="AB160" s="808" t="s">
        <v>1557</v>
      </c>
      <c r="AC160" s="808"/>
      <c r="AD160" s="808"/>
      <c r="AE160" s="808"/>
      <c r="AF160" s="809"/>
    </row>
    <row r="161" spans="2:32" x14ac:dyDescent="0.3">
      <c r="S161" s="489" t="s">
        <v>1481</v>
      </c>
      <c r="T161" s="471" t="s">
        <v>1522</v>
      </c>
      <c r="U161" s="808" t="s">
        <v>1641</v>
      </c>
      <c r="V161" s="808"/>
      <c r="W161" s="808"/>
      <c r="X161" s="808"/>
      <c r="Y161" s="808"/>
      <c r="Z161" s="808"/>
      <c r="AA161" s="808"/>
      <c r="AB161" s="808" t="s">
        <v>1557</v>
      </c>
      <c r="AC161" s="808"/>
      <c r="AD161" s="808"/>
      <c r="AE161" s="808"/>
      <c r="AF161" s="809"/>
    </row>
    <row r="162" spans="2:32" x14ac:dyDescent="0.3">
      <c r="R162" s="487">
        <v>11</v>
      </c>
      <c r="S162" s="478" t="s">
        <v>1482</v>
      </c>
      <c r="T162" s="488" t="s">
        <v>1523</v>
      </c>
      <c r="U162" s="802" t="s">
        <v>1642</v>
      </c>
      <c r="V162" s="802"/>
      <c r="W162" s="802"/>
      <c r="X162" s="802"/>
      <c r="Y162" s="802"/>
      <c r="Z162" s="802"/>
      <c r="AA162" s="802"/>
      <c r="AB162" s="803"/>
      <c r="AC162" s="803"/>
      <c r="AD162" s="803"/>
      <c r="AE162" s="803"/>
      <c r="AF162" s="804"/>
    </row>
    <row r="163" spans="2:32" x14ac:dyDescent="0.3">
      <c r="R163" s="487">
        <v>12</v>
      </c>
      <c r="S163" s="480" t="s">
        <v>1483</v>
      </c>
      <c r="T163" s="488" t="s">
        <v>1524</v>
      </c>
      <c r="U163" s="802" t="s">
        <v>1643</v>
      </c>
      <c r="V163" s="802"/>
      <c r="W163" s="802"/>
      <c r="X163" s="802"/>
      <c r="Y163" s="802"/>
      <c r="Z163" s="802"/>
      <c r="AA163" s="802"/>
      <c r="AB163" s="803"/>
      <c r="AC163" s="803"/>
      <c r="AD163" s="803"/>
      <c r="AE163" s="803"/>
      <c r="AF163" s="804"/>
    </row>
    <row r="164" spans="2:32" x14ac:dyDescent="0.3">
      <c r="S164" s="478" t="s">
        <v>1484</v>
      </c>
      <c r="T164" s="488" t="s">
        <v>1525</v>
      </c>
      <c r="U164" s="802" t="s">
        <v>1644</v>
      </c>
      <c r="V164" s="802"/>
      <c r="W164" s="802"/>
      <c r="X164" s="802"/>
      <c r="Y164" s="802"/>
      <c r="Z164" s="802"/>
      <c r="AA164" s="802"/>
      <c r="AB164" s="803"/>
      <c r="AC164" s="803"/>
      <c r="AD164" s="803"/>
      <c r="AE164" s="803"/>
      <c r="AF164" s="804"/>
    </row>
    <row r="165" spans="2:32" x14ac:dyDescent="0.3">
      <c r="S165" s="480" t="s">
        <v>1485</v>
      </c>
      <c r="T165" s="488" t="s">
        <v>1526</v>
      </c>
      <c r="U165" s="802" t="s">
        <v>1645</v>
      </c>
      <c r="V165" s="802"/>
      <c r="W165" s="802"/>
      <c r="X165" s="802"/>
      <c r="Y165" s="802"/>
      <c r="Z165" s="802"/>
      <c r="AA165" s="802"/>
      <c r="AB165" s="803"/>
      <c r="AC165" s="803"/>
      <c r="AD165" s="803"/>
      <c r="AE165" s="803"/>
      <c r="AF165" s="804"/>
    </row>
    <row r="166" spans="2:32" x14ac:dyDescent="0.3">
      <c r="S166" s="489" t="s">
        <v>1486</v>
      </c>
      <c r="T166" s="471" t="s">
        <v>1527</v>
      </c>
      <c r="U166" s="808" t="s">
        <v>1646</v>
      </c>
      <c r="V166" s="808"/>
      <c r="W166" s="808"/>
      <c r="X166" s="808"/>
      <c r="Y166" s="808"/>
      <c r="Z166" s="808"/>
      <c r="AA166" s="808"/>
      <c r="AB166" s="808" t="s">
        <v>1557</v>
      </c>
      <c r="AC166" s="808"/>
      <c r="AD166" s="808"/>
      <c r="AE166" s="808"/>
      <c r="AF166" s="809"/>
    </row>
    <row r="167" spans="2:32" x14ac:dyDescent="0.3">
      <c r="S167" s="489" t="s">
        <v>1487</v>
      </c>
      <c r="T167" s="471" t="s">
        <v>1528</v>
      </c>
      <c r="U167" s="808" t="s">
        <v>1647</v>
      </c>
      <c r="V167" s="808"/>
      <c r="W167" s="808"/>
      <c r="X167" s="808"/>
      <c r="Y167" s="808"/>
      <c r="Z167" s="808"/>
      <c r="AA167" s="808"/>
      <c r="AB167" s="808" t="s">
        <v>1557</v>
      </c>
      <c r="AC167" s="808"/>
      <c r="AD167" s="808"/>
      <c r="AE167" s="808"/>
      <c r="AF167" s="809"/>
    </row>
    <row r="168" spans="2:32" x14ac:dyDescent="0.3">
      <c r="R168" s="487">
        <v>13</v>
      </c>
      <c r="S168" s="480" t="s">
        <v>1488</v>
      </c>
      <c r="T168" s="488" t="s">
        <v>1529</v>
      </c>
      <c r="U168" s="802" t="s">
        <v>1648</v>
      </c>
      <c r="V168" s="802"/>
      <c r="W168" s="802"/>
      <c r="X168" s="802"/>
      <c r="Y168" s="802"/>
      <c r="Z168" s="802"/>
      <c r="AA168" s="802"/>
      <c r="AB168" s="802" t="s">
        <v>1649</v>
      </c>
      <c r="AC168" s="802"/>
      <c r="AD168" s="802"/>
      <c r="AE168" s="802"/>
      <c r="AF168" s="810"/>
    </row>
    <row r="169" spans="2:32" x14ac:dyDescent="0.3">
      <c r="B169" s="35"/>
      <c r="S169" s="492" t="s">
        <v>1489</v>
      </c>
      <c r="T169" s="493" t="s">
        <v>1530</v>
      </c>
      <c r="U169" s="811" t="s">
        <v>1650</v>
      </c>
      <c r="V169" s="811"/>
      <c r="W169" s="811"/>
      <c r="X169" s="811"/>
      <c r="Y169" s="811"/>
      <c r="Z169" s="811"/>
      <c r="AA169" s="811"/>
      <c r="AB169" s="808"/>
      <c r="AC169" s="808"/>
      <c r="AD169" s="808"/>
      <c r="AE169" s="808"/>
      <c r="AF169" s="809"/>
    </row>
    <row r="170" spans="2:32" x14ac:dyDescent="0.3">
      <c r="S170" s="489" t="s">
        <v>1490</v>
      </c>
      <c r="T170" s="471" t="s">
        <v>1531</v>
      </c>
      <c r="U170" s="808" t="s">
        <v>1651</v>
      </c>
      <c r="V170" s="808"/>
      <c r="W170" s="808"/>
      <c r="X170" s="808"/>
      <c r="Y170" s="808"/>
      <c r="Z170" s="808"/>
      <c r="AA170" s="808"/>
      <c r="AB170" s="808"/>
      <c r="AC170" s="808"/>
      <c r="AD170" s="808"/>
      <c r="AE170" s="808"/>
      <c r="AF170" s="809"/>
    </row>
    <row r="171" spans="2:32" x14ac:dyDescent="0.3">
      <c r="S171" s="489" t="s">
        <v>1491</v>
      </c>
      <c r="T171" s="471" t="s">
        <v>1532</v>
      </c>
      <c r="U171" s="808" t="s">
        <v>1652</v>
      </c>
      <c r="V171" s="808"/>
      <c r="W171" s="808"/>
      <c r="X171" s="808"/>
      <c r="Y171" s="808"/>
      <c r="Z171" s="808"/>
      <c r="AA171" s="808"/>
      <c r="AB171" s="808"/>
      <c r="AC171" s="808"/>
      <c r="AD171" s="808"/>
      <c r="AE171" s="808"/>
      <c r="AF171" s="809"/>
    </row>
    <row r="172" spans="2:32" x14ac:dyDescent="0.3">
      <c r="R172" s="487">
        <v>14</v>
      </c>
      <c r="S172" s="478" t="s">
        <v>1492</v>
      </c>
      <c r="T172" s="488" t="s">
        <v>1533</v>
      </c>
      <c r="U172" s="802" t="s">
        <v>1653</v>
      </c>
      <c r="V172" s="802"/>
      <c r="W172" s="802"/>
      <c r="X172" s="802"/>
      <c r="Y172" s="802"/>
      <c r="Z172" s="802"/>
      <c r="AA172" s="802"/>
      <c r="AB172" s="802" t="s">
        <v>1631</v>
      </c>
      <c r="AC172" s="802"/>
      <c r="AD172" s="802"/>
      <c r="AE172" s="802"/>
      <c r="AF172" s="810"/>
    </row>
    <row r="173" spans="2:32" x14ac:dyDescent="0.3">
      <c r="S173" s="489" t="s">
        <v>1493</v>
      </c>
      <c r="T173" s="471" t="s">
        <v>1534</v>
      </c>
      <c r="U173" s="808" t="s">
        <v>1654</v>
      </c>
      <c r="V173" s="808"/>
      <c r="W173" s="808"/>
      <c r="X173" s="808"/>
      <c r="Y173" s="808"/>
      <c r="Z173" s="808"/>
      <c r="AA173" s="808"/>
      <c r="AB173" s="808"/>
      <c r="AC173" s="808"/>
      <c r="AD173" s="808"/>
      <c r="AE173" s="808"/>
      <c r="AF173" s="809"/>
    </row>
    <row r="174" spans="2:32" x14ac:dyDescent="0.3">
      <c r="S174" s="489" t="s">
        <v>1494</v>
      </c>
      <c r="T174" s="471" t="s">
        <v>1535</v>
      </c>
      <c r="U174" s="808" t="s">
        <v>1655</v>
      </c>
      <c r="V174" s="808"/>
      <c r="W174" s="808"/>
      <c r="X174" s="808"/>
      <c r="Y174" s="808"/>
      <c r="Z174" s="808"/>
      <c r="AA174" s="808"/>
      <c r="AB174" s="808"/>
      <c r="AC174" s="808"/>
      <c r="AD174" s="808"/>
      <c r="AE174" s="808"/>
      <c r="AF174" s="809"/>
    </row>
    <row r="175" spans="2:32" x14ac:dyDescent="0.3">
      <c r="S175" s="489" t="s">
        <v>1495</v>
      </c>
      <c r="T175" s="471" t="s">
        <v>1536</v>
      </c>
      <c r="U175" s="808" t="s">
        <v>1656</v>
      </c>
      <c r="V175" s="808"/>
      <c r="W175" s="808"/>
      <c r="X175" s="808"/>
      <c r="Y175" s="808"/>
      <c r="Z175" s="808"/>
      <c r="AA175" s="808"/>
      <c r="AB175" s="808"/>
      <c r="AC175" s="808"/>
      <c r="AD175" s="808"/>
      <c r="AE175" s="808"/>
      <c r="AF175" s="809"/>
    </row>
    <row r="176" spans="2:32" x14ac:dyDescent="0.3">
      <c r="R176" s="487">
        <v>15</v>
      </c>
      <c r="S176" s="478" t="s">
        <v>1496</v>
      </c>
      <c r="T176" s="488" t="s">
        <v>1537</v>
      </c>
      <c r="U176" s="802" t="s">
        <v>1657</v>
      </c>
      <c r="V176" s="802"/>
      <c r="W176" s="802"/>
      <c r="X176" s="802"/>
      <c r="Y176" s="802"/>
      <c r="Z176" s="802"/>
      <c r="AA176" s="802"/>
      <c r="AB176" s="803" t="s">
        <v>1658</v>
      </c>
      <c r="AC176" s="803"/>
      <c r="AD176" s="803"/>
      <c r="AE176" s="803"/>
      <c r="AF176" s="804"/>
    </row>
    <row r="177" spans="2:32" ht="14.25" thickBot="1" x14ac:dyDescent="0.35">
      <c r="R177" s="487">
        <v>16</v>
      </c>
      <c r="S177" s="481" t="s">
        <v>1497</v>
      </c>
      <c r="T177" s="491" t="s">
        <v>1538</v>
      </c>
      <c r="U177" s="805" t="s">
        <v>1659</v>
      </c>
      <c r="V177" s="805"/>
      <c r="W177" s="805"/>
      <c r="X177" s="805"/>
      <c r="Y177" s="805"/>
      <c r="Z177" s="805"/>
      <c r="AA177" s="805"/>
      <c r="AB177" s="806"/>
      <c r="AC177" s="806"/>
      <c r="AD177" s="806"/>
      <c r="AE177" s="806"/>
      <c r="AF177" s="807"/>
    </row>
    <row r="181" spans="2:32" x14ac:dyDescent="0.3">
      <c r="B181" s="35" t="s">
        <v>1776</v>
      </c>
    </row>
    <row r="184" spans="2:32" x14ac:dyDescent="0.3">
      <c r="J184" s="56" t="s">
        <v>1742</v>
      </c>
      <c r="Q184" s="56" t="s">
        <v>1743</v>
      </c>
      <c r="V184" s="56" t="s">
        <v>1744</v>
      </c>
    </row>
    <row r="185" spans="2:32" x14ac:dyDescent="0.3">
      <c r="J185" s="115" t="s">
        <v>1718</v>
      </c>
      <c r="N185" s="34" t="s">
        <v>1719</v>
      </c>
      <c r="Q185" s="115" t="s">
        <v>1721</v>
      </c>
      <c r="T185" s="34" t="s">
        <v>1725</v>
      </c>
      <c r="V185" s="115" t="s">
        <v>1752</v>
      </c>
    </row>
    <row r="186" spans="2:32" x14ac:dyDescent="0.3">
      <c r="H186" s="34" t="s">
        <v>1737</v>
      </c>
      <c r="J186" s="115" t="s">
        <v>1720</v>
      </c>
      <c r="Q186" s="115" t="s">
        <v>1722</v>
      </c>
      <c r="V186" s="115" t="s">
        <v>1756</v>
      </c>
      <c r="AA186" s="34" t="s">
        <v>1754</v>
      </c>
    </row>
    <row r="187" spans="2:32" x14ac:dyDescent="0.3">
      <c r="Q187" s="34" t="s">
        <v>1753</v>
      </c>
      <c r="V187" s="34" t="s">
        <v>1757</v>
      </c>
    </row>
    <row r="188" spans="2:32" x14ac:dyDescent="0.3">
      <c r="Q188" s="34" t="s">
        <v>1724</v>
      </c>
    </row>
    <row r="189" spans="2:32" x14ac:dyDescent="0.3">
      <c r="B189" s="35"/>
      <c r="Q189" s="34" t="s">
        <v>1723</v>
      </c>
    </row>
    <row r="192" spans="2:32" x14ac:dyDescent="0.3">
      <c r="U192" s="34" t="s">
        <v>1755</v>
      </c>
    </row>
    <row r="195" spans="6:25" x14ac:dyDescent="0.3">
      <c r="Q195" s="56" t="s">
        <v>1745</v>
      </c>
    </row>
    <row r="196" spans="6:25" x14ac:dyDescent="0.3">
      <c r="Q196" s="115" t="s">
        <v>1734</v>
      </c>
    </row>
    <row r="197" spans="6:25" x14ac:dyDescent="0.3">
      <c r="O197" s="34" t="s">
        <v>1738</v>
      </c>
      <c r="Q197" s="115" t="s">
        <v>1749</v>
      </c>
    </row>
    <row r="198" spans="6:25" x14ac:dyDescent="0.3">
      <c r="Q198" s="115" t="s">
        <v>1746</v>
      </c>
    </row>
    <row r="199" spans="6:25" x14ac:dyDescent="0.3">
      <c r="Q199" s="115" t="s">
        <v>1732</v>
      </c>
    </row>
    <row r="200" spans="6:25" x14ac:dyDescent="0.3">
      <c r="Q200" s="34" t="s">
        <v>1726</v>
      </c>
    </row>
    <row r="201" spans="6:25" x14ac:dyDescent="0.3">
      <c r="L201" s="34" t="s">
        <v>1736</v>
      </c>
      <c r="Q201" s="34" t="s">
        <v>1727</v>
      </c>
    </row>
    <row r="202" spans="6:25" x14ac:dyDescent="0.3">
      <c r="U202" s="81" t="s">
        <v>1750</v>
      </c>
    </row>
    <row r="203" spans="6:25" x14ac:dyDescent="0.3">
      <c r="N203" s="115" t="s">
        <v>1739</v>
      </c>
      <c r="T203" s="81" t="s">
        <v>1751</v>
      </c>
    </row>
    <row r="204" spans="6:25" x14ac:dyDescent="0.3">
      <c r="N204" s="34" t="s">
        <v>1740</v>
      </c>
    </row>
    <row r="205" spans="6:25" x14ac:dyDescent="0.3">
      <c r="H205" s="56" t="s">
        <v>1748</v>
      </c>
      <c r="N205" s="34" t="s">
        <v>1741</v>
      </c>
      <c r="V205" s="56" t="s">
        <v>1747</v>
      </c>
    </row>
    <row r="206" spans="6:25" x14ac:dyDescent="0.3">
      <c r="H206" s="115" t="s">
        <v>1793</v>
      </c>
      <c r="V206" s="115" t="s">
        <v>1735</v>
      </c>
      <c r="Y206" s="34" t="s">
        <v>1738</v>
      </c>
    </row>
    <row r="207" spans="6:25" x14ac:dyDescent="0.3">
      <c r="H207" s="115" t="s">
        <v>1728</v>
      </c>
      <c r="V207" s="115" t="s">
        <v>1749</v>
      </c>
    </row>
    <row r="208" spans="6:25" x14ac:dyDescent="0.3">
      <c r="F208" s="34" t="s">
        <v>1738</v>
      </c>
      <c r="H208" s="115" t="s">
        <v>1749</v>
      </c>
      <c r="V208" s="115" t="s">
        <v>1746</v>
      </c>
    </row>
    <row r="209" spans="8:22" x14ac:dyDescent="0.3">
      <c r="H209" s="115" t="s">
        <v>1746</v>
      </c>
      <c r="V209" s="115" t="s">
        <v>1733</v>
      </c>
    </row>
    <row r="210" spans="8:22" x14ac:dyDescent="0.3">
      <c r="H210" s="115" t="s">
        <v>1729</v>
      </c>
    </row>
    <row r="211" spans="8:22" x14ac:dyDescent="0.3">
      <c r="H211" s="34" t="s">
        <v>1730</v>
      </c>
    </row>
    <row r="212" spans="8:22" x14ac:dyDescent="0.3">
      <c r="H212" s="34" t="s">
        <v>1731</v>
      </c>
    </row>
  </sheetData>
  <mergeCells count="339">
    <mergeCell ref="G154:N154"/>
    <mergeCell ref="G155:N155"/>
    <mergeCell ref="G156:N156"/>
    <mergeCell ref="G157:N157"/>
    <mergeCell ref="D150:F150"/>
    <mergeCell ref="E151:F151"/>
    <mergeCell ref="E152:F152"/>
    <mergeCell ref="E153:F153"/>
    <mergeCell ref="E154:F154"/>
    <mergeCell ref="E155:F155"/>
    <mergeCell ref="E156:F156"/>
    <mergeCell ref="E157:F157"/>
    <mergeCell ref="F145:G145"/>
    <mergeCell ref="H145:I145"/>
    <mergeCell ref="J145:N145"/>
    <mergeCell ref="C150:C151"/>
    <mergeCell ref="G150:N151"/>
    <mergeCell ref="G152:N152"/>
    <mergeCell ref="G153:N153"/>
    <mergeCell ref="F141:G141"/>
    <mergeCell ref="H141:I141"/>
    <mergeCell ref="J141:N141"/>
    <mergeCell ref="F142:G142"/>
    <mergeCell ref="H142:I142"/>
    <mergeCell ref="J142:N142"/>
    <mergeCell ref="F143:G143"/>
    <mergeCell ref="H143:I144"/>
    <mergeCell ref="J143:N144"/>
    <mergeCell ref="F144:G144"/>
    <mergeCell ref="C117:C118"/>
    <mergeCell ref="D117:E117"/>
    <mergeCell ref="F117:F118"/>
    <mergeCell ref="G117:N118"/>
    <mergeCell ref="G119:N119"/>
    <mergeCell ref="G120:N120"/>
    <mergeCell ref="G121:N121"/>
    <mergeCell ref="G122:N122"/>
    <mergeCell ref="G123:N123"/>
    <mergeCell ref="U44:AA44"/>
    <mergeCell ref="AB44:AF44"/>
    <mergeCell ref="U45:AA45"/>
    <mergeCell ref="AB45:AF45"/>
    <mergeCell ref="U46:AA46"/>
    <mergeCell ref="AB46:AF46"/>
    <mergeCell ref="D30:E30"/>
    <mergeCell ref="F30:H30"/>
    <mergeCell ref="S30:X30"/>
    <mergeCell ref="S31:X31"/>
    <mergeCell ref="S32:X32"/>
    <mergeCell ref="I30:P30"/>
    <mergeCell ref="S33:X33"/>
    <mergeCell ref="S34:X34"/>
    <mergeCell ref="S35:X35"/>
    <mergeCell ref="I31:P31"/>
    <mergeCell ref="J32:K32"/>
    <mergeCell ref="M32:P32"/>
    <mergeCell ref="J33:K33"/>
    <mergeCell ref="M33:P33"/>
    <mergeCell ref="J34:K34"/>
    <mergeCell ref="M34:P34"/>
    <mergeCell ref="J35:K35"/>
    <mergeCell ref="M35:P35"/>
    <mergeCell ref="U50:AA50"/>
    <mergeCell ref="AB50:AF50"/>
    <mergeCell ref="U51:AA51"/>
    <mergeCell ref="AB51:AF51"/>
    <mergeCell ref="U52:AA52"/>
    <mergeCell ref="AB52:AF52"/>
    <mergeCell ref="U47:AA47"/>
    <mergeCell ref="AB47:AF47"/>
    <mergeCell ref="U48:AA48"/>
    <mergeCell ref="AB48:AF48"/>
    <mergeCell ref="U49:AA49"/>
    <mergeCell ref="AB49:AF49"/>
    <mergeCell ref="U56:AA56"/>
    <mergeCell ref="AB56:AF56"/>
    <mergeCell ref="U57:AA57"/>
    <mergeCell ref="AB57:AF57"/>
    <mergeCell ref="U58:AA58"/>
    <mergeCell ref="AB58:AF58"/>
    <mergeCell ref="U53:AA53"/>
    <mergeCell ref="AB53:AF53"/>
    <mergeCell ref="U54:AA54"/>
    <mergeCell ref="AB54:AF54"/>
    <mergeCell ref="U55:AA55"/>
    <mergeCell ref="AB55:AF55"/>
    <mergeCell ref="U62:AA62"/>
    <mergeCell ref="AB62:AF62"/>
    <mergeCell ref="U63:AA63"/>
    <mergeCell ref="AB63:AF63"/>
    <mergeCell ref="U64:AA64"/>
    <mergeCell ref="AB64:AF64"/>
    <mergeCell ref="U59:AA59"/>
    <mergeCell ref="AB59:AF59"/>
    <mergeCell ref="U60:AA60"/>
    <mergeCell ref="AB60:AF60"/>
    <mergeCell ref="U61:AA61"/>
    <mergeCell ref="AB61:AF61"/>
    <mergeCell ref="U68:AA68"/>
    <mergeCell ref="AB68:AF68"/>
    <mergeCell ref="U69:AA69"/>
    <mergeCell ref="AB69:AF69"/>
    <mergeCell ref="U70:AA70"/>
    <mergeCell ref="AB70:AF70"/>
    <mergeCell ref="U65:AA65"/>
    <mergeCell ref="AB65:AF65"/>
    <mergeCell ref="U66:AA66"/>
    <mergeCell ref="AB66:AF66"/>
    <mergeCell ref="U67:AA67"/>
    <mergeCell ref="AB67:AF67"/>
    <mergeCell ref="U74:AA74"/>
    <mergeCell ref="AB74:AF74"/>
    <mergeCell ref="U75:AA75"/>
    <mergeCell ref="AB75:AF75"/>
    <mergeCell ref="U76:AA76"/>
    <mergeCell ref="AB76:AF76"/>
    <mergeCell ref="U71:AA71"/>
    <mergeCell ref="AB71:AF71"/>
    <mergeCell ref="U72:AA72"/>
    <mergeCell ref="AB72:AF72"/>
    <mergeCell ref="U73:AA73"/>
    <mergeCell ref="AB73:AF73"/>
    <mergeCell ref="U80:AA80"/>
    <mergeCell ref="AB80:AF80"/>
    <mergeCell ref="U81:AA81"/>
    <mergeCell ref="AB81:AF81"/>
    <mergeCell ref="U82:AA82"/>
    <mergeCell ref="AB82:AF82"/>
    <mergeCell ref="U77:AA77"/>
    <mergeCell ref="AB77:AF77"/>
    <mergeCell ref="U78:AA78"/>
    <mergeCell ref="AB78:AF78"/>
    <mergeCell ref="U79:AA79"/>
    <mergeCell ref="AB79:AF79"/>
    <mergeCell ref="U86:AA86"/>
    <mergeCell ref="AB86:AF86"/>
    <mergeCell ref="U87:AA87"/>
    <mergeCell ref="AB87:AF87"/>
    <mergeCell ref="U88:AA88"/>
    <mergeCell ref="AB88:AF88"/>
    <mergeCell ref="U83:AA83"/>
    <mergeCell ref="AB83:AF83"/>
    <mergeCell ref="U84:AA84"/>
    <mergeCell ref="AB84:AF84"/>
    <mergeCell ref="U85:AA85"/>
    <mergeCell ref="AB85:AF85"/>
    <mergeCell ref="U92:AA92"/>
    <mergeCell ref="AB92:AF92"/>
    <mergeCell ref="U93:AA93"/>
    <mergeCell ref="AB93:AF93"/>
    <mergeCell ref="U94:AA94"/>
    <mergeCell ref="AB94:AF94"/>
    <mergeCell ref="U89:AA89"/>
    <mergeCell ref="AB89:AF89"/>
    <mergeCell ref="U90:AA90"/>
    <mergeCell ref="AB90:AF90"/>
    <mergeCell ref="U91:AA91"/>
    <mergeCell ref="AB91:AF91"/>
    <mergeCell ref="U98:AA98"/>
    <mergeCell ref="AB98:AF98"/>
    <mergeCell ref="U99:AA99"/>
    <mergeCell ref="AB99:AF99"/>
    <mergeCell ref="U100:AA100"/>
    <mergeCell ref="AB100:AF100"/>
    <mergeCell ref="AB95:AF95"/>
    <mergeCell ref="AB96:AF96"/>
    <mergeCell ref="U95:AA95"/>
    <mergeCell ref="U96:AA96"/>
    <mergeCell ref="U97:AA97"/>
    <mergeCell ref="AB97:AF97"/>
    <mergeCell ref="U104:AA104"/>
    <mergeCell ref="AB104:AF104"/>
    <mergeCell ref="U105:AA105"/>
    <mergeCell ref="AB105:AF105"/>
    <mergeCell ref="U106:AA106"/>
    <mergeCell ref="AB106:AF106"/>
    <mergeCell ref="U101:AA101"/>
    <mergeCell ref="AB101:AF101"/>
    <mergeCell ref="U102:AA102"/>
    <mergeCell ref="AB102:AF102"/>
    <mergeCell ref="U103:AA103"/>
    <mergeCell ref="AB103:AF103"/>
    <mergeCell ref="U110:AA110"/>
    <mergeCell ref="AB110:AF110"/>
    <mergeCell ref="U111:AA111"/>
    <mergeCell ref="AB111:AF111"/>
    <mergeCell ref="U112:AA112"/>
    <mergeCell ref="AB112:AF112"/>
    <mergeCell ref="U107:AA107"/>
    <mergeCell ref="AB107:AF107"/>
    <mergeCell ref="U108:AA108"/>
    <mergeCell ref="AB108:AF108"/>
    <mergeCell ref="U109:AA109"/>
    <mergeCell ref="AB109:AF109"/>
    <mergeCell ref="U116:AA116"/>
    <mergeCell ref="AB116:AF116"/>
    <mergeCell ref="U117:AA117"/>
    <mergeCell ref="AB117:AF117"/>
    <mergeCell ref="U118:AA118"/>
    <mergeCell ref="AB118:AF118"/>
    <mergeCell ref="U113:AA113"/>
    <mergeCell ref="AB113:AF113"/>
    <mergeCell ref="U114:AA114"/>
    <mergeCell ref="AB114:AF114"/>
    <mergeCell ref="U115:AA115"/>
    <mergeCell ref="AB115:AF115"/>
    <mergeCell ref="U122:AA122"/>
    <mergeCell ref="AB122:AF122"/>
    <mergeCell ref="U123:AA123"/>
    <mergeCell ref="AB123:AF123"/>
    <mergeCell ref="U124:AA124"/>
    <mergeCell ref="AB124:AF124"/>
    <mergeCell ref="U119:AA119"/>
    <mergeCell ref="AB119:AF119"/>
    <mergeCell ref="U120:AA120"/>
    <mergeCell ref="AB120:AF120"/>
    <mergeCell ref="U121:AA121"/>
    <mergeCell ref="AB121:AF121"/>
    <mergeCell ref="U128:AA128"/>
    <mergeCell ref="AB128:AF128"/>
    <mergeCell ref="U129:AA129"/>
    <mergeCell ref="AB129:AF129"/>
    <mergeCell ref="U130:AA130"/>
    <mergeCell ref="AB130:AF130"/>
    <mergeCell ref="U125:AA125"/>
    <mergeCell ref="AB125:AF125"/>
    <mergeCell ref="U126:AA126"/>
    <mergeCell ref="AB126:AF126"/>
    <mergeCell ref="U127:AA127"/>
    <mergeCell ref="AB127:AF127"/>
    <mergeCell ref="U134:AA134"/>
    <mergeCell ref="AB134:AF134"/>
    <mergeCell ref="U135:AA135"/>
    <mergeCell ref="AB135:AF135"/>
    <mergeCell ref="U136:AA136"/>
    <mergeCell ref="AB136:AF136"/>
    <mergeCell ref="U131:AA131"/>
    <mergeCell ref="AB131:AF131"/>
    <mergeCell ref="U132:AA132"/>
    <mergeCell ref="AB132:AF132"/>
    <mergeCell ref="U133:AA133"/>
    <mergeCell ref="AB133:AF133"/>
    <mergeCell ref="U140:AA140"/>
    <mergeCell ref="AB140:AF140"/>
    <mergeCell ref="U141:AA141"/>
    <mergeCell ref="AB141:AF141"/>
    <mergeCell ref="U142:AA142"/>
    <mergeCell ref="AB142:AF142"/>
    <mergeCell ref="U137:AA137"/>
    <mergeCell ref="AB137:AF137"/>
    <mergeCell ref="U138:AA138"/>
    <mergeCell ref="AB138:AF138"/>
    <mergeCell ref="U139:AA139"/>
    <mergeCell ref="AB139:AF139"/>
    <mergeCell ref="U146:AA146"/>
    <mergeCell ref="AB146:AF146"/>
    <mergeCell ref="U147:AA147"/>
    <mergeCell ref="AB147:AF147"/>
    <mergeCell ref="U148:AA148"/>
    <mergeCell ref="AB148:AF148"/>
    <mergeCell ref="U143:AA143"/>
    <mergeCell ref="AB143:AF143"/>
    <mergeCell ref="U144:AA144"/>
    <mergeCell ref="AB144:AF144"/>
    <mergeCell ref="U145:AA145"/>
    <mergeCell ref="AB145:AF145"/>
    <mergeCell ref="U152:AA152"/>
    <mergeCell ref="AB152:AF152"/>
    <mergeCell ref="U153:AA153"/>
    <mergeCell ref="AB153:AF153"/>
    <mergeCell ref="U154:AA154"/>
    <mergeCell ref="AB154:AF154"/>
    <mergeCell ref="U149:AA149"/>
    <mergeCell ref="AB149:AF149"/>
    <mergeCell ref="U150:AA150"/>
    <mergeCell ref="AB150:AF150"/>
    <mergeCell ref="U151:AA151"/>
    <mergeCell ref="AB151:AF151"/>
    <mergeCell ref="U160:AA160"/>
    <mergeCell ref="AB160:AF160"/>
    <mergeCell ref="U158:AA158"/>
    <mergeCell ref="AB158:AF158"/>
    <mergeCell ref="U159:AA159"/>
    <mergeCell ref="AB159:AF159"/>
    <mergeCell ref="U155:AA155"/>
    <mergeCell ref="AB155:AF155"/>
    <mergeCell ref="U156:AA156"/>
    <mergeCell ref="AB156:AF156"/>
    <mergeCell ref="U157:AA157"/>
    <mergeCell ref="AB157:AF157"/>
    <mergeCell ref="U164:AA164"/>
    <mergeCell ref="AB164:AF164"/>
    <mergeCell ref="U165:AA165"/>
    <mergeCell ref="AB165:AF165"/>
    <mergeCell ref="U166:AA166"/>
    <mergeCell ref="AB166:AF166"/>
    <mergeCell ref="U161:AA161"/>
    <mergeCell ref="AB161:AF161"/>
    <mergeCell ref="U162:AA162"/>
    <mergeCell ref="AB162:AF162"/>
    <mergeCell ref="U163:AA163"/>
    <mergeCell ref="AB163:AF163"/>
    <mergeCell ref="U169:AA169"/>
    <mergeCell ref="AB169:AF169"/>
    <mergeCell ref="U170:AA170"/>
    <mergeCell ref="AB170:AF170"/>
    <mergeCell ref="U171:AA171"/>
    <mergeCell ref="AB171:AF171"/>
    <mergeCell ref="U167:AA167"/>
    <mergeCell ref="AB167:AF167"/>
    <mergeCell ref="U168:AA168"/>
    <mergeCell ref="AB168:AF168"/>
    <mergeCell ref="U176:AA176"/>
    <mergeCell ref="AB176:AF176"/>
    <mergeCell ref="U177:AA177"/>
    <mergeCell ref="AB177:AF177"/>
    <mergeCell ref="U175:AA175"/>
    <mergeCell ref="AB175:AF175"/>
    <mergeCell ref="U172:AA172"/>
    <mergeCell ref="AB172:AF172"/>
    <mergeCell ref="U173:AA173"/>
    <mergeCell ref="AB173:AF173"/>
    <mergeCell ref="U174:AA174"/>
    <mergeCell ref="AB174:AF174"/>
    <mergeCell ref="C139:C140"/>
    <mergeCell ref="D139:E139"/>
    <mergeCell ref="F139:I139"/>
    <mergeCell ref="J139:N140"/>
    <mergeCell ref="F140:G140"/>
    <mergeCell ref="H140:I140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D3F-5E70-447A-8A04-9AB6741380D1}">
  <dimension ref="B2:M61"/>
  <sheetViews>
    <sheetView zoomScale="80" zoomScaleNormal="80" workbookViewId="0">
      <selection activeCell="O52" sqref="O52"/>
    </sheetView>
  </sheetViews>
  <sheetFormatPr defaultColWidth="8.75" defaultRowHeight="13.5" x14ac:dyDescent="0.3"/>
  <cols>
    <col min="1" max="1" width="8.75" style="34"/>
    <col min="2" max="2" width="12.75" style="34" customWidth="1"/>
    <col min="3" max="16384" width="8.75" style="34"/>
  </cols>
  <sheetData>
    <row r="2" spans="2:2" x14ac:dyDescent="0.3">
      <c r="B2" s="56" t="s">
        <v>1813</v>
      </c>
    </row>
    <row r="3" spans="2:2" x14ac:dyDescent="0.3">
      <c r="B3" s="34" t="s">
        <v>1814</v>
      </c>
    </row>
    <row r="4" spans="2:2" x14ac:dyDescent="0.3">
      <c r="B4" s="34" t="s">
        <v>1815</v>
      </c>
    </row>
    <row r="5" spans="2:2" x14ac:dyDescent="0.3">
      <c r="B5" s="34" t="s">
        <v>1816</v>
      </c>
    </row>
    <row r="6" spans="2:2" x14ac:dyDescent="0.3">
      <c r="B6" s="34" t="s">
        <v>1817</v>
      </c>
    </row>
    <row r="8" spans="2:2" x14ac:dyDescent="0.3">
      <c r="B8" s="52" t="s">
        <v>1878</v>
      </c>
    </row>
    <row r="9" spans="2:2" x14ac:dyDescent="0.3">
      <c r="B9" s="53" t="s">
        <v>1879</v>
      </c>
    </row>
    <row r="10" spans="2:2" x14ac:dyDescent="0.3">
      <c r="B10" s="53" t="s">
        <v>1880</v>
      </c>
    </row>
    <row r="12" spans="2:2" x14ac:dyDescent="0.3">
      <c r="B12" s="56" t="s">
        <v>1802</v>
      </c>
    </row>
    <row r="14" spans="2:2" x14ac:dyDescent="0.3">
      <c r="B14" s="34" t="s">
        <v>1803</v>
      </c>
    </row>
    <row r="15" spans="2:2" x14ac:dyDescent="0.3">
      <c r="B15" s="34" t="s">
        <v>1804</v>
      </c>
    </row>
    <row r="16" spans="2:2" x14ac:dyDescent="0.3">
      <c r="B16" s="34" t="s">
        <v>1805</v>
      </c>
    </row>
    <row r="17" spans="2:12" x14ac:dyDescent="0.3">
      <c r="B17" s="34" t="s">
        <v>1806</v>
      </c>
    </row>
    <row r="23" spans="2:12" x14ac:dyDescent="0.3">
      <c r="L23" s="34" t="s">
        <v>1808</v>
      </c>
    </row>
    <row r="25" spans="2:12" x14ac:dyDescent="0.3">
      <c r="L25" s="34" t="s">
        <v>1809</v>
      </c>
    </row>
    <row r="34" spans="2:5" x14ac:dyDescent="0.3">
      <c r="B34" s="56" t="s">
        <v>995</v>
      </c>
    </row>
    <row r="36" spans="2:5" x14ac:dyDescent="0.3">
      <c r="B36" s="34" t="s">
        <v>996</v>
      </c>
    </row>
    <row r="37" spans="2:5" x14ac:dyDescent="0.3">
      <c r="B37" s="34" t="s">
        <v>997</v>
      </c>
    </row>
    <row r="38" spans="2:5" x14ac:dyDescent="0.3">
      <c r="B38" s="34" t="s">
        <v>1810</v>
      </c>
    </row>
    <row r="39" spans="2:5" x14ac:dyDescent="0.3">
      <c r="B39" s="52" t="s">
        <v>1811</v>
      </c>
    </row>
    <row r="40" spans="2:5" x14ac:dyDescent="0.3">
      <c r="B40" s="53" t="s">
        <v>1812</v>
      </c>
    </row>
    <row r="41" spans="2:5" x14ac:dyDescent="0.3">
      <c r="B41" s="34" t="s">
        <v>998</v>
      </c>
    </row>
    <row r="42" spans="2:5" ht="14.25" thickBot="1" x14ac:dyDescent="0.35">
      <c r="B42" s="52" t="s">
        <v>1818</v>
      </c>
    </row>
    <row r="43" spans="2:5" x14ac:dyDescent="0.3">
      <c r="B43" s="393" t="s">
        <v>1002</v>
      </c>
      <c r="C43" s="135" t="s">
        <v>999</v>
      </c>
      <c r="D43" s="347" t="s">
        <v>1000</v>
      </c>
      <c r="E43" s="71" t="s">
        <v>1001</v>
      </c>
    </row>
    <row r="44" spans="2:5" ht="14.25" thickBot="1" x14ac:dyDescent="0.35">
      <c r="B44" s="394" t="s">
        <v>1003</v>
      </c>
      <c r="C44" s="366">
        <v>0</v>
      </c>
      <c r="D44" s="367">
        <v>800</v>
      </c>
      <c r="E44" s="368">
        <v>4000</v>
      </c>
    </row>
    <row r="48" spans="2:5" x14ac:dyDescent="0.3">
      <c r="B48" s="34" t="s">
        <v>1004</v>
      </c>
    </row>
    <row r="49" spans="2:13" x14ac:dyDescent="0.3">
      <c r="B49" s="34" t="s">
        <v>1858</v>
      </c>
    </row>
    <row r="50" spans="2:13" x14ac:dyDescent="0.3">
      <c r="B50" s="34" t="s">
        <v>1859</v>
      </c>
    </row>
    <row r="51" spans="2:13" x14ac:dyDescent="0.3">
      <c r="B51" s="34" t="s">
        <v>1860</v>
      </c>
    </row>
    <row r="52" spans="2:13" x14ac:dyDescent="0.3">
      <c r="B52" s="34" t="s">
        <v>1862</v>
      </c>
    </row>
    <row r="53" spans="2:13" x14ac:dyDescent="0.3">
      <c r="B53" s="34" t="s">
        <v>1863</v>
      </c>
    </row>
    <row r="55" spans="2:13" x14ac:dyDescent="0.3">
      <c r="B55" s="34" t="s">
        <v>1861</v>
      </c>
    </row>
    <row r="56" spans="2:13" ht="71.45" customHeight="1" x14ac:dyDescent="0.3">
      <c r="B56" s="878" t="s">
        <v>1864</v>
      </c>
      <c r="C56" s="879"/>
      <c r="D56" s="879"/>
      <c r="E56" s="879"/>
      <c r="F56" s="879"/>
      <c r="G56" s="879"/>
      <c r="H56" s="879"/>
      <c r="I56" s="879"/>
      <c r="J56" s="879"/>
      <c r="K56" s="879"/>
      <c r="L56" s="879"/>
      <c r="M56" s="879"/>
    </row>
    <row r="57" spans="2:13" ht="71.45" customHeight="1" x14ac:dyDescent="0.3">
      <c r="B57" s="878" t="s">
        <v>1865</v>
      </c>
      <c r="C57" s="879"/>
      <c r="D57" s="879"/>
      <c r="E57" s="879"/>
      <c r="F57" s="879"/>
      <c r="G57" s="879"/>
      <c r="H57" s="879"/>
      <c r="I57" s="879"/>
      <c r="J57" s="879"/>
      <c r="K57" s="879"/>
      <c r="L57" s="879"/>
      <c r="M57" s="879"/>
    </row>
    <row r="58" spans="2:13" x14ac:dyDescent="0.3">
      <c r="B58" s="880" t="s">
        <v>1866</v>
      </c>
      <c r="C58" s="881"/>
      <c r="D58" s="881"/>
      <c r="E58" s="881"/>
      <c r="F58" s="881"/>
      <c r="G58" s="881"/>
      <c r="H58" s="881"/>
      <c r="I58" s="881"/>
      <c r="J58" s="881"/>
      <c r="K58" s="881"/>
      <c r="L58" s="881"/>
      <c r="M58" s="881"/>
    </row>
    <row r="59" spans="2:13" ht="14.25" thickBot="1" x14ac:dyDescent="0.35"/>
    <row r="60" spans="2:13" s="91" customFormat="1" ht="27" x14ac:dyDescent="0.3">
      <c r="B60" s="411" t="s">
        <v>1040</v>
      </c>
      <c r="C60" s="391">
        <v>0</v>
      </c>
      <c r="D60" s="390">
        <v>1</v>
      </c>
      <c r="E60" s="390">
        <v>2</v>
      </c>
      <c r="F60" s="390">
        <v>3</v>
      </c>
      <c r="G60" s="390">
        <v>4</v>
      </c>
      <c r="H60" s="390">
        <v>5</v>
      </c>
      <c r="I60" s="390">
        <v>6</v>
      </c>
      <c r="J60" s="390">
        <v>7</v>
      </c>
      <c r="K60" s="390">
        <v>8</v>
      </c>
      <c r="L60" s="390">
        <v>9</v>
      </c>
      <c r="M60" s="392">
        <v>10</v>
      </c>
    </row>
    <row r="61" spans="2:13" s="91" customFormat="1" ht="27.75" thickBot="1" x14ac:dyDescent="0.35">
      <c r="B61" s="412" t="s">
        <v>1041</v>
      </c>
      <c r="C61" s="410">
        <v>4</v>
      </c>
      <c r="D61" s="408">
        <f>C61+1.6</f>
        <v>5.6</v>
      </c>
      <c r="E61" s="408">
        <f t="shared" ref="E61:M61" si="0">D61+1.6</f>
        <v>7.1999999999999993</v>
      </c>
      <c r="F61" s="408">
        <f t="shared" si="0"/>
        <v>8.7999999999999989</v>
      </c>
      <c r="G61" s="408">
        <f t="shared" si="0"/>
        <v>10.399999999999999</v>
      </c>
      <c r="H61" s="408">
        <f t="shared" si="0"/>
        <v>11.999999999999998</v>
      </c>
      <c r="I61" s="408">
        <f t="shared" si="0"/>
        <v>13.599999999999998</v>
      </c>
      <c r="J61" s="408">
        <f t="shared" si="0"/>
        <v>15.199999999999998</v>
      </c>
      <c r="K61" s="408">
        <f t="shared" si="0"/>
        <v>16.799999999999997</v>
      </c>
      <c r="L61" s="408">
        <f t="shared" si="0"/>
        <v>18.399999999999999</v>
      </c>
      <c r="M61" s="409">
        <f t="shared" si="0"/>
        <v>20</v>
      </c>
    </row>
  </sheetData>
  <mergeCells count="3">
    <mergeCell ref="B56:M56"/>
    <mergeCell ref="B57:M57"/>
    <mergeCell ref="B58:M58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1DA4-E2ED-49E2-B798-5E6DB005891F}">
  <dimension ref="B2:R55"/>
  <sheetViews>
    <sheetView topLeftCell="A15" zoomScale="85" zoomScaleNormal="85" workbookViewId="0">
      <selection activeCell="V42" sqref="V42"/>
    </sheetView>
  </sheetViews>
  <sheetFormatPr defaultColWidth="8.75" defaultRowHeight="13.5" x14ac:dyDescent="0.3"/>
  <cols>
    <col min="1" max="17" width="8.75" style="34"/>
    <col min="18" max="18" width="14.75" style="34" customWidth="1"/>
    <col min="19" max="16384" width="8.75" style="34"/>
  </cols>
  <sheetData>
    <row r="2" spans="2:3" x14ac:dyDescent="0.3">
      <c r="B2" s="56" t="s">
        <v>1874</v>
      </c>
    </row>
    <row r="4" spans="2:3" x14ac:dyDescent="0.3">
      <c r="B4" s="34" t="s">
        <v>1798</v>
      </c>
    </row>
    <row r="5" spans="2:3" x14ac:dyDescent="0.3">
      <c r="B5" s="34" t="s">
        <v>1799</v>
      </c>
    </row>
    <row r="6" spans="2:3" x14ac:dyDescent="0.3">
      <c r="B6" s="34" t="s">
        <v>1800</v>
      </c>
    </row>
    <row r="7" spans="2:3" x14ac:dyDescent="0.3">
      <c r="B7" s="34" t="s">
        <v>1807</v>
      </c>
    </row>
    <row r="16" spans="2:3" x14ac:dyDescent="0.3">
      <c r="C16" s="56" t="s">
        <v>1801</v>
      </c>
    </row>
    <row r="20" spans="11:18" ht="14.25" thickBot="1" x14ac:dyDescent="0.35"/>
    <row r="21" spans="11:18" ht="14.25" thickBot="1" x14ac:dyDescent="0.35">
      <c r="K21" s="757" t="s">
        <v>243</v>
      </c>
      <c r="L21" s="756"/>
      <c r="M21" s="756"/>
      <c r="N21" s="756"/>
      <c r="O21" s="756" t="s">
        <v>33</v>
      </c>
      <c r="P21" s="756"/>
      <c r="Q21" s="756"/>
      <c r="R21" s="759"/>
    </row>
    <row r="22" spans="11:18" x14ac:dyDescent="0.3">
      <c r="K22" s="885" t="s">
        <v>1881</v>
      </c>
      <c r="L22" s="886"/>
      <c r="M22" s="886"/>
      <c r="N22" s="886"/>
      <c r="O22" s="886"/>
      <c r="P22" s="886"/>
      <c r="Q22" s="886"/>
      <c r="R22" s="887"/>
    </row>
    <row r="23" spans="11:18" x14ac:dyDescent="0.3">
      <c r="K23" s="914" t="s">
        <v>1886</v>
      </c>
      <c r="L23" s="915"/>
      <c r="M23" s="915"/>
      <c r="N23" s="916"/>
      <c r="O23" s="923" t="s">
        <v>1902</v>
      </c>
      <c r="P23" s="915"/>
      <c r="Q23" s="915"/>
      <c r="R23" s="924"/>
    </row>
    <row r="24" spans="11:18" x14ac:dyDescent="0.3">
      <c r="K24" s="917"/>
      <c r="L24" s="918"/>
      <c r="M24" s="918"/>
      <c r="N24" s="919"/>
      <c r="O24" s="925"/>
      <c r="P24" s="918"/>
      <c r="Q24" s="918"/>
      <c r="R24" s="926"/>
    </row>
    <row r="25" spans="11:18" x14ac:dyDescent="0.3">
      <c r="K25" s="920"/>
      <c r="L25" s="921"/>
      <c r="M25" s="921"/>
      <c r="N25" s="922"/>
      <c r="O25" s="927"/>
      <c r="P25" s="921"/>
      <c r="Q25" s="921"/>
      <c r="R25" s="928"/>
    </row>
    <row r="26" spans="11:18" x14ac:dyDescent="0.3">
      <c r="K26" s="882" t="s">
        <v>1884</v>
      </c>
      <c r="L26" s="883"/>
      <c r="M26" s="883"/>
      <c r="N26" s="883"/>
      <c r="O26" s="883" t="s">
        <v>1885</v>
      </c>
      <c r="P26" s="883"/>
      <c r="Q26" s="883"/>
      <c r="R26" s="884"/>
    </row>
    <row r="27" spans="11:18" ht="14.25" thickBot="1" x14ac:dyDescent="0.35">
      <c r="K27" s="903" t="s">
        <v>1882</v>
      </c>
      <c r="L27" s="904"/>
      <c r="M27" s="904"/>
      <c r="N27" s="904"/>
      <c r="O27" s="904" t="s">
        <v>1883</v>
      </c>
      <c r="P27" s="904"/>
      <c r="Q27" s="904"/>
      <c r="R27" s="905"/>
    </row>
    <row r="28" spans="11:18" x14ac:dyDescent="0.3">
      <c r="K28" s="906" t="s">
        <v>1887</v>
      </c>
      <c r="L28" s="907"/>
      <c r="M28" s="907"/>
      <c r="N28" s="907"/>
      <c r="O28" s="908" t="s">
        <v>1888</v>
      </c>
      <c r="P28" s="909"/>
      <c r="Q28" s="909"/>
      <c r="R28" s="910"/>
    </row>
    <row r="29" spans="11:18" x14ac:dyDescent="0.3">
      <c r="K29" s="900" t="s">
        <v>1889</v>
      </c>
      <c r="L29" s="901"/>
      <c r="M29" s="901"/>
      <c r="N29" s="901"/>
      <c r="O29" s="898"/>
      <c r="P29" s="892"/>
      <c r="Q29" s="892"/>
      <c r="R29" s="899"/>
    </row>
    <row r="30" spans="11:18" x14ac:dyDescent="0.3">
      <c r="K30" s="900" t="s">
        <v>1890</v>
      </c>
      <c r="L30" s="901"/>
      <c r="M30" s="901"/>
      <c r="N30" s="901"/>
      <c r="O30" s="898"/>
      <c r="P30" s="892"/>
      <c r="Q30" s="892"/>
      <c r="R30" s="899"/>
    </row>
    <row r="31" spans="11:18" x14ac:dyDescent="0.3">
      <c r="K31" s="900" t="s">
        <v>1891</v>
      </c>
      <c r="L31" s="901"/>
      <c r="M31" s="901"/>
      <c r="N31" s="901"/>
      <c r="O31" s="898"/>
      <c r="P31" s="892"/>
      <c r="Q31" s="892"/>
      <c r="R31" s="899"/>
    </row>
    <row r="32" spans="11:18" x14ac:dyDescent="0.3">
      <c r="K32" s="906" t="s">
        <v>1892</v>
      </c>
      <c r="L32" s="907"/>
      <c r="M32" s="907"/>
      <c r="N32" s="907"/>
      <c r="O32" s="898"/>
      <c r="P32" s="892"/>
      <c r="Q32" s="892"/>
      <c r="R32" s="899"/>
    </row>
    <row r="33" spans="11:18" x14ac:dyDescent="0.3">
      <c r="K33" s="900" t="s">
        <v>1893</v>
      </c>
      <c r="L33" s="901"/>
      <c r="M33" s="901"/>
      <c r="N33" s="901"/>
      <c r="O33" s="898"/>
      <c r="P33" s="892"/>
      <c r="Q33" s="892"/>
      <c r="R33" s="899"/>
    </row>
    <row r="34" spans="11:18" x14ac:dyDescent="0.3">
      <c r="K34" s="900" t="s">
        <v>1894</v>
      </c>
      <c r="L34" s="901"/>
      <c r="M34" s="901"/>
      <c r="N34" s="901"/>
      <c r="O34" s="898"/>
      <c r="P34" s="892"/>
      <c r="Q34" s="892"/>
      <c r="R34" s="899"/>
    </row>
    <row r="35" spans="11:18" x14ac:dyDescent="0.3">
      <c r="K35" s="900" t="s">
        <v>1895</v>
      </c>
      <c r="L35" s="901"/>
      <c r="M35" s="901"/>
      <c r="N35" s="901"/>
      <c r="O35" s="875"/>
      <c r="P35" s="876"/>
      <c r="Q35" s="876"/>
      <c r="R35" s="877"/>
    </row>
    <row r="36" spans="11:18" x14ac:dyDescent="0.3">
      <c r="K36" s="888" t="s">
        <v>1901</v>
      </c>
      <c r="L36" s="889"/>
      <c r="M36" s="889"/>
      <c r="N36" s="890"/>
      <c r="O36" s="896" t="s">
        <v>1903</v>
      </c>
      <c r="P36" s="889"/>
      <c r="Q36" s="889"/>
      <c r="R36" s="897"/>
    </row>
    <row r="37" spans="11:18" x14ac:dyDescent="0.3">
      <c r="K37" s="891"/>
      <c r="L37" s="892"/>
      <c r="M37" s="892"/>
      <c r="N37" s="893"/>
      <c r="O37" s="898"/>
      <c r="P37" s="892"/>
      <c r="Q37" s="892"/>
      <c r="R37" s="899"/>
    </row>
    <row r="38" spans="11:18" x14ac:dyDescent="0.3">
      <c r="K38" s="894"/>
      <c r="L38" s="876"/>
      <c r="M38" s="876"/>
      <c r="N38" s="895"/>
      <c r="O38" s="875"/>
      <c r="P38" s="876"/>
      <c r="Q38" s="876"/>
      <c r="R38" s="877"/>
    </row>
    <row r="39" spans="11:18" x14ac:dyDescent="0.3">
      <c r="K39" s="900" t="s">
        <v>1910</v>
      </c>
      <c r="L39" s="901"/>
      <c r="M39" s="901"/>
      <c r="N39" s="901"/>
      <c r="O39" s="901" t="s">
        <v>1911</v>
      </c>
      <c r="P39" s="901"/>
      <c r="Q39" s="901"/>
      <c r="R39" s="902"/>
    </row>
    <row r="40" spans="11:18" x14ac:dyDescent="0.3">
      <c r="K40" s="900"/>
      <c r="L40" s="901"/>
      <c r="M40" s="901"/>
      <c r="N40" s="901"/>
      <c r="O40" s="901"/>
      <c r="P40" s="901"/>
      <c r="Q40" s="901"/>
      <c r="R40" s="902"/>
    </row>
    <row r="41" spans="11:18" x14ac:dyDescent="0.3">
      <c r="K41" s="900" t="s">
        <v>1899</v>
      </c>
      <c r="L41" s="901"/>
      <c r="M41" s="901"/>
      <c r="N41" s="901"/>
      <c r="O41" s="901" t="s">
        <v>1900</v>
      </c>
      <c r="P41" s="901"/>
      <c r="Q41" s="901"/>
      <c r="R41" s="902"/>
    </row>
    <row r="42" spans="11:18" x14ac:dyDescent="0.3">
      <c r="K42" s="900" t="s">
        <v>1908</v>
      </c>
      <c r="L42" s="901"/>
      <c r="M42" s="901"/>
      <c r="N42" s="901"/>
      <c r="O42" s="901" t="s">
        <v>1909</v>
      </c>
      <c r="P42" s="901"/>
      <c r="Q42" s="901"/>
      <c r="R42" s="902"/>
    </row>
    <row r="43" spans="11:18" x14ac:dyDescent="0.3">
      <c r="K43" s="900" t="s">
        <v>1897</v>
      </c>
      <c r="L43" s="901"/>
      <c r="M43" s="901"/>
      <c r="N43" s="901"/>
      <c r="O43" s="901" t="s">
        <v>1898</v>
      </c>
      <c r="P43" s="901"/>
      <c r="Q43" s="901"/>
      <c r="R43" s="902"/>
    </row>
    <row r="44" spans="11:18" x14ac:dyDescent="0.3">
      <c r="K44" s="900" t="s">
        <v>1904</v>
      </c>
      <c r="L44" s="901"/>
      <c r="M44" s="901"/>
      <c r="N44" s="901"/>
      <c r="O44" s="901" t="s">
        <v>1905</v>
      </c>
      <c r="P44" s="901"/>
      <c r="Q44" s="901"/>
      <c r="R44" s="902"/>
    </row>
    <row r="45" spans="11:18" x14ac:dyDescent="0.3">
      <c r="K45" s="900" t="s">
        <v>1906</v>
      </c>
      <c r="L45" s="901"/>
      <c r="M45" s="901"/>
      <c r="N45" s="901"/>
      <c r="O45" s="901" t="s">
        <v>1907</v>
      </c>
      <c r="P45" s="901"/>
      <c r="Q45" s="901"/>
      <c r="R45" s="902"/>
    </row>
    <row r="46" spans="11:18" ht="14.25" thickBot="1" x14ac:dyDescent="0.35">
      <c r="K46" s="911" t="s">
        <v>1896</v>
      </c>
      <c r="L46" s="912"/>
      <c r="M46" s="912"/>
      <c r="N46" s="912"/>
      <c r="O46" s="912"/>
      <c r="P46" s="912"/>
      <c r="Q46" s="912"/>
      <c r="R46" s="913"/>
    </row>
    <row r="53" spans="2:2" x14ac:dyDescent="0.3">
      <c r="B53" s="35" t="s">
        <v>1875</v>
      </c>
    </row>
    <row r="54" spans="2:2" x14ac:dyDescent="0.3">
      <c r="B54" s="34" t="s">
        <v>1876</v>
      </c>
    </row>
    <row r="55" spans="2:2" x14ac:dyDescent="0.3">
      <c r="B55" s="34" t="s">
        <v>1877</v>
      </c>
    </row>
  </sheetData>
  <mergeCells count="37">
    <mergeCell ref="K46:N46"/>
    <mergeCell ref="O46:R46"/>
    <mergeCell ref="K23:N25"/>
    <mergeCell ref="O23:R25"/>
    <mergeCell ref="K42:N42"/>
    <mergeCell ref="O42:R42"/>
    <mergeCell ref="K43:N43"/>
    <mergeCell ref="O43:R43"/>
    <mergeCell ref="K44:N44"/>
    <mergeCell ref="O44:R44"/>
    <mergeCell ref="K39:N39"/>
    <mergeCell ref="O39:R39"/>
    <mergeCell ref="K40:N40"/>
    <mergeCell ref="O40:R40"/>
    <mergeCell ref="K41:N41"/>
    <mergeCell ref="O41:R41"/>
    <mergeCell ref="K36:N38"/>
    <mergeCell ref="O36:R38"/>
    <mergeCell ref="K45:N45"/>
    <mergeCell ref="O45:R45"/>
    <mergeCell ref="K27:N27"/>
    <mergeCell ref="O27:R27"/>
    <mergeCell ref="K28:N28"/>
    <mergeCell ref="K29:N29"/>
    <mergeCell ref="O28:R35"/>
    <mergeCell ref="K30:N30"/>
    <mergeCell ref="K31:N31"/>
    <mergeCell ref="K32:N32"/>
    <mergeCell ref="K33:N33"/>
    <mergeCell ref="K34:N34"/>
    <mergeCell ref="K35:N35"/>
    <mergeCell ref="K26:N26"/>
    <mergeCell ref="O26:R26"/>
    <mergeCell ref="K22:N22"/>
    <mergeCell ref="K21:N21"/>
    <mergeCell ref="O21:R21"/>
    <mergeCell ref="O22:R22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EA09-18F4-4C8B-91D7-1F925B6CAB45}">
  <dimension ref="B2:B6"/>
  <sheetViews>
    <sheetView zoomScale="80" zoomScaleNormal="80" workbookViewId="0">
      <selection activeCell="B3" sqref="B3"/>
    </sheetView>
  </sheetViews>
  <sheetFormatPr defaultColWidth="8.75" defaultRowHeight="13.5" x14ac:dyDescent="0.3"/>
  <cols>
    <col min="1" max="1" width="8.75" style="34"/>
    <col min="2" max="2" width="15.5" style="34" customWidth="1"/>
    <col min="3" max="15" width="8.75" style="34" customWidth="1"/>
    <col min="16" max="23" width="10.75" style="34" customWidth="1"/>
    <col min="24" max="16384" width="8.75" style="34"/>
  </cols>
  <sheetData>
    <row r="2" spans="2:2" x14ac:dyDescent="0.3">
      <c r="B2" s="56" t="s">
        <v>1912</v>
      </c>
    </row>
    <row r="3" spans="2:2" x14ac:dyDescent="0.3">
      <c r="B3" s="34" t="s">
        <v>1868</v>
      </c>
    </row>
    <row r="4" spans="2:2" x14ac:dyDescent="0.3">
      <c r="B4" s="34" t="s">
        <v>1869</v>
      </c>
    </row>
    <row r="5" spans="2:2" x14ac:dyDescent="0.3">
      <c r="B5" s="34" t="s">
        <v>1913</v>
      </c>
    </row>
    <row r="6" spans="2:2" x14ac:dyDescent="0.3">
      <c r="B6" s="34" t="s">
        <v>1914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23C1-2C66-4637-A964-63B69B363B89}">
  <sheetPr>
    <pageSetUpPr fitToPage="1"/>
  </sheetPr>
  <dimension ref="B2:V61"/>
  <sheetViews>
    <sheetView topLeftCell="A13" zoomScale="70" zoomScaleNormal="70" workbookViewId="0">
      <selection activeCell="H14" sqref="H14"/>
    </sheetView>
  </sheetViews>
  <sheetFormatPr defaultRowHeight="16.5" x14ac:dyDescent="0.3"/>
  <cols>
    <col min="2" max="2" width="15.75" customWidth="1"/>
    <col min="3" max="3" width="45" bestFit="1" customWidth="1"/>
    <col min="4" max="4" width="12.75" style="949" customWidth="1"/>
    <col min="5" max="7" width="12.75" style="530" customWidth="1"/>
    <col min="8" max="8" width="12.75" style="544" customWidth="1"/>
    <col min="9" max="9" width="12.75" style="949" customWidth="1"/>
    <col min="10" max="10" width="39.5" customWidth="1"/>
  </cols>
  <sheetData>
    <row r="2" spans="2:10" x14ac:dyDescent="0.3">
      <c r="D2" s="950" t="s">
        <v>2155</v>
      </c>
      <c r="E2" s="948" t="s">
        <v>2153</v>
      </c>
      <c r="F2" s="948" t="s">
        <v>2151</v>
      </c>
      <c r="G2" s="948" t="s">
        <v>2154</v>
      </c>
      <c r="H2" s="934" t="s">
        <v>2148</v>
      </c>
      <c r="I2" s="950" t="s">
        <v>2155</v>
      </c>
    </row>
    <row r="3" spans="2:10" ht="17.25" thickBot="1" x14ac:dyDescent="0.35">
      <c r="D3" s="960" t="s">
        <v>2113</v>
      </c>
      <c r="E3" s="562" t="s">
        <v>2123</v>
      </c>
      <c r="F3" s="561" t="s">
        <v>2152</v>
      </c>
      <c r="G3" s="562" t="s">
        <v>2123</v>
      </c>
      <c r="H3" s="932" t="s">
        <v>2149</v>
      </c>
      <c r="I3" s="950" t="s">
        <v>2113</v>
      </c>
    </row>
    <row r="4" spans="2:10" ht="27" customHeight="1" thickBot="1" x14ac:dyDescent="0.35">
      <c r="B4" s="594" t="s">
        <v>1018</v>
      </c>
      <c r="C4" s="595"/>
      <c r="D4" s="951" t="s">
        <v>2108</v>
      </c>
      <c r="E4" s="397" t="s">
        <v>2109</v>
      </c>
      <c r="F4" s="397" t="s">
        <v>2150</v>
      </c>
      <c r="G4" s="397" t="s">
        <v>2110</v>
      </c>
      <c r="H4" s="545" t="s">
        <v>2111</v>
      </c>
      <c r="I4" s="951" t="s">
        <v>2112</v>
      </c>
      <c r="J4" s="398" t="s">
        <v>33</v>
      </c>
    </row>
    <row r="5" spans="2:10" x14ac:dyDescent="0.3">
      <c r="B5" s="596" t="s">
        <v>1028</v>
      </c>
      <c r="C5" s="404" t="s">
        <v>1029</v>
      </c>
      <c r="D5" s="952">
        <v>0</v>
      </c>
      <c r="E5" s="531">
        <v>11.95</v>
      </c>
      <c r="F5" s="531">
        <v>12.05</v>
      </c>
      <c r="G5" s="531">
        <v>12</v>
      </c>
      <c r="H5" s="546">
        <v>12.04</v>
      </c>
      <c r="I5" s="952">
        <v>12.15</v>
      </c>
      <c r="J5" s="400"/>
    </row>
    <row r="6" spans="2:10" x14ac:dyDescent="0.3">
      <c r="B6" s="597"/>
      <c r="C6" s="405" t="s">
        <v>1030</v>
      </c>
      <c r="D6" s="953"/>
      <c r="E6" s="532">
        <v>40</v>
      </c>
      <c r="F6" s="532">
        <v>39</v>
      </c>
      <c r="G6" s="532">
        <v>40</v>
      </c>
      <c r="H6" s="547">
        <v>38</v>
      </c>
      <c r="I6" s="953"/>
      <c r="J6" s="401"/>
    </row>
    <row r="7" spans="2:10" x14ac:dyDescent="0.3">
      <c r="B7" s="597"/>
      <c r="C7" s="405" t="s">
        <v>1031</v>
      </c>
      <c r="D7" s="954">
        <v>0</v>
      </c>
      <c r="E7" s="533">
        <v>5.1059999999999999</v>
      </c>
      <c r="F7" s="533">
        <v>5.0860000000000003</v>
      </c>
      <c r="G7" s="533">
        <v>5.1210000000000004</v>
      </c>
      <c r="H7" s="933">
        <v>5.0940000000000003</v>
      </c>
      <c r="I7" s="954">
        <v>2.0750000000000002</v>
      </c>
      <c r="J7" s="401"/>
    </row>
    <row r="8" spans="2:10" x14ac:dyDescent="0.3">
      <c r="B8" s="597"/>
      <c r="C8" s="405" t="s">
        <v>1032</v>
      </c>
      <c r="D8" s="953"/>
      <c r="E8" s="532">
        <v>36</v>
      </c>
      <c r="F8" s="532">
        <v>35</v>
      </c>
      <c r="G8" s="532">
        <v>35</v>
      </c>
      <c r="H8" s="547">
        <v>32</v>
      </c>
      <c r="I8" s="953"/>
      <c r="J8" s="401"/>
    </row>
    <row r="9" spans="2:10" x14ac:dyDescent="0.3">
      <c r="B9" s="597"/>
      <c r="C9" s="405" t="s">
        <v>1033</v>
      </c>
      <c r="D9" s="954">
        <v>0</v>
      </c>
      <c r="E9" s="533">
        <v>3.3069999999999999</v>
      </c>
      <c r="F9" s="533">
        <v>3.3</v>
      </c>
      <c r="G9" s="533">
        <v>3.3010000000000002</v>
      </c>
      <c r="H9" s="933">
        <v>3.302</v>
      </c>
      <c r="I9" s="954">
        <v>2.0329999999999999</v>
      </c>
      <c r="J9" s="401"/>
    </row>
    <row r="10" spans="2:10" ht="17.25" thickBot="1" x14ac:dyDescent="0.35">
      <c r="B10" s="598"/>
      <c r="C10" s="406" t="s">
        <v>1034</v>
      </c>
      <c r="D10" s="955"/>
      <c r="E10" s="534">
        <v>30</v>
      </c>
      <c r="F10" s="534">
        <v>34</v>
      </c>
      <c r="G10" s="534">
        <v>31</v>
      </c>
      <c r="H10" s="548">
        <v>33</v>
      </c>
      <c r="I10" s="955"/>
      <c r="J10" s="403"/>
    </row>
    <row r="11" spans="2:10" x14ac:dyDescent="0.3">
      <c r="B11" s="596" t="s">
        <v>1035</v>
      </c>
      <c r="C11" s="404" t="s">
        <v>1024</v>
      </c>
      <c r="D11" s="956"/>
      <c r="E11" s="535" t="s">
        <v>1025</v>
      </c>
      <c r="F11" s="535" t="s">
        <v>2114</v>
      </c>
      <c r="G11" s="535" t="s">
        <v>2114</v>
      </c>
      <c r="H11" s="549" t="s">
        <v>2114</v>
      </c>
      <c r="I11" s="956"/>
      <c r="J11" s="400"/>
    </row>
    <row r="12" spans="2:10" ht="17.25" thickBot="1" x14ac:dyDescent="0.35">
      <c r="B12" s="598"/>
      <c r="C12" s="406" t="s">
        <v>1026</v>
      </c>
      <c r="D12" s="955"/>
      <c r="E12" s="534" t="s">
        <v>2114</v>
      </c>
      <c r="F12" s="534" t="s">
        <v>2114</v>
      </c>
      <c r="G12" s="534" t="s">
        <v>2114</v>
      </c>
      <c r="H12" s="548" t="s">
        <v>2114</v>
      </c>
      <c r="I12" s="955"/>
      <c r="J12" s="403"/>
    </row>
    <row r="13" spans="2:10" x14ac:dyDescent="0.3">
      <c r="B13" s="599" t="s">
        <v>1037</v>
      </c>
      <c r="C13" s="399" t="s">
        <v>1921</v>
      </c>
      <c r="D13" s="956"/>
      <c r="E13" s="535" t="s">
        <v>1036</v>
      </c>
      <c r="F13" s="535" t="s">
        <v>1036</v>
      </c>
      <c r="G13" s="535" t="s">
        <v>1036</v>
      </c>
      <c r="H13" s="549" t="s">
        <v>1036</v>
      </c>
      <c r="I13" s="956" t="s">
        <v>1036</v>
      </c>
      <c r="J13" s="400"/>
    </row>
    <row r="14" spans="2:10" x14ac:dyDescent="0.3">
      <c r="B14" s="597"/>
      <c r="C14" s="395"/>
      <c r="D14" s="953"/>
      <c r="E14" s="532"/>
      <c r="F14" s="532"/>
      <c r="G14" s="532"/>
      <c r="H14" s="547"/>
      <c r="I14" s="953"/>
      <c r="J14" s="401"/>
    </row>
    <row r="15" spans="2:10" x14ac:dyDescent="0.3">
      <c r="B15" s="597"/>
      <c r="C15" s="395"/>
      <c r="D15" s="953"/>
      <c r="E15" s="532"/>
      <c r="F15" s="532"/>
      <c r="G15" s="532"/>
      <c r="H15" s="547"/>
      <c r="I15" s="953"/>
      <c r="J15" s="401"/>
    </row>
    <row r="16" spans="2:10" x14ac:dyDescent="0.3">
      <c r="B16" s="597"/>
      <c r="C16" s="395"/>
      <c r="D16" s="953"/>
      <c r="E16" s="532"/>
      <c r="F16" s="532"/>
      <c r="G16" s="532"/>
      <c r="H16" s="547"/>
      <c r="I16" s="953"/>
      <c r="J16" s="401"/>
    </row>
    <row r="17" spans="2:22" x14ac:dyDescent="0.3">
      <c r="B17" s="597"/>
      <c r="C17" s="428"/>
      <c r="D17" s="953"/>
      <c r="E17" s="536"/>
      <c r="F17" s="532"/>
      <c r="G17" s="532"/>
      <c r="H17" s="547"/>
      <c r="I17" s="953"/>
      <c r="J17" s="429"/>
    </row>
    <row r="18" spans="2:22" x14ac:dyDescent="0.3">
      <c r="B18" s="597"/>
      <c r="C18" s="428"/>
      <c r="D18" s="953"/>
      <c r="E18" s="536"/>
      <c r="F18" s="532"/>
      <c r="G18" s="532"/>
      <c r="H18" s="547"/>
      <c r="I18" s="953"/>
      <c r="J18" s="446"/>
    </row>
    <row r="19" spans="2:22" x14ac:dyDescent="0.3">
      <c r="B19" s="597"/>
      <c r="C19" s="451"/>
      <c r="D19" s="953"/>
      <c r="E19" s="536"/>
      <c r="F19" s="536"/>
      <c r="G19" s="536"/>
      <c r="H19" s="550"/>
      <c r="I19" s="957"/>
      <c r="J19" s="446"/>
    </row>
    <row r="20" spans="2:22" x14ac:dyDescent="0.3">
      <c r="B20" s="597"/>
      <c r="C20" s="428"/>
      <c r="D20" s="957"/>
      <c r="E20" s="536"/>
      <c r="F20" s="536"/>
      <c r="G20" s="536"/>
      <c r="H20" s="550"/>
      <c r="I20" s="957"/>
      <c r="J20" s="429"/>
      <c r="V20" t="s">
        <v>2131</v>
      </c>
    </row>
    <row r="21" spans="2:22" ht="17.25" thickBot="1" x14ac:dyDescent="0.35">
      <c r="B21" s="598"/>
      <c r="C21" s="402"/>
      <c r="D21" s="955"/>
      <c r="E21" s="534"/>
      <c r="F21" s="534"/>
      <c r="G21" s="534"/>
      <c r="H21" s="548"/>
      <c r="I21" s="955"/>
      <c r="J21" s="403"/>
    </row>
    <row r="22" spans="2:22" x14ac:dyDescent="0.3">
      <c r="B22" s="596" t="s">
        <v>2107</v>
      </c>
      <c r="C22" s="399" t="s">
        <v>2115</v>
      </c>
      <c r="D22" s="956"/>
      <c r="E22" s="535" t="s">
        <v>1036</v>
      </c>
      <c r="F22" s="535" t="s">
        <v>1036</v>
      </c>
      <c r="G22" s="535" t="s">
        <v>1036</v>
      </c>
      <c r="H22" s="549" t="s">
        <v>1036</v>
      </c>
      <c r="I22" s="956"/>
      <c r="J22" s="400"/>
    </row>
    <row r="23" spans="2:22" x14ac:dyDescent="0.3">
      <c r="B23" s="597"/>
      <c r="C23" s="396" t="s">
        <v>2116</v>
      </c>
      <c r="D23" s="953"/>
      <c r="E23" s="532" t="s">
        <v>1036</v>
      </c>
      <c r="F23" s="532" t="s">
        <v>1036</v>
      </c>
      <c r="G23" s="532"/>
      <c r="H23" s="547"/>
      <c r="I23" s="953"/>
      <c r="J23" s="401"/>
    </row>
    <row r="24" spans="2:22" x14ac:dyDescent="0.3">
      <c r="B24" s="597"/>
      <c r="C24" s="396" t="s">
        <v>1957</v>
      </c>
      <c r="D24" s="953"/>
      <c r="E24" s="532"/>
      <c r="F24" s="532"/>
      <c r="G24" s="532"/>
      <c r="H24" s="547"/>
      <c r="I24" s="953"/>
      <c r="J24" s="401"/>
    </row>
    <row r="25" spans="2:22" x14ac:dyDescent="0.3">
      <c r="B25" s="597"/>
      <c r="C25" s="396" t="s">
        <v>1958</v>
      </c>
      <c r="D25" s="953"/>
      <c r="E25" s="532"/>
      <c r="F25" s="532"/>
      <c r="G25" s="532"/>
      <c r="H25" s="547"/>
      <c r="I25" s="953"/>
      <c r="J25" s="401"/>
    </row>
    <row r="26" spans="2:22" ht="17.25" thickBot="1" x14ac:dyDescent="0.35">
      <c r="B26" s="598"/>
      <c r="C26" s="407" t="s">
        <v>1959</v>
      </c>
      <c r="D26" s="955"/>
      <c r="E26" s="534"/>
      <c r="F26" s="534"/>
      <c r="G26" s="534"/>
      <c r="H26" s="548"/>
      <c r="I26" s="955"/>
      <c r="J26" s="403"/>
    </row>
    <row r="27" spans="2:22" x14ac:dyDescent="0.3">
      <c r="B27" s="596" t="s">
        <v>1042</v>
      </c>
      <c r="C27" s="399" t="s">
        <v>1043</v>
      </c>
      <c r="D27" s="956"/>
      <c r="E27" s="535"/>
      <c r="F27" s="535"/>
      <c r="G27" s="535"/>
      <c r="H27" s="549"/>
      <c r="I27" s="956"/>
      <c r="J27" s="400"/>
    </row>
    <row r="28" spans="2:22" x14ac:dyDescent="0.3">
      <c r="B28" s="597"/>
      <c r="C28" s="395" t="s">
        <v>1044</v>
      </c>
      <c r="D28" s="953"/>
      <c r="E28" s="532"/>
      <c r="F28" s="532"/>
      <c r="G28" s="537"/>
      <c r="H28" s="551"/>
      <c r="I28" s="958"/>
      <c r="J28" s="420"/>
    </row>
    <row r="29" spans="2:22" x14ac:dyDescent="0.3">
      <c r="B29" s="597"/>
      <c r="C29" s="395" t="s">
        <v>1956</v>
      </c>
      <c r="D29" s="953"/>
      <c r="E29" s="532"/>
      <c r="F29" s="532" t="s">
        <v>1036</v>
      </c>
      <c r="G29" s="537"/>
      <c r="H29" s="551"/>
      <c r="I29" s="958"/>
      <c r="J29" s="420"/>
    </row>
    <row r="30" spans="2:22" x14ac:dyDescent="0.3">
      <c r="B30" s="597"/>
      <c r="C30" s="395" t="s">
        <v>1927</v>
      </c>
      <c r="D30" s="953"/>
      <c r="E30" s="532"/>
      <c r="F30" s="532" t="s">
        <v>1036</v>
      </c>
      <c r="G30" s="537"/>
      <c r="H30" s="551"/>
      <c r="I30" s="958"/>
      <c r="J30" s="420"/>
    </row>
    <row r="31" spans="2:22" x14ac:dyDescent="0.3">
      <c r="B31" s="597"/>
      <c r="C31" s="395" t="s">
        <v>1955</v>
      </c>
      <c r="D31" s="961"/>
      <c r="E31" s="532"/>
      <c r="F31" s="532" t="s">
        <v>1036</v>
      </c>
      <c r="G31" s="537"/>
      <c r="H31" s="551"/>
      <c r="I31" s="958"/>
      <c r="J31" s="401"/>
    </row>
    <row r="32" spans="2:22" x14ac:dyDescent="0.3">
      <c r="B32" s="597"/>
      <c r="C32" s="395" t="s">
        <v>1928</v>
      </c>
      <c r="D32" s="953"/>
      <c r="E32" s="538"/>
      <c r="F32" s="532" t="s">
        <v>1036</v>
      </c>
      <c r="G32" s="537"/>
      <c r="H32" s="551"/>
      <c r="I32" s="958"/>
      <c r="J32" s="401"/>
    </row>
    <row r="33" spans="2:10" x14ac:dyDescent="0.3">
      <c r="B33" s="597"/>
      <c r="C33" s="395" t="s">
        <v>1933</v>
      </c>
      <c r="D33" s="953"/>
      <c r="E33" s="560"/>
      <c r="F33" s="532" t="s">
        <v>1036</v>
      </c>
      <c r="G33" s="537"/>
      <c r="H33" s="551"/>
      <c r="I33" s="958"/>
      <c r="J33" s="401"/>
    </row>
    <row r="34" spans="2:10" x14ac:dyDescent="0.3">
      <c r="B34" s="597"/>
      <c r="C34" s="395" t="s">
        <v>1952</v>
      </c>
      <c r="D34" s="953"/>
      <c r="E34" s="532"/>
      <c r="F34" s="532" t="s">
        <v>1036</v>
      </c>
      <c r="G34" s="537"/>
      <c r="H34" s="551"/>
      <c r="I34" s="958"/>
      <c r="J34" s="401"/>
    </row>
    <row r="35" spans="2:10" x14ac:dyDescent="0.3">
      <c r="B35" s="597"/>
      <c r="C35" s="395" t="s">
        <v>1953</v>
      </c>
      <c r="D35" s="953"/>
      <c r="E35" s="532"/>
      <c r="F35" s="532" t="s">
        <v>1036</v>
      </c>
      <c r="G35" s="537"/>
      <c r="H35" s="551"/>
      <c r="I35" s="958"/>
      <c r="J35" s="401"/>
    </row>
    <row r="36" spans="2:10" ht="17.25" thickBot="1" x14ac:dyDescent="0.35">
      <c r="B36" s="597"/>
      <c r="C36" s="395" t="s">
        <v>1954</v>
      </c>
      <c r="D36" s="953"/>
      <c r="E36" s="532"/>
      <c r="F36" s="532" t="s">
        <v>1036</v>
      </c>
      <c r="G36" s="537"/>
      <c r="H36" s="551"/>
      <c r="I36" s="958"/>
      <c r="J36" s="401"/>
    </row>
    <row r="37" spans="2:10" x14ac:dyDescent="0.3">
      <c r="B37" s="596" t="s">
        <v>1200</v>
      </c>
      <c r="C37" s="399" t="s">
        <v>1201</v>
      </c>
      <c r="D37" s="956"/>
      <c r="E37" s="535"/>
      <c r="F37" s="535" t="s">
        <v>1936</v>
      </c>
      <c r="G37" s="535"/>
      <c r="H37" s="549"/>
      <c r="I37" s="956"/>
      <c r="J37" s="400"/>
    </row>
    <row r="38" spans="2:10" ht="17.25" thickBot="1" x14ac:dyDescent="0.35">
      <c r="B38" s="598"/>
      <c r="C38" s="402" t="s">
        <v>1202</v>
      </c>
      <c r="D38" s="955"/>
      <c r="E38" s="534"/>
      <c r="F38" s="534" t="s">
        <v>1936</v>
      </c>
      <c r="G38" s="534"/>
      <c r="H38" s="548"/>
      <c r="I38" s="955"/>
      <c r="J38" s="403"/>
    </row>
    <row r="39" spans="2:10" x14ac:dyDescent="0.3">
      <c r="B39" s="596" t="s">
        <v>1938</v>
      </c>
      <c r="C39" s="399" t="s">
        <v>1946</v>
      </c>
      <c r="D39" s="956"/>
      <c r="E39" s="535"/>
      <c r="F39" s="532" t="s">
        <v>1036</v>
      </c>
      <c r="G39" s="535"/>
      <c r="H39" s="549"/>
      <c r="I39" s="956"/>
      <c r="J39" s="400"/>
    </row>
    <row r="40" spans="2:10" x14ac:dyDescent="0.3">
      <c r="B40" s="597"/>
      <c r="C40" s="395" t="s">
        <v>1943</v>
      </c>
      <c r="D40" s="953"/>
      <c r="E40" s="532"/>
      <c r="F40" s="532" t="s">
        <v>1036</v>
      </c>
      <c r="G40" s="532"/>
      <c r="H40" s="547"/>
      <c r="I40" s="953"/>
      <c r="J40" s="401"/>
    </row>
    <row r="41" spans="2:10" x14ac:dyDescent="0.3">
      <c r="B41" s="597"/>
      <c r="C41" s="395" t="s">
        <v>1945</v>
      </c>
      <c r="D41" s="953"/>
      <c r="E41" s="532"/>
      <c r="F41" s="532" t="s">
        <v>1036</v>
      </c>
      <c r="G41" s="532"/>
      <c r="H41" s="547"/>
      <c r="I41" s="953"/>
      <c r="J41" s="401"/>
    </row>
    <row r="42" spans="2:10" ht="17.25" thickBot="1" x14ac:dyDescent="0.35">
      <c r="B42" s="598"/>
      <c r="C42" s="402" t="s">
        <v>1944</v>
      </c>
      <c r="D42" s="955"/>
      <c r="E42" s="534"/>
      <c r="F42" s="534" t="s">
        <v>1036</v>
      </c>
      <c r="G42" s="534"/>
      <c r="H42" s="548"/>
      <c r="I42" s="955"/>
      <c r="J42" s="403"/>
    </row>
    <row r="43" spans="2:10" x14ac:dyDescent="0.3">
      <c r="B43" s="596" t="s">
        <v>1939</v>
      </c>
      <c r="C43" s="399" t="s">
        <v>1942</v>
      </c>
      <c r="D43" s="956"/>
      <c r="E43" s="535"/>
      <c r="F43" s="537" t="s">
        <v>1036</v>
      </c>
      <c r="G43" s="535"/>
      <c r="H43" s="549"/>
      <c r="I43" s="956"/>
      <c r="J43" s="400"/>
    </row>
    <row r="44" spans="2:10" x14ac:dyDescent="0.3">
      <c r="B44" s="597"/>
      <c r="C44" s="395" t="s">
        <v>1947</v>
      </c>
      <c r="D44" s="953"/>
      <c r="E44" s="532"/>
      <c r="F44" s="532" t="s">
        <v>1036</v>
      </c>
      <c r="G44" s="532"/>
      <c r="H44" s="547"/>
      <c r="I44" s="953"/>
      <c r="J44" s="401"/>
    </row>
    <row r="45" spans="2:10" x14ac:dyDescent="0.3">
      <c r="B45" s="597"/>
      <c r="C45" s="395" t="s">
        <v>1948</v>
      </c>
      <c r="D45" s="953"/>
      <c r="E45" s="532"/>
      <c r="F45" s="532" t="s">
        <v>1036</v>
      </c>
      <c r="G45" s="532"/>
      <c r="H45" s="547"/>
      <c r="I45" s="953"/>
      <c r="J45" s="401"/>
    </row>
    <row r="46" spans="2:10" x14ac:dyDescent="0.3">
      <c r="B46" s="597"/>
      <c r="C46" s="428" t="s">
        <v>1949</v>
      </c>
      <c r="D46" s="957"/>
      <c r="E46" s="536"/>
      <c r="F46" s="532" t="s">
        <v>1036</v>
      </c>
      <c r="G46" s="536"/>
      <c r="H46" s="550"/>
      <c r="I46" s="957"/>
      <c r="J46" s="429"/>
    </row>
    <row r="47" spans="2:10" x14ac:dyDescent="0.3">
      <c r="B47" s="597"/>
      <c r="C47" s="428" t="s">
        <v>1950</v>
      </c>
      <c r="D47" s="957"/>
      <c r="E47" s="536"/>
      <c r="F47" s="532"/>
      <c r="G47" s="536"/>
      <c r="H47" s="550"/>
      <c r="I47" s="957"/>
      <c r="J47" s="429"/>
    </row>
    <row r="48" spans="2:10" ht="17.25" thickBot="1" x14ac:dyDescent="0.35">
      <c r="B48" s="598"/>
      <c r="C48" s="402" t="s">
        <v>1951</v>
      </c>
      <c r="D48" s="955"/>
      <c r="E48" s="534"/>
      <c r="F48" s="534"/>
      <c r="G48" s="534"/>
      <c r="H48" s="548"/>
      <c r="I48" s="955"/>
      <c r="J48" s="403"/>
    </row>
    <row r="49" spans="2:10" x14ac:dyDescent="0.3">
      <c r="B49" s="596" t="s">
        <v>1937</v>
      </c>
      <c r="C49" s="399" t="s">
        <v>1940</v>
      </c>
      <c r="D49" s="956"/>
      <c r="E49" s="535"/>
      <c r="F49" s="535" t="s">
        <v>1936</v>
      </c>
      <c r="G49" s="535"/>
      <c r="H49" s="549"/>
      <c r="I49" s="956"/>
      <c r="J49" s="400"/>
    </row>
    <row r="50" spans="2:10" ht="17.25" thickBot="1" x14ac:dyDescent="0.35">
      <c r="B50" s="598"/>
      <c r="C50" s="407" t="s">
        <v>1941</v>
      </c>
      <c r="D50" s="959"/>
      <c r="E50" s="563"/>
      <c r="F50" s="563" t="s">
        <v>1936</v>
      </c>
      <c r="G50" s="563"/>
      <c r="H50" s="564"/>
      <c r="I50" s="959"/>
      <c r="J50" s="565"/>
    </row>
    <row r="51" spans="2:10" x14ac:dyDescent="0.3">
      <c r="B51" s="396"/>
      <c r="C51" s="396"/>
      <c r="D51" s="958"/>
      <c r="E51" s="537"/>
      <c r="F51" s="537"/>
      <c r="G51" s="537"/>
      <c r="H51" s="551"/>
      <c r="I51" s="958"/>
      <c r="J51" s="396"/>
    </row>
    <row r="52" spans="2:10" x14ac:dyDescent="0.3">
      <c r="B52" s="396"/>
      <c r="C52" s="396"/>
      <c r="D52" s="958"/>
      <c r="E52" s="537"/>
      <c r="F52" s="537"/>
      <c r="G52" s="537"/>
      <c r="H52" s="551"/>
      <c r="I52" s="958"/>
      <c r="J52" s="396"/>
    </row>
    <row r="53" spans="2:10" x14ac:dyDescent="0.3">
      <c r="B53" s="396"/>
      <c r="C53" s="396"/>
      <c r="D53" s="958"/>
      <c r="E53" s="537"/>
      <c r="F53" s="537"/>
      <c r="G53" s="537"/>
      <c r="H53" s="551"/>
      <c r="I53" s="958"/>
      <c r="J53" s="396"/>
    </row>
    <row r="54" spans="2:10" x14ac:dyDescent="0.3">
      <c r="B54" s="396"/>
      <c r="C54" s="396"/>
      <c r="D54" s="958"/>
      <c r="E54" s="537"/>
      <c r="F54" s="537"/>
      <c r="G54" s="537"/>
      <c r="H54" s="551"/>
      <c r="I54" s="958"/>
      <c r="J54" s="396"/>
    </row>
    <row r="55" spans="2:10" x14ac:dyDescent="0.3">
      <c r="B55" s="396"/>
      <c r="C55" s="396"/>
      <c r="D55" s="958"/>
      <c r="E55" s="537"/>
      <c r="F55" s="537"/>
      <c r="G55" s="537"/>
      <c r="H55" s="551"/>
      <c r="I55" s="958"/>
      <c r="J55" s="396"/>
    </row>
    <row r="56" spans="2:10" x14ac:dyDescent="0.3">
      <c r="B56" s="396"/>
      <c r="C56" s="396"/>
      <c r="D56" s="958"/>
      <c r="E56" s="537"/>
      <c r="F56" s="537"/>
      <c r="G56" s="537"/>
      <c r="H56" s="551"/>
      <c r="I56" s="958"/>
      <c r="J56" s="396"/>
    </row>
    <row r="57" spans="2:10" x14ac:dyDescent="0.3">
      <c r="B57" s="396"/>
      <c r="C57" s="396"/>
      <c r="D57" s="958"/>
      <c r="E57" s="537"/>
      <c r="F57" s="537"/>
      <c r="G57" s="537"/>
      <c r="H57" s="551"/>
      <c r="I57" s="958"/>
      <c r="J57" s="396"/>
    </row>
    <row r="58" spans="2:10" x14ac:dyDescent="0.3">
      <c r="B58" s="396"/>
      <c r="C58" s="396"/>
      <c r="D58" s="958"/>
      <c r="E58" s="537"/>
      <c r="F58" s="537"/>
      <c r="G58" s="537"/>
      <c r="H58" s="551"/>
      <c r="I58" s="958"/>
      <c r="J58" s="396"/>
    </row>
    <row r="59" spans="2:10" x14ac:dyDescent="0.3">
      <c r="B59" s="395"/>
      <c r="C59" s="395"/>
      <c r="D59" s="953"/>
      <c r="E59" s="532"/>
      <c r="F59" s="532"/>
      <c r="G59" s="532"/>
      <c r="H59" s="547"/>
      <c r="I59" s="953"/>
      <c r="J59" s="395"/>
    </row>
    <row r="60" spans="2:10" x14ac:dyDescent="0.3">
      <c r="B60" s="395"/>
      <c r="C60" s="395"/>
      <c r="D60" s="953"/>
      <c r="E60" s="532"/>
      <c r="F60" s="532"/>
      <c r="G60" s="532"/>
      <c r="H60" s="547"/>
      <c r="I60" s="953"/>
      <c r="J60" s="395"/>
    </row>
    <row r="61" spans="2:10" x14ac:dyDescent="0.3">
      <c r="B61" s="395"/>
      <c r="C61" s="395"/>
      <c r="D61" s="953"/>
      <c r="E61" s="532"/>
      <c r="F61" s="532"/>
      <c r="G61" s="532"/>
      <c r="H61" s="547"/>
      <c r="I61" s="953"/>
      <c r="J61" s="395"/>
    </row>
  </sheetData>
  <mergeCells count="10">
    <mergeCell ref="B37:B38"/>
    <mergeCell ref="B39:B42"/>
    <mergeCell ref="B43:B48"/>
    <mergeCell ref="B49:B50"/>
    <mergeCell ref="B4:C4"/>
    <mergeCell ref="B5:B10"/>
    <mergeCell ref="B11:B12"/>
    <mergeCell ref="B13:B21"/>
    <mergeCell ref="B22:B26"/>
    <mergeCell ref="B27:B36"/>
  </mergeCells>
  <phoneticPr fontId="1" type="noConversion"/>
  <pageMargins left="0.7" right="0.7" top="0.75" bottom="0.75" header="0.3" footer="0.3"/>
  <pageSetup paperSize="9" scale="4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A0B9-DF15-42BE-A3B0-B2CE6686FE66}">
  <dimension ref="B2:O30"/>
  <sheetViews>
    <sheetView zoomScale="80" zoomScaleNormal="80" workbookViewId="0">
      <selection activeCell="B2" sqref="B2:B10"/>
    </sheetView>
  </sheetViews>
  <sheetFormatPr defaultColWidth="8.75" defaultRowHeight="13.5" x14ac:dyDescent="0.3"/>
  <cols>
    <col min="1" max="1" width="8.75" style="34"/>
    <col min="2" max="2" width="15.5" style="34" customWidth="1"/>
    <col min="3" max="15" width="8.75" style="34" customWidth="1"/>
    <col min="16" max="23" width="10.75" style="34" customWidth="1"/>
    <col min="24" max="16384" width="8.75" style="34"/>
  </cols>
  <sheetData>
    <row r="2" spans="2:15" x14ac:dyDescent="0.3">
      <c r="B2" s="56" t="s">
        <v>1867</v>
      </c>
    </row>
    <row r="3" spans="2:15" x14ac:dyDescent="0.3">
      <c r="B3" s="34" t="s">
        <v>1868</v>
      </c>
    </row>
    <row r="4" spans="2:15" x14ac:dyDescent="0.3">
      <c r="B4" s="34" t="s">
        <v>1869</v>
      </c>
    </row>
    <row r="5" spans="2:15" x14ac:dyDescent="0.3">
      <c r="B5" s="34" t="s">
        <v>1870</v>
      </c>
    </row>
    <row r="8" spans="2:15" x14ac:dyDescent="0.3">
      <c r="B8" s="56" t="s">
        <v>319</v>
      </c>
    </row>
    <row r="10" spans="2:15" x14ac:dyDescent="0.3">
      <c r="B10" s="34" t="s">
        <v>331</v>
      </c>
    </row>
    <row r="12" spans="2:15" ht="14.25" thickBot="1" x14ac:dyDescent="0.35">
      <c r="C12" s="91" t="s">
        <v>26</v>
      </c>
      <c r="D12" s="91" t="s">
        <v>178</v>
      </c>
      <c r="E12" s="91"/>
      <c r="F12" s="528" t="s">
        <v>329</v>
      </c>
      <c r="G12" s="91"/>
      <c r="H12" s="91" t="s">
        <v>32</v>
      </c>
      <c r="I12" s="91"/>
      <c r="J12" s="91"/>
      <c r="K12" s="91"/>
      <c r="L12" s="91" t="s">
        <v>320</v>
      </c>
      <c r="M12" s="91"/>
      <c r="N12" s="528" t="s">
        <v>333</v>
      </c>
      <c r="O12" s="91"/>
    </row>
    <row r="13" spans="2:15" ht="27.75" thickBot="1" x14ac:dyDescent="0.35">
      <c r="B13" s="160" t="s">
        <v>323</v>
      </c>
      <c r="C13" s="163" t="s">
        <v>326</v>
      </c>
      <c r="D13" s="161"/>
      <c r="E13" s="162"/>
      <c r="F13" s="161"/>
      <c r="G13" s="162"/>
      <c r="H13" s="164"/>
      <c r="I13" s="168" t="s">
        <v>337</v>
      </c>
      <c r="J13" s="165"/>
      <c r="K13" s="166"/>
      <c r="L13" s="161"/>
      <c r="M13" s="162"/>
      <c r="N13" s="526" t="s">
        <v>321</v>
      </c>
      <c r="O13" s="527" t="s">
        <v>322</v>
      </c>
    </row>
    <row r="14" spans="2:15" x14ac:dyDescent="0.3"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</row>
    <row r="15" spans="2:15" x14ac:dyDescent="0.3">
      <c r="C15" s="91"/>
      <c r="D15" s="528" t="s">
        <v>324</v>
      </c>
      <c r="E15" s="91"/>
      <c r="F15" s="91" t="s">
        <v>117</v>
      </c>
      <c r="G15" s="91"/>
      <c r="H15" s="91"/>
      <c r="I15" s="91"/>
      <c r="J15" s="91"/>
      <c r="K15" s="91"/>
      <c r="L15" s="528" t="s">
        <v>338</v>
      </c>
      <c r="M15" s="91"/>
      <c r="N15" s="91"/>
      <c r="O15" s="91"/>
    </row>
    <row r="16" spans="2:15" x14ac:dyDescent="0.3">
      <c r="C16" s="91"/>
      <c r="D16" s="528" t="s">
        <v>343</v>
      </c>
      <c r="E16" s="91"/>
      <c r="F16" s="91" t="s">
        <v>344</v>
      </c>
      <c r="G16" s="91"/>
      <c r="H16" s="91"/>
      <c r="I16" s="91"/>
      <c r="J16" s="91"/>
      <c r="K16" s="91"/>
      <c r="L16" s="34" t="s">
        <v>339</v>
      </c>
      <c r="M16" s="167" t="s">
        <v>340</v>
      </c>
      <c r="N16" s="91"/>
      <c r="O16" s="91"/>
    </row>
    <row r="17" spans="2:15" x14ac:dyDescent="0.3">
      <c r="C17" s="91"/>
      <c r="D17" s="528" t="s">
        <v>325</v>
      </c>
      <c r="E17" s="91"/>
      <c r="F17" s="91" t="s">
        <v>345</v>
      </c>
      <c r="G17" s="91"/>
      <c r="H17" s="91"/>
      <c r="I17" s="91"/>
      <c r="J17" s="91"/>
      <c r="K17" s="91"/>
      <c r="L17" s="34" t="s">
        <v>341</v>
      </c>
      <c r="M17" s="167" t="s">
        <v>342</v>
      </c>
      <c r="N17" s="91"/>
      <c r="O17" s="91"/>
    </row>
    <row r="18" spans="2:15" x14ac:dyDescent="0.3">
      <c r="C18" s="91"/>
      <c r="D18" s="528"/>
      <c r="E18" s="91"/>
      <c r="F18" s="91" t="s">
        <v>346</v>
      </c>
      <c r="G18" s="91"/>
      <c r="H18" s="91"/>
      <c r="I18" s="91"/>
      <c r="J18" s="91"/>
      <c r="K18" s="91"/>
      <c r="L18" s="91"/>
      <c r="M18" s="91"/>
      <c r="N18" s="91"/>
      <c r="O18" s="91"/>
    </row>
    <row r="19" spans="2:15" x14ac:dyDescent="0.3">
      <c r="C19" s="91"/>
      <c r="D19" s="91"/>
      <c r="E19" s="91"/>
      <c r="F19" s="91" t="s">
        <v>347</v>
      </c>
      <c r="G19" s="91"/>
      <c r="H19" s="91"/>
      <c r="I19" s="91"/>
      <c r="J19" s="91"/>
      <c r="K19" s="91"/>
      <c r="L19" s="91"/>
      <c r="M19" s="91"/>
      <c r="N19" s="91"/>
      <c r="O19" s="91"/>
    </row>
    <row r="20" spans="2:15" x14ac:dyDescent="0.3"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</row>
    <row r="21" spans="2:15" x14ac:dyDescent="0.3">
      <c r="C21" s="91"/>
      <c r="D21" s="91"/>
      <c r="E21" s="91"/>
      <c r="F21" s="91" t="s">
        <v>86</v>
      </c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3">
      <c r="C22" s="91"/>
      <c r="D22" s="91"/>
      <c r="E22" s="91"/>
      <c r="F22" s="91" t="s">
        <v>348</v>
      </c>
      <c r="G22" s="91"/>
      <c r="H22" s="91"/>
      <c r="I22" s="91"/>
      <c r="J22" s="91"/>
      <c r="K22" s="91"/>
      <c r="L22" s="91"/>
      <c r="M22" s="91"/>
      <c r="N22" s="91"/>
      <c r="O22" s="91"/>
    </row>
    <row r="23" spans="2:15" x14ac:dyDescent="0.3">
      <c r="C23" s="91"/>
      <c r="D23" s="91"/>
      <c r="E23" s="91"/>
      <c r="F23" s="91" t="s">
        <v>349</v>
      </c>
      <c r="G23" s="91"/>
      <c r="H23" s="91"/>
      <c r="I23" s="91"/>
      <c r="J23" s="91"/>
      <c r="K23" s="91"/>
      <c r="L23" s="91"/>
      <c r="M23" s="91"/>
      <c r="N23" s="91"/>
      <c r="O23" s="91"/>
    </row>
    <row r="24" spans="2:15" x14ac:dyDescent="0.3">
      <c r="C24" s="91"/>
      <c r="D24" s="91"/>
      <c r="E24" s="91"/>
      <c r="F24" s="91" t="s">
        <v>350</v>
      </c>
      <c r="G24" s="91"/>
      <c r="H24" s="91"/>
      <c r="I24" s="91"/>
      <c r="J24" s="91"/>
      <c r="K24" s="91"/>
      <c r="L24" s="91"/>
      <c r="M24" s="91"/>
      <c r="N24" s="91"/>
      <c r="O24" s="91"/>
    </row>
    <row r="25" spans="2:15" x14ac:dyDescent="0.3"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2:15" x14ac:dyDescent="0.3"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</row>
    <row r="27" spans="2:15" ht="14.25" thickBot="1" x14ac:dyDescent="0.35">
      <c r="C27" s="91" t="s">
        <v>26</v>
      </c>
      <c r="D27" s="91" t="s">
        <v>178</v>
      </c>
      <c r="E27" s="91"/>
      <c r="F27" s="528" t="s">
        <v>329</v>
      </c>
      <c r="G27" s="91"/>
      <c r="H27" s="91" t="s">
        <v>32</v>
      </c>
      <c r="I27" s="91"/>
      <c r="J27" s="91"/>
      <c r="K27" s="91"/>
      <c r="L27" s="91" t="s">
        <v>320</v>
      </c>
      <c r="M27" s="91"/>
      <c r="N27" s="528" t="s">
        <v>333</v>
      </c>
      <c r="O27" s="91"/>
    </row>
    <row r="28" spans="2:15" ht="27.75" thickBot="1" x14ac:dyDescent="0.35">
      <c r="B28" s="160" t="s">
        <v>327</v>
      </c>
      <c r="C28" s="163" t="s">
        <v>326</v>
      </c>
      <c r="D28" s="158"/>
      <c r="E28" s="159"/>
      <c r="F28" s="158"/>
      <c r="G28" s="159"/>
      <c r="H28" s="164"/>
      <c r="I28" s="168" t="s">
        <v>337</v>
      </c>
      <c r="J28" s="165"/>
      <c r="K28" s="166"/>
      <c r="L28" s="161"/>
      <c r="M28" s="162"/>
      <c r="N28" s="526" t="s">
        <v>321</v>
      </c>
      <c r="O28" s="527" t="s">
        <v>322</v>
      </c>
    </row>
    <row r="29" spans="2:15" x14ac:dyDescent="0.3"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</row>
    <row r="30" spans="2:15" x14ac:dyDescent="0.3">
      <c r="D30" s="34" t="s">
        <v>328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2D43-659A-46DE-9681-080E55593C28}">
  <dimension ref="B2:G37"/>
  <sheetViews>
    <sheetView zoomScale="85" zoomScaleNormal="85" workbookViewId="0">
      <selection activeCell="O22" sqref="O22"/>
    </sheetView>
  </sheetViews>
  <sheetFormatPr defaultRowHeight="16.5" x14ac:dyDescent="0.3"/>
  <sheetData>
    <row r="2" spans="2:2" x14ac:dyDescent="0.3">
      <c r="B2" s="56" t="s">
        <v>2132</v>
      </c>
    </row>
    <row r="3" spans="2:2" x14ac:dyDescent="0.3">
      <c r="B3" s="34" t="s">
        <v>2133</v>
      </c>
    </row>
    <row r="4" spans="2:2" x14ac:dyDescent="0.3">
      <c r="B4" s="34" t="s">
        <v>2134</v>
      </c>
    </row>
    <row r="5" spans="2:2" x14ac:dyDescent="0.3">
      <c r="B5" s="34" t="s">
        <v>2138</v>
      </c>
    </row>
    <row r="6" spans="2:2" x14ac:dyDescent="0.3">
      <c r="B6" s="34" t="s">
        <v>2136</v>
      </c>
    </row>
    <row r="7" spans="2:2" x14ac:dyDescent="0.3">
      <c r="B7" s="34" t="s">
        <v>2137</v>
      </c>
    </row>
    <row r="8" spans="2:2" x14ac:dyDescent="0.3">
      <c r="B8" s="34" t="s">
        <v>2139</v>
      </c>
    </row>
    <row r="9" spans="2:2" x14ac:dyDescent="0.3">
      <c r="B9" s="36" t="s">
        <v>2140</v>
      </c>
    </row>
    <row r="10" spans="2:2" x14ac:dyDescent="0.3">
      <c r="B10" s="34"/>
    </row>
    <row r="11" spans="2:2" x14ac:dyDescent="0.3">
      <c r="B11" s="34"/>
    </row>
    <row r="12" spans="2:2" x14ac:dyDescent="0.3">
      <c r="B12" s="34"/>
    </row>
    <row r="13" spans="2:2" x14ac:dyDescent="0.3">
      <c r="B13" s="34"/>
    </row>
    <row r="14" spans="2:2" x14ac:dyDescent="0.3">
      <c r="B14" s="34"/>
    </row>
    <row r="15" spans="2:2" x14ac:dyDescent="0.3">
      <c r="B15" s="34"/>
    </row>
    <row r="16" spans="2:2" x14ac:dyDescent="0.3">
      <c r="B16" s="34" t="s">
        <v>2141</v>
      </c>
    </row>
    <row r="17" spans="2:7" x14ac:dyDescent="0.3">
      <c r="B17" s="34" t="s">
        <v>2143</v>
      </c>
      <c r="G17" t="s">
        <v>2147</v>
      </c>
    </row>
    <row r="18" spans="2:7" x14ac:dyDescent="0.3">
      <c r="B18" s="34" t="s">
        <v>2144</v>
      </c>
    </row>
    <row r="19" spans="2:7" x14ac:dyDescent="0.3">
      <c r="B19" s="34" t="s">
        <v>2145</v>
      </c>
    </row>
    <row r="20" spans="2:7" x14ac:dyDescent="0.3">
      <c r="B20" s="34" t="s">
        <v>2146</v>
      </c>
    </row>
    <row r="21" spans="2:7" x14ac:dyDescent="0.3">
      <c r="B21" s="34" t="s">
        <v>2142</v>
      </c>
    </row>
    <row r="22" spans="2:7" x14ac:dyDescent="0.3">
      <c r="B22" s="34"/>
    </row>
    <row r="23" spans="2:7" x14ac:dyDescent="0.3">
      <c r="B23" s="34"/>
    </row>
    <row r="24" spans="2:7" x14ac:dyDescent="0.3">
      <c r="B24" s="34"/>
    </row>
    <row r="25" spans="2:7" x14ac:dyDescent="0.3">
      <c r="B25" s="34"/>
    </row>
    <row r="26" spans="2:7" x14ac:dyDescent="0.3">
      <c r="B26" s="34"/>
    </row>
    <row r="27" spans="2:7" x14ac:dyDescent="0.3">
      <c r="B27" s="34"/>
    </row>
    <row r="28" spans="2:7" x14ac:dyDescent="0.3">
      <c r="B28" s="34"/>
    </row>
    <row r="29" spans="2:7" x14ac:dyDescent="0.3">
      <c r="B29" s="34"/>
    </row>
    <row r="30" spans="2:7" x14ac:dyDescent="0.3">
      <c r="B30" s="34"/>
    </row>
    <row r="31" spans="2:7" x14ac:dyDescent="0.3">
      <c r="B31" s="34"/>
    </row>
    <row r="32" spans="2:7" x14ac:dyDescent="0.3">
      <c r="B32" s="34"/>
    </row>
    <row r="33" spans="2:2" x14ac:dyDescent="0.3">
      <c r="B33" s="34"/>
    </row>
    <row r="34" spans="2:2" x14ac:dyDescent="0.3">
      <c r="B34" s="34"/>
    </row>
    <row r="35" spans="2:2" x14ac:dyDescent="0.3">
      <c r="B35" s="56" t="s">
        <v>2135</v>
      </c>
    </row>
    <row r="36" spans="2:2" x14ac:dyDescent="0.3">
      <c r="B36" s="34"/>
    </row>
    <row r="37" spans="2:2" x14ac:dyDescent="0.3">
      <c r="B37" s="3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EF8-5D95-40F1-BA07-6840318F2C09}">
  <dimension ref="A3:G159"/>
  <sheetViews>
    <sheetView zoomScaleNormal="100" workbookViewId="0">
      <selection activeCell="D28" sqref="D28"/>
    </sheetView>
  </sheetViews>
  <sheetFormatPr defaultColWidth="8.75" defaultRowHeight="13.5" x14ac:dyDescent="0.3"/>
  <cols>
    <col min="1" max="1" width="8.75" style="34"/>
    <col min="2" max="2" width="5.75" style="91" customWidth="1"/>
    <col min="3" max="3" width="11" style="91" customWidth="1"/>
    <col min="4" max="4" width="40.75" style="34" customWidth="1"/>
    <col min="5" max="5" width="70.75" style="34" customWidth="1"/>
    <col min="6" max="6" width="20.75" style="34" customWidth="1"/>
    <col min="7" max="7" width="40.75" style="34" customWidth="1"/>
    <col min="8" max="16384" width="8.75" style="34"/>
  </cols>
  <sheetData>
    <row r="3" spans="1:7" x14ac:dyDescent="0.3">
      <c r="B3" s="91" t="s">
        <v>354</v>
      </c>
    </row>
    <row r="4" spans="1:7" ht="14.25" thickBot="1" x14ac:dyDescent="0.35"/>
    <row r="5" spans="1:7" ht="14.25" thickBot="1" x14ac:dyDescent="0.35">
      <c r="B5" s="84" t="s">
        <v>242</v>
      </c>
      <c r="C5" s="210" t="s">
        <v>719</v>
      </c>
      <c r="D5" s="58" t="s">
        <v>720</v>
      </c>
      <c r="E5" s="58" t="s">
        <v>243</v>
      </c>
      <c r="F5" s="303" t="s">
        <v>721</v>
      </c>
      <c r="G5" s="59" t="s">
        <v>33</v>
      </c>
    </row>
    <row r="6" spans="1:7" x14ac:dyDescent="0.3">
      <c r="A6" s="929" t="s">
        <v>2106</v>
      </c>
      <c r="B6" s="185">
        <v>1</v>
      </c>
      <c r="C6" s="314" t="s">
        <v>1915</v>
      </c>
      <c r="D6" s="144" t="s">
        <v>2105</v>
      </c>
      <c r="E6" s="144" t="s">
        <v>1916</v>
      </c>
      <c r="F6" s="930" t="s">
        <v>1036</v>
      </c>
      <c r="G6" s="144"/>
    </row>
    <row r="7" spans="1:7" x14ac:dyDescent="0.3">
      <c r="A7" s="929"/>
      <c r="B7" s="88">
        <v>2</v>
      </c>
      <c r="C7" s="317"/>
      <c r="D7" s="146" t="s">
        <v>2103</v>
      </c>
      <c r="E7" s="146"/>
      <c r="F7" s="931" t="s">
        <v>1036</v>
      </c>
      <c r="G7" s="146"/>
    </row>
    <row r="8" spans="1:7" x14ac:dyDescent="0.3">
      <c r="A8" s="929"/>
      <c r="B8" s="88">
        <v>3</v>
      </c>
      <c r="C8" s="317"/>
      <c r="D8" s="146" t="s">
        <v>2104</v>
      </c>
      <c r="E8" s="146"/>
      <c r="F8" s="931" t="s">
        <v>1036</v>
      </c>
      <c r="G8" s="146"/>
    </row>
    <row r="9" spans="1:7" x14ac:dyDescent="0.3">
      <c r="A9" s="929"/>
      <c r="B9" s="88">
        <v>4</v>
      </c>
      <c r="C9" s="317"/>
      <c r="D9" s="539" t="s">
        <v>1918</v>
      </c>
      <c r="E9" s="146" t="s">
        <v>2102</v>
      </c>
      <c r="F9" s="931" t="s">
        <v>1036</v>
      </c>
      <c r="G9" s="146"/>
    </row>
    <row r="10" spans="1:7" x14ac:dyDescent="0.3">
      <c r="A10" s="929"/>
      <c r="B10" s="88">
        <v>5</v>
      </c>
      <c r="C10" s="317"/>
      <c r="D10" s="146" t="s">
        <v>1920</v>
      </c>
      <c r="E10" s="146" t="s">
        <v>1919</v>
      </c>
      <c r="F10" s="931" t="s">
        <v>1036</v>
      </c>
      <c r="G10" s="146" t="s">
        <v>1925</v>
      </c>
    </row>
    <row r="11" spans="1:7" x14ac:dyDescent="0.3">
      <c r="A11" s="929"/>
      <c r="B11" s="88">
        <v>6</v>
      </c>
      <c r="C11" s="317"/>
      <c r="D11" s="146" t="s">
        <v>1929</v>
      </c>
      <c r="E11" s="146"/>
      <c r="F11" s="931" t="s">
        <v>1036</v>
      </c>
      <c r="G11" s="146"/>
    </row>
    <row r="12" spans="1:7" x14ac:dyDescent="0.3">
      <c r="A12" s="929"/>
      <c r="B12" s="88">
        <v>7</v>
      </c>
      <c r="C12" s="317"/>
      <c r="D12" s="146" t="s">
        <v>1930</v>
      </c>
      <c r="E12" s="146"/>
      <c r="F12" s="931" t="s">
        <v>1036</v>
      </c>
      <c r="G12" s="146"/>
    </row>
    <row r="13" spans="1:7" x14ac:dyDescent="0.3">
      <c r="A13" s="929"/>
      <c r="B13" s="88">
        <v>8</v>
      </c>
      <c r="C13" s="317"/>
      <c r="D13" s="146" t="s">
        <v>2090</v>
      </c>
      <c r="E13" s="146" t="s">
        <v>1964</v>
      </c>
      <c r="F13" s="931" t="s">
        <v>1036</v>
      </c>
      <c r="G13" s="146"/>
    </row>
    <row r="14" spans="1:7" x14ac:dyDescent="0.3">
      <c r="A14" s="929"/>
      <c r="B14" s="88">
        <v>9</v>
      </c>
      <c r="C14" s="317"/>
      <c r="D14" s="146" t="s">
        <v>2100</v>
      </c>
      <c r="E14" s="146" t="s">
        <v>2101</v>
      </c>
      <c r="F14" s="931" t="s">
        <v>1036</v>
      </c>
      <c r="G14" s="146"/>
    </row>
    <row r="15" spans="1:7" x14ac:dyDescent="0.3">
      <c r="A15" s="929"/>
      <c r="B15" s="588">
        <v>10</v>
      </c>
      <c r="C15" s="317"/>
      <c r="D15" s="146" t="s">
        <v>2096</v>
      </c>
      <c r="E15" s="146"/>
      <c r="F15" s="931" t="s">
        <v>1036</v>
      </c>
      <c r="G15" s="146"/>
    </row>
    <row r="16" spans="1:7" x14ac:dyDescent="0.3">
      <c r="A16" s="929"/>
      <c r="B16" s="588">
        <v>11</v>
      </c>
      <c r="C16" s="317"/>
      <c r="D16" s="146" t="s">
        <v>2097</v>
      </c>
      <c r="E16" s="146"/>
      <c r="F16" s="931" t="s">
        <v>1036</v>
      </c>
      <c r="G16" s="146"/>
    </row>
    <row r="17" spans="1:7" x14ac:dyDescent="0.3">
      <c r="A17" s="929"/>
      <c r="B17" s="588">
        <v>12</v>
      </c>
      <c r="C17" s="317"/>
      <c r="D17" s="146" t="s">
        <v>2098</v>
      </c>
      <c r="E17" s="146"/>
      <c r="F17" s="931" t="s">
        <v>1036</v>
      </c>
      <c r="G17" s="146"/>
    </row>
    <row r="18" spans="1:7" x14ac:dyDescent="0.3">
      <c r="A18" s="929"/>
      <c r="B18" s="588">
        <v>13</v>
      </c>
      <c r="C18" s="317"/>
      <c r="D18" s="146" t="s">
        <v>2099</v>
      </c>
      <c r="E18" s="146"/>
      <c r="F18" s="931" t="s">
        <v>1036</v>
      </c>
      <c r="G18" s="146"/>
    </row>
    <row r="19" spans="1:7" x14ac:dyDescent="0.3">
      <c r="A19" s="929"/>
      <c r="B19" s="88"/>
      <c r="C19" s="317"/>
      <c r="D19" s="146"/>
      <c r="E19" s="146"/>
      <c r="F19" s="539"/>
      <c r="G19" s="146"/>
    </row>
    <row r="20" spans="1:7" x14ac:dyDescent="0.3">
      <c r="A20" s="929"/>
      <c r="B20" s="174"/>
      <c r="C20" s="317"/>
      <c r="D20" s="142"/>
      <c r="E20" s="142"/>
      <c r="F20" s="540"/>
      <c r="G20" s="142"/>
    </row>
    <row r="21" spans="1:7" x14ac:dyDescent="0.3">
      <c r="B21" s="55"/>
      <c r="C21" s="316"/>
      <c r="D21" s="147"/>
      <c r="E21" s="147"/>
      <c r="F21" s="541"/>
      <c r="G21" s="147"/>
    </row>
    <row r="22" spans="1:7" x14ac:dyDescent="0.3">
      <c r="B22" s="88"/>
      <c r="C22" s="317"/>
      <c r="D22" s="146"/>
      <c r="E22" s="146"/>
      <c r="F22" s="539"/>
      <c r="G22" s="146"/>
    </row>
    <row r="23" spans="1:7" x14ac:dyDescent="0.3">
      <c r="B23" s="88"/>
      <c r="C23" s="317"/>
      <c r="D23" s="146"/>
      <c r="E23" s="146"/>
      <c r="F23" s="539"/>
      <c r="G23" s="146"/>
    </row>
    <row r="24" spans="1:7" x14ac:dyDescent="0.3">
      <c r="B24" s="88"/>
      <c r="C24" s="317"/>
      <c r="D24" s="146"/>
      <c r="E24" s="146"/>
      <c r="F24" s="539"/>
      <c r="G24" s="146"/>
    </row>
    <row r="25" spans="1:7" x14ac:dyDescent="0.3">
      <c r="B25" s="88"/>
      <c r="C25" s="317"/>
      <c r="D25" s="146"/>
      <c r="E25" s="146"/>
      <c r="F25" s="539"/>
      <c r="G25" s="146"/>
    </row>
    <row r="26" spans="1:7" x14ac:dyDescent="0.3">
      <c r="B26" s="88"/>
      <c r="C26" s="317"/>
      <c r="D26" s="146"/>
      <c r="E26" s="146"/>
      <c r="F26" s="539"/>
      <c r="G26" s="146"/>
    </row>
    <row r="27" spans="1:7" x14ac:dyDescent="0.3">
      <c r="B27" s="174"/>
      <c r="C27" s="315"/>
      <c r="D27" s="142"/>
      <c r="E27" s="142"/>
      <c r="F27" s="540"/>
      <c r="G27" s="142"/>
    </row>
    <row r="28" spans="1:7" x14ac:dyDescent="0.3">
      <c r="B28" s="179"/>
      <c r="C28" s="316"/>
      <c r="D28" s="147"/>
      <c r="E28" s="147"/>
      <c r="F28" s="541"/>
      <c r="G28" s="147"/>
    </row>
    <row r="29" spans="1:7" x14ac:dyDescent="0.3">
      <c r="B29" s="178"/>
      <c r="C29" s="317"/>
      <c r="D29" s="146"/>
      <c r="E29" s="146"/>
      <c r="F29" s="539"/>
      <c r="G29" s="146"/>
    </row>
    <row r="30" spans="1:7" x14ac:dyDescent="0.3">
      <c r="B30" s="178"/>
      <c r="C30" s="317"/>
      <c r="D30" s="146"/>
      <c r="E30" s="146"/>
      <c r="F30" s="539"/>
      <c r="G30" s="146"/>
    </row>
    <row r="31" spans="1:7" x14ac:dyDescent="0.3">
      <c r="B31" s="178"/>
      <c r="C31" s="317"/>
      <c r="D31" s="146"/>
      <c r="E31" s="146"/>
      <c r="F31" s="539"/>
      <c r="G31" s="146"/>
    </row>
    <row r="32" spans="1:7" x14ac:dyDescent="0.3">
      <c r="B32" s="178"/>
      <c r="C32" s="317"/>
      <c r="D32" s="146"/>
      <c r="E32" s="146"/>
      <c r="F32" s="539"/>
      <c r="G32" s="146"/>
    </row>
    <row r="33" spans="2:7" x14ac:dyDescent="0.3">
      <c r="B33" s="178"/>
      <c r="C33" s="317"/>
      <c r="D33" s="146"/>
      <c r="E33" s="146"/>
      <c r="F33" s="539"/>
      <c r="G33" s="146"/>
    </row>
    <row r="34" spans="2:7" x14ac:dyDescent="0.3">
      <c r="B34" s="389"/>
      <c r="C34" s="389"/>
      <c r="D34" s="146"/>
      <c r="E34" s="146"/>
      <c r="F34" s="539"/>
      <c r="G34" s="146"/>
    </row>
    <row r="35" spans="2:7" x14ac:dyDescent="0.3">
      <c r="B35" s="389"/>
      <c r="C35" s="389"/>
      <c r="D35" s="146"/>
      <c r="E35" s="146"/>
      <c r="F35" s="539"/>
      <c r="G35" s="146"/>
    </row>
    <row r="36" spans="2:7" x14ac:dyDescent="0.3">
      <c r="B36" s="389"/>
      <c r="C36" s="389"/>
      <c r="D36" s="146"/>
      <c r="E36" s="146"/>
      <c r="F36" s="539"/>
      <c r="G36" s="146"/>
    </row>
    <row r="37" spans="2:7" x14ac:dyDescent="0.3">
      <c r="B37" s="175"/>
      <c r="C37" s="315"/>
      <c r="D37" s="142"/>
      <c r="E37" s="142"/>
      <c r="F37" s="540"/>
      <c r="G37" s="142"/>
    </row>
    <row r="38" spans="2:7" x14ac:dyDescent="0.3">
      <c r="B38" s="179"/>
      <c r="C38" s="316"/>
      <c r="D38" s="147"/>
      <c r="E38" s="147"/>
      <c r="F38" s="541"/>
      <c r="G38" s="147"/>
    </row>
    <row r="39" spans="2:7" x14ac:dyDescent="0.3">
      <c r="B39" s="178"/>
      <c r="C39" s="317"/>
      <c r="D39" s="146"/>
      <c r="E39" s="146"/>
      <c r="F39" s="539"/>
      <c r="G39" s="146"/>
    </row>
    <row r="40" spans="2:7" x14ac:dyDescent="0.3">
      <c r="B40" s="178"/>
      <c r="C40" s="317"/>
      <c r="D40" s="146"/>
      <c r="E40" s="146"/>
      <c r="F40" s="539"/>
      <c r="G40" s="146"/>
    </row>
    <row r="41" spans="2:7" x14ac:dyDescent="0.3">
      <c r="B41" s="178"/>
      <c r="C41" s="317"/>
      <c r="D41" s="146"/>
      <c r="E41" s="146"/>
      <c r="F41" s="539"/>
      <c r="G41" s="146"/>
    </row>
    <row r="42" spans="2:7" x14ac:dyDescent="0.3">
      <c r="B42" s="178"/>
      <c r="C42" s="317"/>
      <c r="D42" s="146"/>
      <c r="E42" s="146"/>
      <c r="F42" s="539"/>
      <c r="G42" s="146"/>
    </row>
    <row r="43" spans="2:7" x14ac:dyDescent="0.3">
      <c r="B43" s="178"/>
      <c r="C43" s="317"/>
      <c r="D43" s="146"/>
      <c r="E43" s="146"/>
      <c r="F43" s="539"/>
      <c r="G43" s="146"/>
    </row>
    <row r="44" spans="2:7" x14ac:dyDescent="0.3">
      <c r="B44" s="178"/>
      <c r="C44" s="317"/>
      <c r="D44" s="146"/>
      <c r="E44" s="146"/>
      <c r="F44" s="539"/>
      <c r="G44" s="146"/>
    </row>
    <row r="45" spans="2:7" x14ac:dyDescent="0.3">
      <c r="B45" s="178"/>
      <c r="C45" s="317"/>
      <c r="D45" s="146"/>
      <c r="E45" s="146"/>
      <c r="F45" s="539"/>
      <c r="G45" s="146"/>
    </row>
    <row r="46" spans="2:7" x14ac:dyDescent="0.3">
      <c r="B46" s="175"/>
      <c r="C46" s="315"/>
      <c r="D46" s="142"/>
      <c r="E46" s="142"/>
      <c r="F46" s="540"/>
      <c r="G46" s="142"/>
    </row>
    <row r="47" spans="2:7" x14ac:dyDescent="0.3">
      <c r="B47" s="281"/>
      <c r="C47" s="316"/>
      <c r="D47" s="147"/>
      <c r="E47" s="147"/>
      <c r="F47" s="541"/>
      <c r="G47" s="147"/>
    </row>
    <row r="48" spans="2:7" x14ac:dyDescent="0.3">
      <c r="B48" s="280"/>
      <c r="C48" s="317"/>
      <c r="D48" s="146"/>
      <c r="E48" s="146"/>
      <c r="F48" s="539"/>
      <c r="G48" s="146"/>
    </row>
    <row r="49" spans="2:7" x14ac:dyDescent="0.3">
      <c r="B49" s="282"/>
      <c r="C49" s="315"/>
      <c r="D49" s="142"/>
      <c r="E49" s="142"/>
      <c r="F49" s="540"/>
      <c r="G49" s="142"/>
    </row>
    <row r="50" spans="2:7" x14ac:dyDescent="0.3">
      <c r="B50" s="308"/>
      <c r="C50" s="316"/>
      <c r="D50" s="147"/>
      <c r="E50" s="147"/>
      <c r="F50" s="541"/>
      <c r="G50" s="147"/>
    </row>
    <row r="51" spans="2:7" x14ac:dyDescent="0.3">
      <c r="B51" s="307"/>
      <c r="C51" s="317"/>
      <c r="D51" s="146"/>
      <c r="E51" s="146"/>
      <c r="F51" s="539"/>
      <c r="G51" s="146"/>
    </row>
    <row r="52" spans="2:7" x14ac:dyDescent="0.3">
      <c r="B52" s="307"/>
      <c r="C52" s="317"/>
      <c r="D52" s="146"/>
      <c r="E52" s="146"/>
      <c r="F52" s="539"/>
      <c r="G52" s="146"/>
    </row>
    <row r="53" spans="2:7" x14ac:dyDescent="0.3">
      <c r="B53" s="307"/>
      <c r="C53" s="317"/>
      <c r="D53" s="146"/>
      <c r="E53" s="318"/>
      <c r="F53" s="542"/>
      <c r="G53" s="146"/>
    </row>
    <row r="54" spans="2:7" x14ac:dyDescent="0.3">
      <c r="B54" s="307"/>
      <c r="C54" s="317"/>
      <c r="D54" s="146"/>
      <c r="E54" s="146"/>
      <c r="F54" s="539"/>
      <c r="G54" s="146"/>
    </row>
    <row r="55" spans="2:7" x14ac:dyDescent="0.3">
      <c r="B55" s="307"/>
      <c r="C55" s="317"/>
      <c r="D55" s="146"/>
      <c r="E55" s="146"/>
      <c r="F55" s="539"/>
      <c r="G55" s="146"/>
    </row>
    <row r="56" spans="2:7" x14ac:dyDescent="0.3">
      <c r="B56" s="307"/>
      <c r="C56" s="317"/>
      <c r="D56" s="146"/>
      <c r="E56" s="146"/>
      <c r="F56" s="539"/>
      <c r="G56" s="146"/>
    </row>
    <row r="57" spans="2:7" x14ac:dyDescent="0.3">
      <c r="B57" s="307"/>
      <c r="C57" s="317"/>
      <c r="D57" s="146"/>
      <c r="E57" s="146"/>
      <c r="F57" s="539"/>
      <c r="G57" s="146"/>
    </row>
    <row r="58" spans="2:7" x14ac:dyDescent="0.3">
      <c r="B58" s="307"/>
      <c r="C58" s="317"/>
      <c r="D58" s="146"/>
      <c r="E58" s="146"/>
      <c r="F58" s="539"/>
      <c r="G58" s="146"/>
    </row>
    <row r="59" spans="2:7" x14ac:dyDescent="0.3">
      <c r="B59" s="307"/>
      <c r="C59" s="317"/>
      <c r="D59" s="146"/>
      <c r="E59" s="146"/>
      <c r="F59" s="539"/>
      <c r="G59" s="146"/>
    </row>
    <row r="60" spans="2:7" x14ac:dyDescent="0.3">
      <c r="B60" s="307"/>
      <c r="C60" s="317"/>
      <c r="D60" s="146"/>
      <c r="E60" s="146"/>
      <c r="F60" s="539"/>
      <c r="G60" s="146"/>
    </row>
    <row r="61" spans="2:7" x14ac:dyDescent="0.3">
      <c r="B61" s="307"/>
      <c r="C61" s="317"/>
      <c r="D61" s="146"/>
      <c r="E61" s="146"/>
      <c r="F61" s="539"/>
      <c r="G61" s="146"/>
    </row>
    <row r="62" spans="2:7" x14ac:dyDescent="0.3">
      <c r="B62" s="307"/>
      <c r="C62" s="317"/>
      <c r="D62" s="146"/>
      <c r="E62" s="146"/>
      <c r="F62" s="539"/>
      <c r="G62" s="146"/>
    </row>
    <row r="63" spans="2:7" x14ac:dyDescent="0.3">
      <c r="B63" s="307"/>
      <c r="C63" s="317"/>
      <c r="D63" s="146"/>
      <c r="E63" s="146"/>
      <c r="F63" s="539"/>
      <c r="G63" s="146"/>
    </row>
    <row r="64" spans="2:7" x14ac:dyDescent="0.3">
      <c r="B64" s="307"/>
      <c r="C64" s="317"/>
      <c r="D64" s="146"/>
      <c r="E64" s="146"/>
      <c r="F64" s="539"/>
      <c r="G64" s="146"/>
    </row>
    <row r="65" spans="2:7" x14ac:dyDescent="0.3">
      <c r="B65" s="307"/>
      <c r="C65" s="317"/>
      <c r="D65" s="146"/>
      <c r="E65" s="146"/>
      <c r="F65" s="539"/>
      <c r="G65" s="146"/>
    </row>
    <row r="66" spans="2:7" x14ac:dyDescent="0.3">
      <c r="B66" s="307"/>
      <c r="C66" s="317"/>
      <c r="D66" s="146"/>
      <c r="E66" s="146"/>
      <c r="F66" s="539"/>
      <c r="G66" s="146"/>
    </row>
    <row r="67" spans="2:7" x14ac:dyDescent="0.3">
      <c r="B67" s="307"/>
      <c r="C67" s="317"/>
      <c r="D67" s="146"/>
      <c r="E67" s="146"/>
      <c r="F67" s="539"/>
      <c r="G67" s="146"/>
    </row>
    <row r="68" spans="2:7" x14ac:dyDescent="0.3">
      <c r="B68" s="307"/>
      <c r="C68" s="317"/>
      <c r="D68" s="146"/>
      <c r="E68" s="146"/>
      <c r="F68" s="539"/>
      <c r="G68" s="146"/>
    </row>
    <row r="69" spans="2:7" x14ac:dyDescent="0.3">
      <c r="B69" s="307"/>
      <c r="C69" s="317"/>
      <c r="D69" s="146"/>
      <c r="E69" s="146"/>
      <c r="F69" s="539"/>
      <c r="G69" s="146"/>
    </row>
    <row r="70" spans="2:7" x14ac:dyDescent="0.3">
      <c r="B70" s="307"/>
      <c r="C70" s="317"/>
      <c r="D70" s="146"/>
      <c r="E70" s="146"/>
      <c r="F70" s="539"/>
      <c r="G70" s="146"/>
    </row>
    <row r="71" spans="2:7" x14ac:dyDescent="0.3">
      <c r="B71" s="309"/>
      <c r="C71" s="315"/>
      <c r="D71" s="142"/>
      <c r="E71" s="142"/>
      <c r="F71" s="540"/>
      <c r="G71" s="142"/>
    </row>
    <row r="72" spans="2:7" x14ac:dyDescent="0.3">
      <c r="B72" s="328"/>
      <c r="C72" s="329"/>
      <c r="D72" s="147"/>
      <c r="E72" s="147"/>
      <c r="F72" s="541"/>
    </row>
    <row r="73" spans="2:7" x14ac:dyDescent="0.3">
      <c r="B73" s="327"/>
      <c r="C73" s="330"/>
      <c r="D73" s="142"/>
      <c r="E73" s="142"/>
      <c r="F73" s="540"/>
    </row>
    <row r="74" spans="2:7" x14ac:dyDescent="0.3">
      <c r="B74" s="329"/>
      <c r="C74" s="352"/>
      <c r="D74" s="147"/>
      <c r="E74" s="147"/>
      <c r="F74" s="541"/>
    </row>
    <row r="75" spans="2:7" x14ac:dyDescent="0.3">
      <c r="B75" s="330"/>
      <c r="C75" s="353"/>
      <c r="D75" s="142"/>
      <c r="E75" s="142"/>
      <c r="F75" s="540"/>
    </row>
    <row r="76" spans="2:7" x14ac:dyDescent="0.3">
      <c r="B76" s="352"/>
      <c r="C76" s="414"/>
      <c r="D76" s="147"/>
      <c r="E76" s="147"/>
      <c r="F76" s="541"/>
    </row>
    <row r="77" spans="2:7" x14ac:dyDescent="0.3">
      <c r="B77" s="413"/>
      <c r="C77" s="413"/>
      <c r="D77" s="146"/>
      <c r="E77" s="146"/>
      <c r="F77" s="539"/>
    </row>
    <row r="78" spans="2:7" x14ac:dyDescent="0.3">
      <c r="B78" s="413"/>
      <c r="C78" s="413"/>
      <c r="D78" s="146"/>
      <c r="E78" s="146"/>
      <c r="F78" s="539"/>
    </row>
    <row r="79" spans="2:7" x14ac:dyDescent="0.3">
      <c r="B79" s="413"/>
      <c r="C79" s="413"/>
      <c r="D79" s="146"/>
      <c r="E79" s="146"/>
      <c r="F79" s="539"/>
    </row>
    <row r="80" spans="2:7" x14ac:dyDescent="0.3">
      <c r="B80" s="413"/>
      <c r="C80" s="413"/>
      <c r="D80" s="146"/>
      <c r="E80" s="146"/>
      <c r="F80" s="539"/>
    </row>
    <row r="81" spans="2:6" x14ac:dyDescent="0.3">
      <c r="B81" s="413"/>
      <c r="C81" s="413"/>
      <c r="D81" s="146"/>
      <c r="E81" s="146"/>
      <c r="F81" s="539"/>
    </row>
    <row r="82" spans="2:6" x14ac:dyDescent="0.3">
      <c r="B82" s="413"/>
      <c r="C82" s="413"/>
      <c r="D82" s="146"/>
      <c r="E82" s="146"/>
      <c r="F82" s="539"/>
    </row>
    <row r="83" spans="2:6" x14ac:dyDescent="0.3">
      <c r="B83" s="413"/>
      <c r="C83" s="413"/>
      <c r="D83" s="146"/>
      <c r="E83" s="146"/>
      <c r="F83" s="539"/>
    </row>
    <row r="84" spans="2:6" x14ac:dyDescent="0.3">
      <c r="B84" s="413"/>
      <c r="C84" s="413"/>
      <c r="D84" s="146"/>
      <c r="E84" s="146"/>
      <c r="F84" s="539"/>
    </row>
    <row r="85" spans="2:6" x14ac:dyDescent="0.3">
      <c r="B85" s="413"/>
      <c r="C85" s="413"/>
      <c r="D85" s="146"/>
      <c r="E85" s="146"/>
      <c r="F85" s="539"/>
    </row>
    <row r="86" spans="2:6" x14ac:dyDescent="0.3">
      <c r="B86" s="413"/>
      <c r="C86" s="413"/>
      <c r="D86" s="146"/>
      <c r="E86" s="146"/>
      <c r="F86" s="539"/>
    </row>
    <row r="87" spans="2:6" x14ac:dyDescent="0.3">
      <c r="B87" s="413"/>
      <c r="C87" s="413"/>
      <c r="D87" s="146"/>
      <c r="E87" s="146"/>
      <c r="F87" s="539"/>
    </row>
    <row r="88" spans="2:6" x14ac:dyDescent="0.3">
      <c r="B88" s="413"/>
      <c r="C88" s="413"/>
      <c r="D88" s="146"/>
      <c r="E88" s="146"/>
      <c r="F88" s="539"/>
    </row>
    <row r="89" spans="2:6" x14ac:dyDescent="0.3">
      <c r="B89" s="413"/>
      <c r="C89" s="413"/>
      <c r="D89" s="146"/>
      <c r="E89" s="146"/>
      <c r="F89" s="539"/>
    </row>
    <row r="90" spans="2:6" x14ac:dyDescent="0.3">
      <c r="B90" s="415"/>
      <c r="C90" s="415"/>
      <c r="D90" s="142"/>
      <c r="E90" s="142"/>
      <c r="F90" s="540"/>
    </row>
    <row r="91" spans="2:6" x14ac:dyDescent="0.3">
      <c r="B91" s="424"/>
      <c r="C91" s="424"/>
      <c r="D91" s="147"/>
      <c r="E91" s="147"/>
      <c r="F91" s="541"/>
    </row>
    <row r="92" spans="2:6" x14ac:dyDescent="0.3">
      <c r="B92" s="422"/>
      <c r="C92" s="422"/>
      <c r="D92" s="146"/>
      <c r="E92" s="146"/>
      <c r="F92" s="539"/>
    </row>
    <row r="93" spans="2:6" x14ac:dyDescent="0.3">
      <c r="B93" s="422"/>
      <c r="C93" s="422"/>
      <c r="D93" s="146"/>
      <c r="E93" s="146"/>
      <c r="F93" s="539"/>
    </row>
    <row r="94" spans="2:6" x14ac:dyDescent="0.3">
      <c r="B94" s="422"/>
      <c r="C94" s="422"/>
      <c r="D94" s="146"/>
      <c r="E94" s="146"/>
      <c r="F94" s="539"/>
    </row>
    <row r="95" spans="2:6" x14ac:dyDescent="0.3">
      <c r="B95" s="422"/>
      <c r="C95" s="422"/>
      <c r="D95" s="146"/>
      <c r="E95" s="146"/>
      <c r="F95" s="539"/>
    </row>
    <row r="96" spans="2:6" x14ac:dyDescent="0.3">
      <c r="B96" s="422"/>
      <c r="C96" s="422"/>
      <c r="D96" s="146"/>
      <c r="E96" s="146"/>
      <c r="F96" s="539"/>
    </row>
    <row r="97" spans="2:6" x14ac:dyDescent="0.3">
      <c r="B97" s="422"/>
      <c r="C97" s="422"/>
      <c r="D97" s="146"/>
      <c r="E97" s="146"/>
      <c r="F97" s="539"/>
    </row>
    <row r="98" spans="2:6" x14ac:dyDescent="0.3">
      <c r="B98" s="422"/>
      <c r="C98" s="422"/>
      <c r="D98" s="146"/>
      <c r="E98" s="146"/>
      <c r="F98" s="539"/>
    </row>
    <row r="99" spans="2:6" x14ac:dyDescent="0.3">
      <c r="B99" s="422"/>
      <c r="C99" s="422"/>
      <c r="D99" s="146"/>
      <c r="E99" s="146"/>
      <c r="F99" s="539"/>
    </row>
    <row r="100" spans="2:6" x14ac:dyDescent="0.3">
      <c r="B100" s="422"/>
      <c r="C100" s="422"/>
      <c r="D100" s="146"/>
      <c r="E100" s="146"/>
      <c r="F100" s="539"/>
    </row>
    <row r="101" spans="2:6" x14ac:dyDescent="0.3">
      <c r="B101" s="422"/>
      <c r="C101" s="422"/>
      <c r="D101" s="146"/>
      <c r="E101" s="146"/>
      <c r="F101" s="539"/>
    </row>
    <row r="102" spans="2:6" x14ac:dyDescent="0.3">
      <c r="B102" s="422"/>
      <c r="C102" s="422"/>
      <c r="D102" s="146"/>
      <c r="E102" s="146"/>
      <c r="F102" s="539"/>
    </row>
    <row r="103" spans="2:6" x14ac:dyDescent="0.3">
      <c r="B103" s="422"/>
      <c r="C103" s="422"/>
      <c r="D103" s="146"/>
      <c r="E103" s="146"/>
      <c r="F103" s="539"/>
    </row>
    <row r="104" spans="2:6" x14ac:dyDescent="0.3">
      <c r="B104" s="422"/>
      <c r="C104" s="422"/>
      <c r="D104" s="146"/>
      <c r="E104" s="146"/>
      <c r="F104" s="539"/>
    </row>
    <row r="105" spans="2:6" x14ac:dyDescent="0.3">
      <c r="B105" s="422"/>
      <c r="C105" s="422"/>
      <c r="D105" s="146"/>
      <c r="E105" s="146"/>
      <c r="F105" s="539"/>
    </row>
    <row r="106" spans="2:6" x14ac:dyDescent="0.3">
      <c r="B106" s="422"/>
      <c r="C106" s="422"/>
      <c r="D106" s="146"/>
      <c r="E106" s="146"/>
      <c r="F106" s="539"/>
    </row>
    <row r="107" spans="2:6" x14ac:dyDescent="0.3">
      <c r="B107" s="422"/>
      <c r="C107" s="422"/>
      <c r="D107" s="146"/>
      <c r="E107" s="146"/>
      <c r="F107" s="539"/>
    </row>
    <row r="108" spans="2:6" x14ac:dyDescent="0.3">
      <c r="B108" s="423"/>
      <c r="C108" s="423"/>
      <c r="D108" s="142"/>
      <c r="E108" s="142"/>
      <c r="F108" s="540"/>
    </row>
    <row r="109" spans="2:6" x14ac:dyDescent="0.3">
      <c r="B109" s="424"/>
      <c r="C109" s="424"/>
      <c r="D109" s="147"/>
      <c r="E109" s="147"/>
      <c r="F109" s="541"/>
    </row>
    <row r="110" spans="2:6" x14ac:dyDescent="0.3">
      <c r="B110" s="422"/>
      <c r="C110" s="422"/>
      <c r="D110" s="146"/>
      <c r="E110" s="146"/>
      <c r="F110" s="539"/>
    </row>
    <row r="111" spans="2:6" x14ac:dyDescent="0.3">
      <c r="B111" s="422"/>
      <c r="C111" s="422"/>
      <c r="D111" s="146"/>
      <c r="E111" s="146"/>
      <c r="F111" s="539"/>
    </row>
    <row r="112" spans="2:6" x14ac:dyDescent="0.3">
      <c r="B112" s="422"/>
      <c r="C112" s="422"/>
      <c r="D112" s="146"/>
      <c r="E112" s="146"/>
      <c r="F112" s="539"/>
    </row>
    <row r="113" spans="2:6" x14ac:dyDescent="0.3">
      <c r="B113" s="422"/>
      <c r="C113" s="422"/>
      <c r="D113" s="146"/>
      <c r="E113" s="146"/>
      <c r="F113" s="539"/>
    </row>
    <row r="114" spans="2:6" x14ac:dyDescent="0.3">
      <c r="B114" s="422"/>
      <c r="C114" s="422"/>
      <c r="D114" s="146"/>
      <c r="E114" s="146"/>
      <c r="F114" s="539"/>
    </row>
    <row r="115" spans="2:6" x14ac:dyDescent="0.3">
      <c r="B115" s="422"/>
      <c r="C115" s="422"/>
      <c r="D115" s="146"/>
      <c r="E115" s="146"/>
      <c r="F115" s="539"/>
    </row>
    <row r="116" spans="2:6" x14ac:dyDescent="0.3">
      <c r="B116" s="422"/>
      <c r="C116" s="422"/>
      <c r="D116" s="146"/>
      <c r="E116" s="146"/>
      <c r="F116" s="539"/>
    </row>
    <row r="117" spans="2:6" x14ac:dyDescent="0.3">
      <c r="B117" s="422"/>
      <c r="C117" s="422"/>
      <c r="D117" s="146"/>
      <c r="E117" s="146"/>
      <c r="F117" s="539"/>
    </row>
    <row r="118" spans="2:6" x14ac:dyDescent="0.3">
      <c r="B118" s="422"/>
      <c r="C118" s="422"/>
      <c r="D118" s="146"/>
      <c r="E118" s="146"/>
      <c r="F118" s="539"/>
    </row>
    <row r="119" spans="2:6" x14ac:dyDescent="0.3">
      <c r="B119" s="422"/>
      <c r="C119" s="422"/>
      <c r="D119" s="146"/>
      <c r="E119" s="146"/>
      <c r="F119" s="539"/>
    </row>
    <row r="120" spans="2:6" x14ac:dyDescent="0.3">
      <c r="B120" s="422"/>
      <c r="C120" s="422"/>
      <c r="D120" s="146"/>
      <c r="E120" s="146"/>
      <c r="F120" s="539"/>
    </row>
    <row r="121" spans="2:6" x14ac:dyDescent="0.3">
      <c r="B121" s="422"/>
      <c r="C121" s="422"/>
      <c r="D121" s="146"/>
      <c r="E121" s="146"/>
      <c r="F121" s="539"/>
    </row>
    <row r="122" spans="2:6" x14ac:dyDescent="0.3">
      <c r="B122" s="422"/>
      <c r="C122" s="422"/>
      <c r="D122" s="146"/>
      <c r="E122" s="146"/>
      <c r="F122" s="539"/>
    </row>
    <row r="123" spans="2:6" x14ac:dyDescent="0.3">
      <c r="B123" s="422"/>
      <c r="C123" s="422"/>
      <c r="D123" s="146"/>
      <c r="E123" s="146"/>
      <c r="F123" s="539"/>
    </row>
    <row r="124" spans="2:6" x14ac:dyDescent="0.3">
      <c r="B124" s="422"/>
      <c r="C124" s="422"/>
      <c r="D124" s="146"/>
      <c r="E124" s="146"/>
      <c r="F124" s="539"/>
    </row>
    <row r="125" spans="2:6" x14ac:dyDescent="0.3">
      <c r="B125" s="422"/>
      <c r="C125" s="422"/>
      <c r="D125" s="146"/>
      <c r="E125" s="146"/>
      <c r="F125" s="539"/>
    </row>
    <row r="126" spans="2:6" x14ac:dyDescent="0.3">
      <c r="B126" s="423"/>
      <c r="C126" s="423"/>
      <c r="D126" s="142"/>
      <c r="E126" s="142"/>
      <c r="F126" s="540"/>
    </row>
    <row r="127" spans="2:6" x14ac:dyDescent="0.3">
      <c r="B127" s="444"/>
      <c r="C127" s="444"/>
      <c r="D127" s="147"/>
      <c r="E127" s="147"/>
      <c r="F127" s="541"/>
    </row>
    <row r="128" spans="2:6" x14ac:dyDescent="0.3">
      <c r="B128" s="443"/>
      <c r="C128" s="443"/>
      <c r="D128" s="146"/>
      <c r="E128" s="146"/>
      <c r="F128" s="539"/>
    </row>
    <row r="129" spans="2:6" x14ac:dyDescent="0.3">
      <c r="B129" s="443"/>
      <c r="C129" s="443"/>
      <c r="D129" s="146"/>
      <c r="E129" s="146"/>
      <c r="F129" s="539"/>
    </row>
    <row r="130" spans="2:6" x14ac:dyDescent="0.3">
      <c r="B130" s="443"/>
      <c r="C130" s="443"/>
      <c r="D130" s="146"/>
      <c r="E130" s="146"/>
      <c r="F130" s="539"/>
    </row>
    <row r="131" spans="2:6" x14ac:dyDescent="0.3">
      <c r="B131" s="443"/>
      <c r="C131" s="443"/>
      <c r="D131" s="146"/>
      <c r="E131" s="146"/>
      <c r="F131" s="539"/>
    </row>
    <row r="132" spans="2:6" x14ac:dyDescent="0.3">
      <c r="B132" s="443"/>
      <c r="C132" s="443"/>
      <c r="D132" s="146"/>
      <c r="E132" s="146"/>
      <c r="F132" s="539"/>
    </row>
    <row r="133" spans="2:6" x14ac:dyDescent="0.3">
      <c r="B133" s="443"/>
      <c r="C133" s="443"/>
      <c r="D133" s="146"/>
      <c r="E133" s="146"/>
      <c r="F133" s="539"/>
    </row>
    <row r="134" spans="2:6" x14ac:dyDescent="0.3">
      <c r="B134" s="443"/>
      <c r="C134" s="443"/>
      <c r="D134" s="146"/>
      <c r="E134" s="146"/>
      <c r="F134" s="539"/>
    </row>
    <row r="135" spans="2:6" x14ac:dyDescent="0.3">
      <c r="B135" s="443"/>
      <c r="C135" s="443"/>
      <c r="D135" s="146"/>
      <c r="E135" s="146"/>
      <c r="F135" s="539"/>
    </row>
    <row r="136" spans="2:6" x14ac:dyDescent="0.3">
      <c r="B136" s="443"/>
      <c r="C136" s="443"/>
      <c r="D136" s="146"/>
      <c r="E136" s="146"/>
      <c r="F136" s="539"/>
    </row>
    <row r="137" spans="2:6" x14ac:dyDescent="0.3">
      <c r="B137" s="443"/>
      <c r="C137" s="443"/>
      <c r="D137" s="146"/>
      <c r="E137" s="146"/>
      <c r="F137" s="539"/>
    </row>
    <row r="138" spans="2:6" x14ac:dyDescent="0.3">
      <c r="B138" s="443"/>
      <c r="C138" s="443"/>
      <c r="D138" s="146"/>
      <c r="E138" s="146"/>
      <c r="F138" s="539"/>
    </row>
    <row r="139" spans="2:6" x14ac:dyDescent="0.3">
      <c r="B139" s="443"/>
      <c r="C139" s="443"/>
      <c r="D139" s="146"/>
      <c r="E139" s="146"/>
      <c r="F139" s="539"/>
    </row>
    <row r="140" spans="2:6" x14ac:dyDescent="0.3">
      <c r="B140" s="443"/>
      <c r="C140" s="443"/>
      <c r="D140" s="146"/>
      <c r="E140" s="146"/>
      <c r="F140" s="539"/>
    </row>
    <row r="141" spans="2:6" x14ac:dyDescent="0.3">
      <c r="B141" s="443"/>
      <c r="C141" s="443"/>
      <c r="D141" s="146"/>
      <c r="E141" s="146"/>
      <c r="F141" s="539"/>
    </row>
    <row r="142" spans="2:6" x14ac:dyDescent="0.3">
      <c r="B142" s="443"/>
      <c r="C142" s="443"/>
      <c r="D142" s="146"/>
      <c r="E142" s="146"/>
      <c r="F142" s="539"/>
    </row>
    <row r="143" spans="2:6" x14ac:dyDescent="0.3">
      <c r="B143" s="443"/>
      <c r="C143" s="443"/>
      <c r="D143" s="146"/>
      <c r="E143" s="146"/>
      <c r="F143" s="539"/>
    </row>
    <row r="144" spans="2:6" x14ac:dyDescent="0.3">
      <c r="B144" s="445"/>
      <c r="C144" s="445"/>
      <c r="D144" s="142"/>
      <c r="E144" s="142"/>
      <c r="F144" s="540"/>
    </row>
    <row r="145" spans="2:6" x14ac:dyDescent="0.3">
      <c r="B145" s="449"/>
      <c r="C145" s="449"/>
      <c r="D145" s="147"/>
      <c r="E145" s="147"/>
      <c r="F145" s="541"/>
    </row>
    <row r="146" spans="2:6" x14ac:dyDescent="0.3">
      <c r="B146" s="447"/>
      <c r="C146" s="447"/>
      <c r="D146" s="146"/>
      <c r="E146" s="146"/>
      <c r="F146" s="539"/>
    </row>
    <row r="147" spans="2:6" x14ac:dyDescent="0.3">
      <c r="B147" s="447"/>
      <c r="C147" s="447"/>
      <c r="D147" s="146"/>
      <c r="E147" s="146"/>
      <c r="F147" s="539"/>
    </row>
    <row r="148" spans="2:6" x14ac:dyDescent="0.3">
      <c r="B148" s="447"/>
      <c r="C148" s="447"/>
      <c r="D148" s="146"/>
      <c r="E148" s="146"/>
      <c r="F148" s="539"/>
    </row>
    <row r="149" spans="2:6" x14ac:dyDescent="0.3">
      <c r="B149" s="447"/>
      <c r="C149" s="447"/>
      <c r="D149" s="146"/>
      <c r="E149" s="146"/>
      <c r="F149" s="539"/>
    </row>
    <row r="150" spans="2:6" x14ac:dyDescent="0.3">
      <c r="B150" s="447"/>
      <c r="C150" s="447"/>
      <c r="D150" s="146"/>
      <c r="E150" s="146"/>
      <c r="F150" s="539"/>
    </row>
    <row r="151" spans="2:6" x14ac:dyDescent="0.3">
      <c r="B151" s="447"/>
      <c r="C151" s="447"/>
      <c r="D151" s="146"/>
      <c r="E151" s="146"/>
      <c r="F151" s="539"/>
    </row>
    <row r="152" spans="2:6" x14ac:dyDescent="0.3">
      <c r="B152" s="447"/>
      <c r="C152" s="447"/>
      <c r="D152" s="146"/>
      <c r="E152" s="146"/>
      <c r="F152" s="539"/>
    </row>
    <row r="153" spans="2:6" x14ac:dyDescent="0.3">
      <c r="B153" s="447"/>
      <c r="C153" s="447"/>
      <c r="D153" s="146"/>
      <c r="E153" s="146"/>
      <c r="F153" s="539"/>
    </row>
    <row r="154" spans="2:6" x14ac:dyDescent="0.3">
      <c r="B154" s="447"/>
      <c r="C154" s="447"/>
      <c r="D154" s="146"/>
      <c r="E154" s="146"/>
      <c r="F154" s="539"/>
    </row>
    <row r="155" spans="2:6" x14ac:dyDescent="0.3">
      <c r="B155" s="447"/>
      <c r="C155" s="447"/>
      <c r="D155" s="146"/>
      <c r="E155" s="146"/>
      <c r="F155" s="539"/>
    </row>
    <row r="156" spans="2:6" x14ac:dyDescent="0.3">
      <c r="B156" s="448"/>
      <c r="C156" s="448"/>
      <c r="D156" s="142"/>
      <c r="E156" s="142"/>
      <c r="F156" s="540"/>
    </row>
    <row r="157" spans="2:6" x14ac:dyDescent="0.3">
      <c r="B157" s="348"/>
      <c r="C157" s="348"/>
      <c r="D157" s="141"/>
      <c r="E157" s="141"/>
      <c r="F157" s="543"/>
    </row>
    <row r="158" spans="2:6" x14ac:dyDescent="0.3">
      <c r="B158" s="348"/>
      <c r="C158" s="348"/>
      <c r="D158" s="141"/>
      <c r="E158" s="141"/>
      <c r="F158" s="543"/>
    </row>
    <row r="159" spans="2:6" x14ac:dyDescent="0.3">
      <c r="F159" s="494"/>
    </row>
  </sheetData>
  <mergeCells count="1">
    <mergeCell ref="A6:A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17"/>
  <sheetViews>
    <sheetView topLeftCell="E5" zoomScaleNormal="100" workbookViewId="0">
      <selection activeCell="I40" sqref="I40"/>
    </sheetView>
  </sheetViews>
  <sheetFormatPr defaultColWidth="9" defaultRowHeight="13.5" x14ac:dyDescent="0.3"/>
  <cols>
    <col min="1" max="1" width="9" style="34"/>
    <col min="2" max="2" width="20.75" style="34" customWidth="1"/>
    <col min="3" max="3" width="20.75" style="91" customWidth="1"/>
    <col min="4" max="4" width="20.75" style="34" customWidth="1"/>
    <col min="5" max="5" width="10.75" style="34" customWidth="1"/>
    <col min="6" max="6" width="55.75" style="34" customWidth="1"/>
    <col min="7" max="7" width="50.75" style="34" customWidth="1"/>
    <col min="8" max="8" width="15.75" style="34" customWidth="1"/>
    <col min="9" max="9" width="20.75" style="34" customWidth="1"/>
    <col min="10" max="10" width="15.75" style="91" customWidth="1"/>
    <col min="11" max="11" width="55.75" style="34" customWidth="1"/>
    <col min="12" max="12" width="40.75" style="34" customWidth="1"/>
    <col min="13" max="21" width="7.625" style="34" customWidth="1"/>
    <col min="22" max="16384" width="9" style="34"/>
  </cols>
  <sheetData>
    <row r="2" spans="2:10" x14ac:dyDescent="0.3">
      <c r="B2" s="56" t="s">
        <v>240</v>
      </c>
      <c r="D2" s="35" t="s">
        <v>251</v>
      </c>
      <c r="E2" s="35"/>
    </row>
    <row r="4" spans="2:10" ht="14.25" thickBot="1" x14ac:dyDescent="0.35">
      <c r="B4" s="35" t="s">
        <v>241</v>
      </c>
    </row>
    <row r="5" spans="2:10" s="83" customFormat="1" ht="14.25" thickBot="1" x14ac:dyDescent="0.35">
      <c r="B5" s="84" t="s">
        <v>375</v>
      </c>
      <c r="C5" s="58" t="s">
        <v>376</v>
      </c>
      <c r="D5" s="58" t="s">
        <v>377</v>
      </c>
      <c r="E5" s="58" t="s">
        <v>488</v>
      </c>
      <c r="F5" s="58" t="s">
        <v>355</v>
      </c>
      <c r="G5" s="59" t="s">
        <v>378</v>
      </c>
    </row>
    <row r="6" spans="2:10" x14ac:dyDescent="0.3">
      <c r="B6" s="602" t="s">
        <v>380</v>
      </c>
      <c r="C6" s="600" t="s">
        <v>382</v>
      </c>
      <c r="D6" s="373" t="s">
        <v>355</v>
      </c>
      <c r="E6" s="607">
        <v>1</v>
      </c>
      <c r="F6" s="376" t="s">
        <v>384</v>
      </c>
      <c r="G6" s="377" t="s">
        <v>477</v>
      </c>
      <c r="J6" s="34"/>
    </row>
    <row r="7" spans="2:10" ht="17.45" customHeight="1" x14ac:dyDescent="0.3">
      <c r="B7" s="603"/>
      <c r="C7" s="605"/>
      <c r="D7" s="374" t="s">
        <v>355</v>
      </c>
      <c r="E7" s="608"/>
      <c r="F7" s="378" t="s">
        <v>383</v>
      </c>
      <c r="G7" s="379"/>
      <c r="J7" s="34"/>
    </row>
    <row r="8" spans="2:10" ht="17.45" customHeight="1" x14ac:dyDescent="0.3">
      <c r="B8" s="603"/>
      <c r="C8" s="601"/>
      <c r="D8" s="374" t="s">
        <v>355</v>
      </c>
      <c r="E8" s="608"/>
      <c r="F8" s="378" t="s">
        <v>386</v>
      </c>
      <c r="G8" s="379" t="s">
        <v>478</v>
      </c>
      <c r="J8" s="34"/>
    </row>
    <row r="9" spans="2:10" ht="17.45" customHeight="1" x14ac:dyDescent="0.3">
      <c r="B9" s="603"/>
      <c r="C9" s="606" t="s">
        <v>462</v>
      </c>
      <c r="D9" s="374" t="s">
        <v>355</v>
      </c>
      <c r="E9" s="608"/>
      <c r="F9" s="378" t="s">
        <v>463</v>
      </c>
      <c r="G9" s="379"/>
      <c r="J9" s="34"/>
    </row>
    <row r="10" spans="2:10" ht="17.45" customHeight="1" x14ac:dyDescent="0.3">
      <c r="B10" s="603"/>
      <c r="C10" s="601"/>
      <c r="D10" s="374" t="s">
        <v>390</v>
      </c>
      <c r="E10" s="608"/>
      <c r="F10" s="378" t="s">
        <v>464</v>
      </c>
      <c r="G10" s="379"/>
      <c r="J10" s="34"/>
    </row>
    <row r="11" spans="2:10" ht="18" customHeight="1" thickBot="1" x14ac:dyDescent="0.35">
      <c r="B11" s="604"/>
      <c r="C11" s="19" t="s">
        <v>388</v>
      </c>
      <c r="D11" s="19" t="s">
        <v>355</v>
      </c>
      <c r="E11" s="609"/>
      <c r="F11" s="156" t="s">
        <v>387</v>
      </c>
      <c r="G11" s="157" t="s">
        <v>479</v>
      </c>
      <c r="J11" s="34"/>
    </row>
    <row r="12" spans="2:10" x14ac:dyDescent="0.3">
      <c r="B12" s="602" t="s">
        <v>381</v>
      </c>
      <c r="C12" s="600" t="s">
        <v>382</v>
      </c>
      <c r="D12" s="373" t="s">
        <v>355</v>
      </c>
      <c r="E12" s="607">
        <v>1</v>
      </c>
      <c r="F12" s="376" t="s">
        <v>384</v>
      </c>
      <c r="G12" s="377" t="s">
        <v>477</v>
      </c>
      <c r="J12" s="34"/>
    </row>
    <row r="13" spans="2:10" ht="17.45" customHeight="1" x14ac:dyDescent="0.3">
      <c r="B13" s="603"/>
      <c r="C13" s="605"/>
      <c r="D13" s="374" t="s">
        <v>355</v>
      </c>
      <c r="E13" s="608"/>
      <c r="F13" s="378" t="s">
        <v>383</v>
      </c>
      <c r="G13" s="379"/>
      <c r="J13" s="34"/>
    </row>
    <row r="14" spans="2:10" ht="17.45" customHeight="1" x14ac:dyDescent="0.3">
      <c r="B14" s="603"/>
      <c r="C14" s="601"/>
      <c r="D14" s="374" t="s">
        <v>355</v>
      </c>
      <c r="E14" s="608"/>
      <c r="F14" s="378" t="s">
        <v>385</v>
      </c>
      <c r="G14" s="379" t="s">
        <v>478</v>
      </c>
      <c r="J14" s="34"/>
    </row>
    <row r="15" spans="2:10" ht="17.45" customHeight="1" x14ac:dyDescent="0.3">
      <c r="B15" s="603"/>
      <c r="C15" s="606" t="s">
        <v>462</v>
      </c>
      <c r="D15" s="374" t="s">
        <v>355</v>
      </c>
      <c r="E15" s="608"/>
      <c r="F15" s="378" t="s">
        <v>463</v>
      </c>
      <c r="G15" s="379"/>
      <c r="J15" s="34"/>
    </row>
    <row r="16" spans="2:10" ht="17.45" customHeight="1" x14ac:dyDescent="0.3">
      <c r="B16" s="603"/>
      <c r="C16" s="601"/>
      <c r="D16" s="374" t="s">
        <v>390</v>
      </c>
      <c r="E16" s="608"/>
      <c r="F16" s="378" t="s">
        <v>465</v>
      </c>
      <c r="G16" s="379"/>
      <c r="J16" s="34"/>
    </row>
    <row r="17" spans="2:10" ht="18" customHeight="1" thickBot="1" x14ac:dyDescent="0.35">
      <c r="B17" s="604"/>
      <c r="C17" s="170" t="s">
        <v>388</v>
      </c>
      <c r="D17" s="170" t="s">
        <v>355</v>
      </c>
      <c r="E17" s="609"/>
      <c r="F17" s="156" t="s">
        <v>387</v>
      </c>
      <c r="G17" s="157" t="s">
        <v>479</v>
      </c>
      <c r="J17" s="34"/>
    </row>
    <row r="18" spans="2:10" ht="18" customHeight="1" x14ac:dyDescent="0.3">
      <c r="B18" s="602" t="s">
        <v>392</v>
      </c>
      <c r="C18" s="607" t="s">
        <v>393</v>
      </c>
      <c r="D18" s="373" t="s">
        <v>390</v>
      </c>
      <c r="E18" s="373"/>
      <c r="F18" s="376" t="s">
        <v>991</v>
      </c>
      <c r="G18" s="377" t="s">
        <v>992</v>
      </c>
      <c r="J18" s="34"/>
    </row>
    <row r="19" spans="2:10" ht="17.45" customHeight="1" x14ac:dyDescent="0.3">
      <c r="B19" s="603"/>
      <c r="C19" s="608"/>
      <c r="D19" s="511" t="s">
        <v>355</v>
      </c>
      <c r="E19" s="511"/>
      <c r="F19" s="519" t="s">
        <v>394</v>
      </c>
      <c r="G19" s="520"/>
      <c r="J19" s="34"/>
    </row>
    <row r="20" spans="2:10" ht="17.45" customHeight="1" x14ac:dyDescent="0.3">
      <c r="B20" s="603"/>
      <c r="C20" s="617"/>
      <c r="D20" s="171" t="s">
        <v>355</v>
      </c>
      <c r="E20" s="171"/>
      <c r="F20" s="141" t="s">
        <v>399</v>
      </c>
      <c r="G20" s="143"/>
      <c r="J20" s="34"/>
    </row>
    <row r="21" spans="2:10" ht="17.45" customHeight="1" x14ac:dyDescent="0.3">
      <c r="B21" s="603"/>
      <c r="C21" s="610" t="s">
        <v>397</v>
      </c>
      <c r="D21" s="374" t="s">
        <v>390</v>
      </c>
      <c r="E21" s="610">
        <v>1</v>
      </c>
      <c r="F21" s="378" t="s">
        <v>489</v>
      </c>
      <c r="G21" s="143"/>
      <c r="J21" s="34"/>
    </row>
    <row r="22" spans="2:10" ht="17.45" customHeight="1" x14ac:dyDescent="0.3">
      <c r="B22" s="603"/>
      <c r="C22" s="608"/>
      <c r="D22" s="374" t="s">
        <v>355</v>
      </c>
      <c r="E22" s="608"/>
      <c r="F22" s="378" t="s">
        <v>395</v>
      </c>
      <c r="G22" s="143"/>
      <c r="J22" s="34"/>
    </row>
    <row r="23" spans="2:10" ht="18" customHeight="1" thickBot="1" x14ac:dyDescent="0.35">
      <c r="B23" s="604"/>
      <c r="C23" s="609"/>
      <c r="D23" s="170" t="s">
        <v>355</v>
      </c>
      <c r="E23" s="609"/>
      <c r="F23" s="156" t="s">
        <v>398</v>
      </c>
      <c r="G23" s="157"/>
      <c r="J23" s="34"/>
    </row>
    <row r="24" spans="2:10" ht="18" customHeight="1" x14ac:dyDescent="0.3">
      <c r="B24" s="602" t="s">
        <v>396</v>
      </c>
      <c r="C24" s="607" t="s">
        <v>393</v>
      </c>
      <c r="D24" s="373" t="s">
        <v>390</v>
      </c>
      <c r="E24" s="373"/>
      <c r="F24" s="376" t="s">
        <v>991</v>
      </c>
      <c r="G24" s="377" t="s">
        <v>992</v>
      </c>
      <c r="J24" s="34"/>
    </row>
    <row r="25" spans="2:10" ht="17.45" customHeight="1" x14ac:dyDescent="0.3">
      <c r="B25" s="603"/>
      <c r="C25" s="608"/>
      <c r="D25" s="511" t="s">
        <v>355</v>
      </c>
      <c r="E25" s="511"/>
      <c r="F25" s="519" t="s">
        <v>394</v>
      </c>
      <c r="G25" s="520"/>
      <c r="J25" s="34"/>
    </row>
    <row r="26" spans="2:10" ht="17.45" customHeight="1" x14ac:dyDescent="0.3">
      <c r="B26" s="603"/>
      <c r="C26" s="617"/>
      <c r="D26" s="171" t="s">
        <v>355</v>
      </c>
      <c r="E26" s="171"/>
      <c r="F26" s="141" t="s">
        <v>399</v>
      </c>
      <c r="G26" s="143"/>
      <c r="J26" s="34"/>
    </row>
    <row r="27" spans="2:10" ht="17.45" customHeight="1" x14ac:dyDescent="0.3">
      <c r="B27" s="603"/>
      <c r="C27" s="610" t="s">
        <v>397</v>
      </c>
      <c r="D27" s="374" t="s">
        <v>390</v>
      </c>
      <c r="E27" s="610">
        <v>1</v>
      </c>
      <c r="F27" s="378" t="s">
        <v>489</v>
      </c>
      <c r="G27" s="143"/>
      <c r="J27" s="34"/>
    </row>
    <row r="28" spans="2:10" ht="17.45" customHeight="1" x14ac:dyDescent="0.3">
      <c r="B28" s="603"/>
      <c r="C28" s="608"/>
      <c r="D28" s="374" t="s">
        <v>355</v>
      </c>
      <c r="E28" s="608"/>
      <c r="F28" s="378" t="s">
        <v>395</v>
      </c>
      <c r="G28" s="143"/>
      <c r="J28" s="34"/>
    </row>
    <row r="29" spans="2:10" ht="18" customHeight="1" thickBot="1" x14ac:dyDescent="0.35">
      <c r="B29" s="604"/>
      <c r="C29" s="609"/>
      <c r="D29" s="170" t="s">
        <v>355</v>
      </c>
      <c r="E29" s="609"/>
      <c r="F29" s="156" t="s">
        <v>398</v>
      </c>
      <c r="G29" s="157"/>
      <c r="J29" s="34"/>
    </row>
    <row r="30" spans="2:10" ht="16.149999999999999" customHeight="1" x14ac:dyDescent="0.3">
      <c r="B30" s="614" t="s">
        <v>389</v>
      </c>
      <c r="C30" s="600" t="s">
        <v>397</v>
      </c>
      <c r="D30" s="600" t="s">
        <v>390</v>
      </c>
      <c r="E30" s="373"/>
      <c r="F30" s="376" t="s">
        <v>491</v>
      </c>
      <c r="G30" s="377"/>
      <c r="J30" s="34"/>
    </row>
    <row r="31" spans="2:10" ht="16.149999999999999" customHeight="1" x14ac:dyDescent="0.3">
      <c r="B31" s="615"/>
      <c r="C31" s="605"/>
      <c r="D31" s="601"/>
      <c r="E31" s="374"/>
      <c r="F31" s="378" t="s">
        <v>490</v>
      </c>
      <c r="G31" s="379"/>
      <c r="J31" s="34"/>
    </row>
    <row r="32" spans="2:10" ht="16.149999999999999" customHeight="1" thickBot="1" x14ac:dyDescent="0.35">
      <c r="B32" s="616"/>
      <c r="C32" s="611"/>
      <c r="D32" s="382" t="s">
        <v>390</v>
      </c>
      <c r="E32" s="382"/>
      <c r="F32" s="380" t="s">
        <v>391</v>
      </c>
      <c r="G32" s="381" t="s">
        <v>480</v>
      </c>
      <c r="J32" s="34"/>
    </row>
    <row r="33" spans="2:10" x14ac:dyDescent="0.3">
      <c r="B33" s="602" t="s">
        <v>247</v>
      </c>
      <c r="C33" s="172" t="s">
        <v>400</v>
      </c>
      <c r="D33" s="172" t="s">
        <v>355</v>
      </c>
      <c r="E33" s="172"/>
      <c r="F33" s="176" t="s">
        <v>481</v>
      </c>
      <c r="G33" s="177"/>
      <c r="J33" s="34"/>
    </row>
    <row r="34" spans="2:10" ht="17.45" customHeight="1" x14ac:dyDescent="0.3">
      <c r="B34" s="603"/>
      <c r="C34" s="171" t="s">
        <v>401</v>
      </c>
      <c r="D34" s="171" t="s">
        <v>355</v>
      </c>
      <c r="E34" s="171"/>
      <c r="F34" s="141" t="s">
        <v>481</v>
      </c>
      <c r="G34" s="143"/>
      <c r="J34" s="34"/>
    </row>
    <row r="35" spans="2:10" ht="17.45" customHeight="1" x14ac:dyDescent="0.3">
      <c r="B35" s="603"/>
      <c r="C35" s="171" t="s">
        <v>402</v>
      </c>
      <c r="D35" s="171" t="s">
        <v>355</v>
      </c>
      <c r="E35" s="171"/>
      <c r="F35" s="141" t="s">
        <v>482</v>
      </c>
      <c r="G35" s="143"/>
      <c r="J35" s="34"/>
    </row>
    <row r="36" spans="2:10" ht="17.45" customHeight="1" x14ac:dyDescent="0.3">
      <c r="B36" s="603"/>
      <c r="C36" s="171" t="s">
        <v>403</v>
      </c>
      <c r="D36" s="171" t="s">
        <v>355</v>
      </c>
      <c r="E36" s="171"/>
      <c r="F36" s="141" t="s">
        <v>482</v>
      </c>
      <c r="G36" s="143"/>
      <c r="J36" s="34"/>
    </row>
    <row r="37" spans="2:10" ht="17.45" customHeight="1" x14ac:dyDescent="0.3">
      <c r="B37" s="603"/>
      <c r="C37" s="171" t="s">
        <v>404</v>
      </c>
      <c r="D37" s="171" t="s">
        <v>355</v>
      </c>
      <c r="E37" s="171"/>
      <c r="F37" s="141" t="s">
        <v>483</v>
      </c>
      <c r="G37" s="143"/>
      <c r="J37" s="34"/>
    </row>
    <row r="38" spans="2:10" ht="17.45" customHeight="1" x14ac:dyDescent="0.3">
      <c r="B38" s="603"/>
      <c r="C38" s="171" t="s">
        <v>405</v>
      </c>
      <c r="D38" s="171" t="s">
        <v>355</v>
      </c>
      <c r="E38" s="171"/>
      <c r="F38" s="141" t="s">
        <v>484</v>
      </c>
      <c r="G38" s="143"/>
      <c r="J38" s="34"/>
    </row>
    <row r="39" spans="2:10" ht="17.45" customHeight="1" x14ac:dyDescent="0.3">
      <c r="B39" s="603"/>
      <c r="C39" s="171" t="s">
        <v>406</v>
      </c>
      <c r="D39" s="171" t="s">
        <v>355</v>
      </c>
      <c r="E39" s="171"/>
      <c r="F39" s="141" t="s">
        <v>407</v>
      </c>
      <c r="G39" s="143"/>
      <c r="J39" s="34"/>
    </row>
    <row r="40" spans="2:10" ht="17.45" customHeight="1" x14ac:dyDescent="0.3">
      <c r="B40" s="603"/>
      <c r="C40" s="610" t="s">
        <v>415</v>
      </c>
      <c r="D40" s="171" t="s">
        <v>355</v>
      </c>
      <c r="E40" s="171"/>
      <c r="F40" s="141" t="s">
        <v>416</v>
      </c>
      <c r="G40" s="143"/>
      <c r="J40" s="34"/>
    </row>
    <row r="41" spans="2:10" ht="18" customHeight="1" thickBot="1" x14ac:dyDescent="0.35">
      <c r="B41" s="604"/>
      <c r="C41" s="609"/>
      <c r="D41" s="171" t="s">
        <v>355</v>
      </c>
      <c r="E41" s="55"/>
      <c r="F41" s="156" t="s">
        <v>417</v>
      </c>
      <c r="G41" s="157"/>
      <c r="J41" s="34"/>
    </row>
    <row r="42" spans="2:10" x14ac:dyDescent="0.3">
      <c r="B42" s="602" t="s">
        <v>409</v>
      </c>
      <c r="C42" s="607" t="s">
        <v>410</v>
      </c>
      <c r="D42" s="172" t="s">
        <v>355</v>
      </c>
      <c r="E42" s="172"/>
      <c r="F42" s="176" t="s">
        <v>408</v>
      </c>
      <c r="G42" s="177"/>
      <c r="J42" s="34"/>
    </row>
    <row r="43" spans="2:10" ht="17.45" customHeight="1" x14ac:dyDescent="0.3">
      <c r="B43" s="603"/>
      <c r="C43" s="617"/>
      <c r="D43" s="171" t="s">
        <v>355</v>
      </c>
      <c r="E43" s="171"/>
      <c r="F43" s="141" t="s">
        <v>485</v>
      </c>
      <c r="G43" s="143"/>
      <c r="J43" s="34"/>
    </row>
    <row r="44" spans="2:10" ht="17.45" customHeight="1" x14ac:dyDescent="0.3">
      <c r="B44" s="603"/>
      <c r="C44" s="610" t="s">
        <v>411</v>
      </c>
      <c r="D44" s="374" t="s">
        <v>355</v>
      </c>
      <c r="E44" s="374"/>
      <c r="F44" s="378" t="s">
        <v>412</v>
      </c>
      <c r="G44" s="143"/>
      <c r="J44" s="34"/>
    </row>
    <row r="45" spans="2:10" ht="17.45" customHeight="1" x14ac:dyDescent="0.3">
      <c r="B45" s="603"/>
      <c r="C45" s="608"/>
      <c r="D45" s="171" t="s">
        <v>355</v>
      </c>
      <c r="E45" s="171"/>
      <c r="F45" s="141" t="s">
        <v>414</v>
      </c>
      <c r="G45" s="143"/>
      <c r="J45" s="34"/>
    </row>
    <row r="46" spans="2:10" ht="17.45" customHeight="1" x14ac:dyDescent="0.3">
      <c r="B46" s="603"/>
      <c r="C46" s="617"/>
      <c r="D46" s="374" t="s">
        <v>355</v>
      </c>
      <c r="E46" s="374"/>
      <c r="F46" s="378" t="s">
        <v>486</v>
      </c>
      <c r="G46" s="143"/>
      <c r="J46" s="34"/>
    </row>
    <row r="47" spans="2:10" ht="18" customHeight="1" thickBot="1" x14ac:dyDescent="0.35">
      <c r="B47" s="604"/>
      <c r="C47" s="170" t="s">
        <v>245</v>
      </c>
      <c r="D47" s="375" t="s">
        <v>355</v>
      </c>
      <c r="E47" s="375"/>
      <c r="F47" s="521" t="s">
        <v>413</v>
      </c>
      <c r="G47" s="157"/>
      <c r="J47" s="34"/>
    </row>
    <row r="48" spans="2:10" ht="18" customHeight="1" x14ac:dyDescent="0.3">
      <c r="B48" s="602" t="s">
        <v>418</v>
      </c>
      <c r="C48" s="172" t="s">
        <v>492</v>
      </c>
      <c r="D48" s="172" t="s">
        <v>390</v>
      </c>
      <c r="E48" s="172"/>
      <c r="F48" s="176" t="s">
        <v>493</v>
      </c>
      <c r="G48" s="177"/>
      <c r="J48" s="34"/>
    </row>
    <row r="49" spans="2:10" ht="49.9" customHeight="1" x14ac:dyDescent="0.3">
      <c r="B49" s="603"/>
      <c r="C49" s="608" t="s">
        <v>246</v>
      </c>
      <c r="D49" s="174" t="s">
        <v>355</v>
      </c>
      <c r="E49" s="174"/>
      <c r="F49" s="209" t="s">
        <v>512</v>
      </c>
      <c r="G49" s="145"/>
      <c r="J49" s="34"/>
    </row>
    <row r="50" spans="2:10" ht="18" customHeight="1" thickBot="1" x14ac:dyDescent="0.35">
      <c r="B50" s="604"/>
      <c r="C50" s="609"/>
      <c r="D50" s="170" t="s">
        <v>355</v>
      </c>
      <c r="E50" s="170"/>
      <c r="F50" s="156" t="s">
        <v>487</v>
      </c>
      <c r="G50" s="157"/>
      <c r="J50" s="34"/>
    </row>
    <row r="51" spans="2:10" x14ac:dyDescent="0.3">
      <c r="B51" s="602" t="s">
        <v>421</v>
      </c>
      <c r="C51" s="172" t="s">
        <v>419</v>
      </c>
      <c r="D51" s="172" t="s">
        <v>379</v>
      </c>
      <c r="E51" s="172"/>
      <c r="F51" s="176" t="s">
        <v>420</v>
      </c>
      <c r="G51" s="177"/>
      <c r="J51" s="34"/>
    </row>
    <row r="52" spans="2:10" ht="18" customHeight="1" thickBot="1" x14ac:dyDescent="0.35">
      <c r="B52" s="604"/>
      <c r="C52" s="170" t="s">
        <v>422</v>
      </c>
      <c r="D52" s="170" t="s">
        <v>379</v>
      </c>
      <c r="E52" s="170"/>
      <c r="F52" s="156" t="s">
        <v>423</v>
      </c>
      <c r="G52" s="157"/>
      <c r="J52" s="34"/>
    </row>
    <row r="53" spans="2:10" x14ac:dyDescent="0.3">
      <c r="B53" s="602" t="s">
        <v>244</v>
      </c>
      <c r="C53" s="607" t="s">
        <v>424</v>
      </c>
      <c r="D53" s="172" t="s">
        <v>355</v>
      </c>
      <c r="E53" s="172"/>
      <c r="F53" s="176" t="s">
        <v>469</v>
      </c>
      <c r="G53" s="177"/>
      <c r="J53" s="34"/>
    </row>
    <row r="54" spans="2:10" ht="17.45" customHeight="1" x14ac:dyDescent="0.3">
      <c r="B54" s="603"/>
      <c r="C54" s="608"/>
      <c r="D54" s="610" t="s">
        <v>355</v>
      </c>
      <c r="E54" s="55"/>
      <c r="F54" s="141" t="s">
        <v>470</v>
      </c>
      <c r="G54" s="143"/>
      <c r="J54" s="34"/>
    </row>
    <row r="55" spans="2:10" ht="18" customHeight="1" thickBot="1" x14ac:dyDescent="0.35">
      <c r="B55" s="604"/>
      <c r="C55" s="609"/>
      <c r="D55" s="609"/>
      <c r="E55" s="173"/>
      <c r="F55" s="156" t="s">
        <v>471</v>
      </c>
      <c r="G55" s="157"/>
      <c r="J55" s="34"/>
    </row>
    <row r="56" spans="2:10" x14ac:dyDescent="0.3">
      <c r="B56" s="602" t="s">
        <v>425</v>
      </c>
      <c r="C56" s="172" t="s">
        <v>426</v>
      </c>
      <c r="D56" s="172" t="s">
        <v>355</v>
      </c>
      <c r="E56" s="172"/>
      <c r="F56" s="176" t="s">
        <v>432</v>
      </c>
      <c r="G56" s="177" t="s">
        <v>474</v>
      </c>
      <c r="J56" s="34"/>
    </row>
    <row r="57" spans="2:10" ht="17.45" customHeight="1" x14ac:dyDescent="0.3">
      <c r="B57" s="603"/>
      <c r="C57" s="512" t="s">
        <v>427</v>
      </c>
      <c r="D57" s="512" t="s">
        <v>355</v>
      </c>
      <c r="E57" s="374"/>
      <c r="F57" s="378" t="s">
        <v>433</v>
      </c>
      <c r="G57" s="379" t="s">
        <v>591</v>
      </c>
      <c r="J57" s="34"/>
    </row>
    <row r="58" spans="2:10" ht="17.45" customHeight="1" x14ac:dyDescent="0.3">
      <c r="B58" s="603"/>
      <c r="C58" s="606" t="s">
        <v>428</v>
      </c>
      <c r="D58" s="606" t="s">
        <v>390</v>
      </c>
      <c r="E58" s="374"/>
      <c r="F58" s="378" t="s">
        <v>434</v>
      </c>
      <c r="G58" s="379"/>
      <c r="J58" s="34"/>
    </row>
    <row r="59" spans="2:10" ht="18" customHeight="1" thickBot="1" x14ac:dyDescent="0.35">
      <c r="B59" s="604"/>
      <c r="C59" s="611"/>
      <c r="D59" s="611"/>
      <c r="E59" s="513"/>
      <c r="F59" s="521" t="s">
        <v>435</v>
      </c>
      <c r="G59" s="522"/>
      <c r="J59" s="34"/>
    </row>
    <row r="60" spans="2:10" x14ac:dyDescent="0.3">
      <c r="B60" s="602" t="s">
        <v>429</v>
      </c>
      <c r="C60" s="373" t="s">
        <v>430</v>
      </c>
      <c r="D60" s="373" t="s">
        <v>355</v>
      </c>
      <c r="E60" s="373"/>
      <c r="F60" s="376" t="s">
        <v>436</v>
      </c>
      <c r="G60" s="377"/>
      <c r="J60" s="34"/>
    </row>
    <row r="61" spans="2:10" ht="18" customHeight="1" thickBot="1" x14ac:dyDescent="0.35">
      <c r="B61" s="604"/>
      <c r="C61" s="375" t="s">
        <v>431</v>
      </c>
      <c r="D61" s="375" t="s">
        <v>390</v>
      </c>
      <c r="E61" s="375"/>
      <c r="F61" s="521" t="s">
        <v>437</v>
      </c>
      <c r="G61" s="522"/>
      <c r="J61" s="34"/>
    </row>
    <row r="62" spans="2:10" x14ac:dyDescent="0.3">
      <c r="B62" s="602" t="s">
        <v>438</v>
      </c>
      <c r="C62" s="600" t="s">
        <v>439</v>
      </c>
      <c r="D62" s="373" t="s">
        <v>355</v>
      </c>
      <c r="E62" s="600">
        <v>1</v>
      </c>
      <c r="F62" s="376" t="s">
        <v>440</v>
      </c>
      <c r="G62" s="377" t="s">
        <v>623</v>
      </c>
      <c r="J62" s="34"/>
    </row>
    <row r="63" spans="2:10" ht="17.45" customHeight="1" x14ac:dyDescent="0.3">
      <c r="B63" s="603"/>
      <c r="C63" s="601"/>
      <c r="D63" s="374" t="s">
        <v>355</v>
      </c>
      <c r="E63" s="601"/>
      <c r="F63" s="378" t="s">
        <v>441</v>
      </c>
      <c r="G63" s="379" t="s">
        <v>624</v>
      </c>
      <c r="J63" s="34"/>
    </row>
    <row r="64" spans="2:10" ht="17.45" customHeight="1" x14ac:dyDescent="0.3">
      <c r="B64" s="603"/>
      <c r="C64" s="610" t="s">
        <v>442</v>
      </c>
      <c r="D64" s="171" t="s">
        <v>355</v>
      </c>
      <c r="E64" s="171"/>
      <c r="F64" s="141" t="s">
        <v>443</v>
      </c>
      <c r="G64" s="143" t="s">
        <v>444</v>
      </c>
      <c r="J64" s="34"/>
    </row>
    <row r="65" spans="2:10" ht="17.45" customHeight="1" x14ac:dyDescent="0.3">
      <c r="B65" s="603"/>
      <c r="C65" s="617"/>
      <c r="D65" s="171" t="s">
        <v>355</v>
      </c>
      <c r="E65" s="171"/>
      <c r="F65" s="141" t="s">
        <v>472</v>
      </c>
      <c r="G65" s="143"/>
      <c r="J65" s="34"/>
    </row>
    <row r="66" spans="2:10" ht="17.45" customHeight="1" x14ac:dyDescent="0.3">
      <c r="B66" s="603"/>
      <c r="C66" s="374" t="s">
        <v>445</v>
      </c>
      <c r="D66" s="374" t="s">
        <v>355</v>
      </c>
      <c r="E66" s="374"/>
      <c r="F66" s="378" t="s">
        <v>446</v>
      </c>
      <c r="G66" s="379" t="s">
        <v>444</v>
      </c>
      <c r="J66" s="34"/>
    </row>
    <row r="67" spans="2:10" ht="17.45" customHeight="1" x14ac:dyDescent="0.3">
      <c r="B67" s="603"/>
      <c r="C67" s="374" t="s">
        <v>447</v>
      </c>
      <c r="D67" s="374" t="s">
        <v>355</v>
      </c>
      <c r="E67" s="374"/>
      <c r="F67" s="378" t="s">
        <v>1796</v>
      </c>
      <c r="G67" s="379" t="s">
        <v>595</v>
      </c>
      <c r="J67" s="34"/>
    </row>
    <row r="68" spans="2:10" ht="18" customHeight="1" thickBot="1" x14ac:dyDescent="0.35">
      <c r="B68" s="604"/>
      <c r="C68" s="170" t="s">
        <v>448</v>
      </c>
      <c r="D68" s="171" t="s">
        <v>355</v>
      </c>
      <c r="E68" s="55"/>
      <c r="F68" s="156" t="s">
        <v>449</v>
      </c>
      <c r="G68" s="157"/>
      <c r="J68" s="34"/>
    </row>
    <row r="69" spans="2:10" x14ac:dyDescent="0.3">
      <c r="B69" s="602" t="s">
        <v>450</v>
      </c>
      <c r="C69" s="373" t="s">
        <v>451</v>
      </c>
      <c r="D69" s="373" t="s">
        <v>355</v>
      </c>
      <c r="E69" s="373"/>
      <c r="F69" s="376" t="s">
        <v>454</v>
      </c>
      <c r="G69" s="177"/>
      <c r="J69" s="34"/>
    </row>
    <row r="70" spans="2:10" ht="18" customHeight="1" thickBot="1" x14ac:dyDescent="0.35">
      <c r="B70" s="604"/>
      <c r="C70" s="170" t="s">
        <v>452</v>
      </c>
      <c r="D70" s="170" t="s">
        <v>390</v>
      </c>
      <c r="E70" s="170"/>
      <c r="F70" s="156" t="s">
        <v>453</v>
      </c>
      <c r="G70" s="181"/>
      <c r="J70" s="34"/>
    </row>
    <row r="71" spans="2:10" ht="14.25" thickBot="1" x14ac:dyDescent="0.35">
      <c r="B71" s="158" t="s">
        <v>455</v>
      </c>
      <c r="C71" s="182" t="s">
        <v>455</v>
      </c>
      <c r="D71" s="182" t="s">
        <v>355</v>
      </c>
      <c r="E71" s="182"/>
      <c r="F71" s="183" t="s">
        <v>456</v>
      </c>
      <c r="G71" s="184"/>
      <c r="J71" s="34"/>
    </row>
    <row r="72" spans="2:10" ht="14.25" thickBot="1" x14ac:dyDescent="0.35">
      <c r="B72" s="158" t="s">
        <v>457</v>
      </c>
      <c r="C72" s="182" t="s">
        <v>457</v>
      </c>
      <c r="D72" s="182" t="s">
        <v>355</v>
      </c>
      <c r="E72" s="182"/>
      <c r="F72" s="183" t="s">
        <v>458</v>
      </c>
      <c r="G72" s="184"/>
      <c r="J72" s="34"/>
    </row>
    <row r="73" spans="2:10" x14ac:dyDescent="0.3">
      <c r="B73" s="602" t="s">
        <v>459</v>
      </c>
      <c r="C73" s="600" t="s">
        <v>460</v>
      </c>
      <c r="D73" s="373" t="s">
        <v>355</v>
      </c>
      <c r="E73" s="373"/>
      <c r="F73" s="376" t="s">
        <v>461</v>
      </c>
      <c r="G73" s="377"/>
      <c r="J73" s="34"/>
    </row>
    <row r="74" spans="2:10" ht="18" customHeight="1" thickBot="1" x14ac:dyDescent="0.35">
      <c r="B74" s="604"/>
      <c r="C74" s="611"/>
      <c r="D74" s="375" t="s">
        <v>355</v>
      </c>
      <c r="E74" s="375"/>
      <c r="F74" s="521" t="s">
        <v>1797</v>
      </c>
      <c r="G74" s="522"/>
      <c r="J74" s="34"/>
    </row>
    <row r="75" spans="2:10" ht="14.25" thickBot="1" x14ac:dyDescent="0.35">
      <c r="B75" s="158" t="s">
        <v>466</v>
      </c>
      <c r="C75" s="523" t="s">
        <v>467</v>
      </c>
      <c r="D75" s="523" t="s">
        <v>355</v>
      </c>
      <c r="E75" s="523"/>
      <c r="F75" s="524" t="s">
        <v>468</v>
      </c>
      <c r="G75" s="525"/>
      <c r="J75" s="34"/>
    </row>
    <row r="76" spans="2:10" x14ac:dyDescent="0.3">
      <c r="B76" s="612" t="s">
        <v>475</v>
      </c>
      <c r="C76" s="613" t="s">
        <v>476</v>
      </c>
      <c r="D76" s="174" t="s">
        <v>355</v>
      </c>
      <c r="E76" s="174"/>
      <c r="F76" s="142" t="s">
        <v>469</v>
      </c>
      <c r="G76" s="145"/>
      <c r="J76" s="34"/>
    </row>
    <row r="77" spans="2:10" ht="18" customHeight="1" thickBot="1" x14ac:dyDescent="0.35">
      <c r="B77" s="604"/>
      <c r="C77" s="609"/>
      <c r="D77" s="170" t="s">
        <v>355</v>
      </c>
      <c r="E77" s="170"/>
      <c r="F77" s="156" t="s">
        <v>473</v>
      </c>
      <c r="G77" s="157"/>
      <c r="J77" s="34"/>
    </row>
    <row r="78" spans="2:10" x14ac:dyDescent="0.3">
      <c r="B78" s="612" t="s">
        <v>580</v>
      </c>
      <c r="C78" s="613" t="s">
        <v>581</v>
      </c>
      <c r="D78" s="203" t="s">
        <v>355</v>
      </c>
      <c r="E78" s="203"/>
      <c r="F78" s="142" t="s">
        <v>584</v>
      </c>
      <c r="G78" s="145" t="s">
        <v>582</v>
      </c>
      <c r="J78" s="34"/>
    </row>
    <row r="79" spans="2:10" ht="18" customHeight="1" thickBot="1" x14ac:dyDescent="0.35">
      <c r="B79" s="604"/>
      <c r="C79" s="609"/>
      <c r="D79" s="206" t="s">
        <v>355</v>
      </c>
      <c r="E79" s="206"/>
      <c r="F79" s="156" t="s">
        <v>585</v>
      </c>
      <c r="G79" s="157" t="s">
        <v>583</v>
      </c>
      <c r="J79" s="34"/>
    </row>
    <row r="80" spans="2:10" s="91" customFormat="1" x14ac:dyDescent="0.3">
      <c r="B80" s="618" t="s">
        <v>574</v>
      </c>
      <c r="C80" s="373" t="s">
        <v>575</v>
      </c>
      <c r="D80" s="373" t="s">
        <v>355</v>
      </c>
      <c r="E80" s="600">
        <v>1</v>
      </c>
      <c r="F80" s="383" t="s">
        <v>586</v>
      </c>
      <c r="G80" s="384" t="s">
        <v>640</v>
      </c>
    </row>
    <row r="81" spans="2:10" s="91" customFormat="1" ht="17.45" customHeight="1" x14ac:dyDescent="0.3">
      <c r="B81" s="619"/>
      <c r="C81" s="374" t="s">
        <v>576</v>
      </c>
      <c r="D81" s="374" t="s">
        <v>355</v>
      </c>
      <c r="E81" s="605"/>
      <c r="F81" s="385" t="s">
        <v>587</v>
      </c>
      <c r="G81" s="386" t="s">
        <v>641</v>
      </c>
    </row>
    <row r="82" spans="2:10" s="91" customFormat="1" ht="17.45" customHeight="1" x14ac:dyDescent="0.3">
      <c r="B82" s="619"/>
      <c r="C82" s="374" t="s">
        <v>577</v>
      </c>
      <c r="D82" s="374" t="s">
        <v>355</v>
      </c>
      <c r="E82" s="605"/>
      <c r="F82" s="385" t="s">
        <v>588</v>
      </c>
      <c r="G82" s="386" t="s">
        <v>642</v>
      </c>
    </row>
    <row r="83" spans="2:10" s="91" customFormat="1" ht="17.45" customHeight="1" x14ac:dyDescent="0.3">
      <c r="B83" s="619"/>
      <c r="C83" s="374" t="s">
        <v>638</v>
      </c>
      <c r="D83" s="374" t="s">
        <v>355</v>
      </c>
      <c r="E83" s="605"/>
      <c r="F83" s="385" t="s">
        <v>639</v>
      </c>
      <c r="G83" s="386" t="s">
        <v>643</v>
      </c>
    </row>
    <row r="84" spans="2:10" s="91" customFormat="1" ht="17.45" customHeight="1" x14ac:dyDescent="0.3">
      <c r="B84" s="619"/>
      <c r="C84" s="374" t="s">
        <v>578</v>
      </c>
      <c r="D84" s="374" t="s">
        <v>355</v>
      </c>
      <c r="E84" s="605"/>
      <c r="F84" s="385" t="s">
        <v>589</v>
      </c>
      <c r="G84" s="386" t="s">
        <v>644</v>
      </c>
    </row>
    <row r="85" spans="2:10" s="91" customFormat="1" ht="18" customHeight="1" thickBot="1" x14ac:dyDescent="0.35">
      <c r="B85" s="620"/>
      <c r="C85" s="375" t="s">
        <v>579</v>
      </c>
      <c r="D85" s="375" t="s">
        <v>355</v>
      </c>
      <c r="E85" s="611"/>
      <c r="F85" s="387" t="s">
        <v>590</v>
      </c>
      <c r="G85" s="388" t="s">
        <v>645</v>
      </c>
    </row>
    <row r="86" spans="2:10" s="91" customFormat="1" ht="14.25" thickBot="1" x14ac:dyDescent="0.35">
      <c r="B86" s="158" t="s">
        <v>600</v>
      </c>
      <c r="C86" s="182" t="s">
        <v>601</v>
      </c>
      <c r="D86" s="182" t="s">
        <v>355</v>
      </c>
      <c r="E86" s="182"/>
      <c r="F86" s="261" t="s">
        <v>602</v>
      </c>
      <c r="G86" s="159"/>
    </row>
    <row r="87" spans="2:10" x14ac:dyDescent="0.3">
      <c r="D87" s="91"/>
      <c r="E87" s="91"/>
      <c r="J87" s="34"/>
    </row>
    <row r="88" spans="2:10" x14ac:dyDescent="0.3">
      <c r="D88" s="91"/>
      <c r="E88" s="91"/>
      <c r="J88" s="34"/>
    </row>
    <row r="89" spans="2:10" x14ac:dyDescent="0.3">
      <c r="D89" s="91"/>
      <c r="E89" s="91"/>
      <c r="J89" s="34"/>
    </row>
    <row r="90" spans="2:10" x14ac:dyDescent="0.3">
      <c r="D90" s="91"/>
      <c r="E90" s="91"/>
      <c r="J90" s="34"/>
    </row>
    <row r="91" spans="2:10" x14ac:dyDescent="0.3">
      <c r="D91" s="91"/>
      <c r="E91" s="91"/>
      <c r="J91" s="34"/>
    </row>
    <row r="92" spans="2:10" x14ac:dyDescent="0.3">
      <c r="D92" s="91"/>
      <c r="E92" s="91"/>
      <c r="J92" s="34"/>
    </row>
    <row r="93" spans="2:10" x14ac:dyDescent="0.3">
      <c r="D93" s="91"/>
      <c r="E93" s="91"/>
      <c r="J93" s="34"/>
    </row>
    <row r="94" spans="2:10" x14ac:dyDescent="0.3">
      <c r="D94" s="91"/>
      <c r="E94" s="91"/>
      <c r="J94" s="34"/>
    </row>
    <row r="95" spans="2:10" x14ac:dyDescent="0.3">
      <c r="D95" s="91"/>
      <c r="E95" s="91"/>
      <c r="J95" s="34"/>
    </row>
    <row r="96" spans="2:10" x14ac:dyDescent="0.3">
      <c r="D96" s="91"/>
      <c r="E96" s="91"/>
      <c r="J96" s="34"/>
    </row>
    <row r="97" spans="2:10" x14ac:dyDescent="0.3">
      <c r="D97" s="91"/>
      <c r="E97" s="91"/>
      <c r="J97" s="34"/>
    </row>
    <row r="98" spans="2:10" x14ac:dyDescent="0.3">
      <c r="D98" s="91"/>
      <c r="E98" s="91"/>
      <c r="J98" s="34"/>
    </row>
    <row r="99" spans="2:10" x14ac:dyDescent="0.3">
      <c r="D99" s="91"/>
      <c r="E99" s="91"/>
      <c r="J99" s="34"/>
    </row>
    <row r="100" spans="2:10" x14ac:dyDescent="0.3">
      <c r="C100" s="180"/>
      <c r="D100" s="115"/>
      <c r="E100" s="115"/>
    </row>
    <row r="101" spans="2:10" x14ac:dyDescent="0.3">
      <c r="C101" s="180"/>
      <c r="D101" s="115"/>
      <c r="E101" s="115"/>
    </row>
    <row r="102" spans="2:10" x14ac:dyDescent="0.3">
      <c r="C102" s="180"/>
      <c r="D102" s="115"/>
      <c r="E102" s="115"/>
    </row>
    <row r="103" spans="2:10" x14ac:dyDescent="0.3">
      <c r="C103" s="180"/>
      <c r="D103" s="115"/>
      <c r="E103" s="115"/>
    </row>
    <row r="104" spans="2:10" x14ac:dyDescent="0.3">
      <c r="C104" s="180"/>
      <c r="D104" s="115"/>
      <c r="E104" s="115"/>
    </row>
    <row r="105" spans="2:10" x14ac:dyDescent="0.3">
      <c r="C105" s="180"/>
      <c r="D105" s="115"/>
      <c r="E105" s="115"/>
    </row>
    <row r="106" spans="2:10" x14ac:dyDescent="0.3">
      <c r="C106" s="180"/>
      <c r="D106" s="115"/>
      <c r="E106" s="115"/>
    </row>
    <row r="107" spans="2:10" x14ac:dyDescent="0.3">
      <c r="C107" s="180"/>
      <c r="D107" s="115"/>
      <c r="E107" s="115"/>
    </row>
    <row r="108" spans="2:10" x14ac:dyDescent="0.3">
      <c r="C108" s="180"/>
      <c r="D108" s="115"/>
      <c r="E108" s="115"/>
    </row>
    <row r="109" spans="2:10" x14ac:dyDescent="0.3">
      <c r="C109" s="180"/>
      <c r="D109" s="115"/>
      <c r="E109" s="115"/>
    </row>
    <row r="110" spans="2:10" x14ac:dyDescent="0.3">
      <c r="B110" s="35"/>
    </row>
    <row r="117" spans="2:2" x14ac:dyDescent="0.3">
      <c r="B117" s="35"/>
    </row>
  </sheetData>
  <mergeCells count="47">
    <mergeCell ref="B18:B23"/>
    <mergeCell ref="C18:C20"/>
    <mergeCell ref="B24:B29"/>
    <mergeCell ref="C24:C26"/>
    <mergeCell ref="B80:B85"/>
    <mergeCell ref="B69:B70"/>
    <mergeCell ref="C42:C43"/>
    <mergeCell ref="C44:C46"/>
    <mergeCell ref="C49:C50"/>
    <mergeCell ref="B51:B52"/>
    <mergeCell ref="B48:B50"/>
    <mergeCell ref="B60:B61"/>
    <mergeCell ref="B62:B68"/>
    <mergeCell ref="C62:C63"/>
    <mergeCell ref="C64:C65"/>
    <mergeCell ref="E80:E85"/>
    <mergeCell ref="B78:B79"/>
    <mergeCell ref="C78:C79"/>
    <mergeCell ref="C21:C23"/>
    <mergeCell ref="C27:C29"/>
    <mergeCell ref="B30:B32"/>
    <mergeCell ref="C30:C32"/>
    <mergeCell ref="B73:B74"/>
    <mergeCell ref="C73:C74"/>
    <mergeCell ref="B76:B77"/>
    <mergeCell ref="C76:C77"/>
    <mergeCell ref="B53:B55"/>
    <mergeCell ref="C53:C55"/>
    <mergeCell ref="B56:B59"/>
    <mergeCell ref="C58:C59"/>
    <mergeCell ref="D30:D31"/>
    <mergeCell ref="E62:E63"/>
    <mergeCell ref="B6:B11"/>
    <mergeCell ref="C6:C8"/>
    <mergeCell ref="C9:C10"/>
    <mergeCell ref="B12:B17"/>
    <mergeCell ref="C12:C14"/>
    <mergeCell ref="C15:C16"/>
    <mergeCell ref="E6:E11"/>
    <mergeCell ref="E12:E17"/>
    <mergeCell ref="E21:E23"/>
    <mergeCell ref="E27:E29"/>
    <mergeCell ref="B33:B41"/>
    <mergeCell ref="C40:C41"/>
    <mergeCell ref="D58:D59"/>
    <mergeCell ref="D54:D55"/>
    <mergeCell ref="B42:B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U166"/>
  <sheetViews>
    <sheetView zoomScaleNormal="100" workbookViewId="0">
      <selection activeCell="F28" sqref="F28"/>
    </sheetView>
  </sheetViews>
  <sheetFormatPr defaultColWidth="9" defaultRowHeight="13.5" x14ac:dyDescent="0.3"/>
  <cols>
    <col min="1" max="1" width="5.75" style="34" customWidth="1"/>
    <col min="2" max="18" width="8.75" style="34" customWidth="1"/>
    <col min="19" max="19" width="8.75" style="81" customWidth="1"/>
    <col min="20" max="21" width="8.75" style="34" customWidth="1"/>
    <col min="22" max="24" width="10.625" style="34" customWidth="1"/>
    <col min="25" max="29" width="4.625" style="34" customWidth="1"/>
    <col min="30" max="16384" width="9" style="34"/>
  </cols>
  <sheetData>
    <row r="2" spans="2:14" x14ac:dyDescent="0.3">
      <c r="B2" s="35" t="s">
        <v>42</v>
      </c>
    </row>
    <row r="3" spans="2:14" x14ac:dyDescent="0.3">
      <c r="B3" s="34" t="s">
        <v>182</v>
      </c>
    </row>
    <row r="4" spans="2:14" x14ac:dyDescent="0.3">
      <c r="B4" s="34" t="s">
        <v>183</v>
      </c>
    </row>
    <row r="5" spans="2:14" ht="14.25" thickBot="1" x14ac:dyDescent="0.35"/>
    <row r="6" spans="2:14" ht="18" customHeight="1" thickBot="1" x14ac:dyDescent="0.35">
      <c r="C6" s="120" t="s">
        <v>168</v>
      </c>
      <c r="D6" s="121" t="s">
        <v>169</v>
      </c>
      <c r="E6" s="663" t="s">
        <v>170</v>
      </c>
      <c r="F6" s="664"/>
      <c r="G6" s="664" t="s">
        <v>33</v>
      </c>
      <c r="H6" s="664"/>
      <c r="I6" s="664"/>
      <c r="J6" s="664"/>
      <c r="K6" s="664"/>
      <c r="L6" s="664"/>
      <c r="M6" s="664"/>
      <c r="N6" s="669"/>
    </row>
    <row r="7" spans="2:14" ht="100.15" customHeight="1" x14ac:dyDescent="0.3">
      <c r="C7" s="125" t="s">
        <v>35</v>
      </c>
      <c r="D7" s="126">
        <v>0</v>
      </c>
      <c r="E7" s="665" t="s">
        <v>172</v>
      </c>
      <c r="F7" s="666"/>
      <c r="G7" s="670" t="s">
        <v>176</v>
      </c>
      <c r="H7" s="670"/>
      <c r="I7" s="670"/>
      <c r="J7" s="670"/>
      <c r="K7" s="670"/>
      <c r="L7" s="670"/>
      <c r="M7" s="670"/>
      <c r="N7" s="671"/>
    </row>
    <row r="8" spans="2:14" ht="100.15" customHeight="1" x14ac:dyDescent="0.3">
      <c r="C8" s="127">
        <v>0</v>
      </c>
      <c r="D8" s="128">
        <v>1</v>
      </c>
      <c r="E8" s="650" t="s">
        <v>173</v>
      </c>
      <c r="F8" s="651"/>
      <c r="G8" s="672" t="s">
        <v>175</v>
      </c>
      <c r="H8" s="672"/>
      <c r="I8" s="672"/>
      <c r="J8" s="672"/>
      <c r="K8" s="672"/>
      <c r="L8" s="672"/>
      <c r="M8" s="672"/>
      <c r="N8" s="673"/>
    </row>
    <row r="9" spans="2:14" ht="18" customHeight="1" thickBot="1" x14ac:dyDescent="0.35">
      <c r="C9" s="130">
        <v>1</v>
      </c>
      <c r="D9" s="131">
        <v>1</v>
      </c>
      <c r="E9" s="667" t="s">
        <v>174</v>
      </c>
      <c r="F9" s="668"/>
      <c r="G9" s="668" t="s">
        <v>171</v>
      </c>
      <c r="H9" s="668"/>
      <c r="I9" s="668"/>
      <c r="J9" s="668"/>
      <c r="K9" s="668"/>
      <c r="L9" s="668"/>
      <c r="M9" s="668"/>
      <c r="N9" s="674"/>
    </row>
    <row r="10" spans="2:14" x14ac:dyDescent="0.3">
      <c r="C10" s="119"/>
      <c r="D10" s="119"/>
      <c r="E10" s="43"/>
      <c r="F10" s="43"/>
    </row>
    <row r="11" spans="2:14" x14ac:dyDescent="0.3">
      <c r="B11" s="34" t="s">
        <v>184</v>
      </c>
      <c r="C11" s="119"/>
      <c r="D11" s="119"/>
      <c r="E11" s="43"/>
      <c r="F11" s="43"/>
    </row>
    <row r="12" spans="2:14" x14ac:dyDescent="0.3">
      <c r="B12" s="34" t="s">
        <v>185</v>
      </c>
      <c r="C12" s="122"/>
      <c r="D12" s="122"/>
      <c r="E12" s="43"/>
      <c r="F12" s="43"/>
    </row>
    <row r="13" spans="2:14" x14ac:dyDescent="0.3">
      <c r="B13" s="34" t="s">
        <v>186</v>
      </c>
      <c r="C13" s="119"/>
      <c r="D13" s="119"/>
      <c r="E13" s="43"/>
      <c r="F13" s="43"/>
    </row>
    <row r="14" spans="2:14" x14ac:dyDescent="0.3">
      <c r="B14" s="34" t="s">
        <v>190</v>
      </c>
      <c r="C14" s="122"/>
      <c r="D14" s="122"/>
      <c r="E14" s="43"/>
      <c r="F14" s="43"/>
    </row>
    <row r="15" spans="2:14" x14ac:dyDescent="0.3">
      <c r="B15" s="34" t="s">
        <v>189</v>
      </c>
      <c r="C15" s="122"/>
      <c r="D15" s="122"/>
      <c r="E15" s="43"/>
      <c r="F15" s="43"/>
    </row>
    <row r="16" spans="2:14" x14ac:dyDescent="0.3">
      <c r="B16" s="34" t="s">
        <v>188</v>
      </c>
      <c r="C16" s="122"/>
      <c r="D16" s="122"/>
      <c r="E16" s="43"/>
      <c r="F16" s="43"/>
    </row>
    <row r="17" spans="2:6" x14ac:dyDescent="0.3">
      <c r="B17" s="34" t="s">
        <v>187</v>
      </c>
      <c r="C17" s="122"/>
      <c r="D17" s="122"/>
      <c r="E17" s="43"/>
      <c r="F17" s="43"/>
    </row>
    <row r="19" spans="2:6" x14ac:dyDescent="0.3">
      <c r="B19" s="34" t="s">
        <v>191</v>
      </c>
    </row>
    <row r="20" spans="2:6" x14ac:dyDescent="0.3">
      <c r="B20" s="34" t="s">
        <v>195</v>
      </c>
    </row>
    <row r="21" spans="2:6" x14ac:dyDescent="0.3">
      <c r="B21" s="34" t="s">
        <v>196</v>
      </c>
    </row>
    <row r="22" spans="2:6" x14ac:dyDescent="0.3">
      <c r="B22" s="34" t="s">
        <v>199</v>
      </c>
    </row>
    <row r="23" spans="2:6" x14ac:dyDescent="0.3">
      <c r="B23" s="34" t="s">
        <v>197</v>
      </c>
    </row>
    <row r="24" spans="2:6" x14ac:dyDescent="0.3">
      <c r="B24" s="34" t="s">
        <v>192</v>
      </c>
    </row>
    <row r="25" spans="2:6" x14ac:dyDescent="0.3">
      <c r="B25" s="34" t="s">
        <v>193</v>
      </c>
    </row>
    <row r="26" spans="2:6" x14ac:dyDescent="0.3">
      <c r="B26" s="34" t="s">
        <v>194</v>
      </c>
    </row>
    <row r="27" spans="2:6" x14ac:dyDescent="0.3">
      <c r="B27" s="34" t="s">
        <v>198</v>
      </c>
    </row>
    <row r="28" spans="2:6" x14ac:dyDescent="0.3">
      <c r="B28" s="34" t="s">
        <v>200</v>
      </c>
    </row>
    <row r="29" spans="2:6" x14ac:dyDescent="0.3">
      <c r="B29" s="52" t="s">
        <v>201</v>
      </c>
    </row>
    <row r="30" spans="2:6" x14ac:dyDescent="0.3">
      <c r="B30" s="53" t="s">
        <v>202</v>
      </c>
    </row>
    <row r="31" spans="2:6" x14ac:dyDescent="0.3">
      <c r="B31" s="129"/>
    </row>
    <row r="33" spans="2:2" x14ac:dyDescent="0.3">
      <c r="B33" s="35" t="s">
        <v>203</v>
      </c>
    </row>
    <row r="34" spans="2:2" x14ac:dyDescent="0.3">
      <c r="B34" s="34" t="s">
        <v>205</v>
      </c>
    </row>
    <row r="35" spans="2:2" x14ac:dyDescent="0.3">
      <c r="B35" s="34" t="s">
        <v>616</v>
      </c>
    </row>
    <row r="58" spans="2:2" x14ac:dyDescent="0.3">
      <c r="B58" s="34" t="s">
        <v>204</v>
      </c>
    </row>
    <row r="59" spans="2:2" x14ac:dyDescent="0.3">
      <c r="B59" s="34" t="s">
        <v>206</v>
      </c>
    </row>
    <row r="67" spans="2:8" x14ac:dyDescent="0.3">
      <c r="B67" s="35" t="s">
        <v>207</v>
      </c>
    </row>
    <row r="68" spans="2:8" x14ac:dyDescent="0.3">
      <c r="B68" s="132" t="s">
        <v>208</v>
      </c>
    </row>
    <row r="69" spans="2:8" x14ac:dyDescent="0.3">
      <c r="B69" s="133" t="s">
        <v>209</v>
      </c>
    </row>
    <row r="70" spans="2:8" x14ac:dyDescent="0.3">
      <c r="B70" s="133" t="s">
        <v>210</v>
      </c>
    </row>
    <row r="72" spans="2:8" ht="27.75" thickBot="1" x14ac:dyDescent="0.35">
      <c r="B72" s="123" t="s">
        <v>178</v>
      </c>
      <c r="C72" s="124" t="s">
        <v>180</v>
      </c>
      <c r="D72" s="123" t="s">
        <v>179</v>
      </c>
      <c r="E72" s="123" t="s">
        <v>177</v>
      </c>
    </row>
    <row r="73" spans="2:8" ht="15" customHeight="1" x14ac:dyDescent="0.3">
      <c r="B73" s="68" t="s">
        <v>44</v>
      </c>
      <c r="C73" s="629" t="s">
        <v>74</v>
      </c>
      <c r="D73" s="65" t="s">
        <v>50</v>
      </c>
      <c r="E73" s="631"/>
      <c r="F73" s="632"/>
      <c r="G73" s="632"/>
      <c r="H73" s="633"/>
    </row>
    <row r="74" spans="2:8" ht="15" customHeight="1" thickBot="1" x14ac:dyDescent="0.3">
      <c r="B74" s="67" t="s">
        <v>67</v>
      </c>
      <c r="C74" s="629"/>
      <c r="D74" s="66" t="s">
        <v>56</v>
      </c>
      <c r="E74" s="621"/>
      <c r="F74" s="630"/>
      <c r="G74" s="630"/>
      <c r="H74" s="629"/>
    </row>
    <row r="75" spans="2:8" ht="15" customHeight="1" x14ac:dyDescent="0.25">
      <c r="B75" s="67"/>
      <c r="C75" s="629" t="s">
        <v>75</v>
      </c>
      <c r="D75" s="65" t="s">
        <v>50</v>
      </c>
      <c r="E75" s="621"/>
      <c r="F75" s="630"/>
      <c r="G75" s="630"/>
      <c r="H75" s="629"/>
    </row>
    <row r="76" spans="2:8" ht="15" customHeight="1" thickBot="1" x14ac:dyDescent="0.3">
      <c r="B76" s="67" t="s">
        <v>66</v>
      </c>
      <c r="C76" s="629"/>
      <c r="D76" s="66" t="s">
        <v>55</v>
      </c>
      <c r="E76" s="621"/>
      <c r="F76" s="630"/>
      <c r="G76" s="630"/>
      <c r="H76" s="629"/>
    </row>
    <row r="77" spans="2:8" ht="15" customHeight="1" x14ac:dyDescent="0.25">
      <c r="B77" s="67"/>
      <c r="C77" s="629" t="s">
        <v>76</v>
      </c>
      <c r="D77" s="65" t="s">
        <v>50</v>
      </c>
      <c r="E77" s="621"/>
      <c r="F77" s="630"/>
      <c r="G77" s="630"/>
      <c r="H77" s="629"/>
    </row>
    <row r="78" spans="2:8" ht="15" customHeight="1" thickBot="1" x14ac:dyDescent="0.3">
      <c r="B78" s="67" t="s">
        <v>65</v>
      </c>
      <c r="C78" s="629"/>
      <c r="D78" s="66" t="s">
        <v>54</v>
      </c>
      <c r="E78" s="621"/>
      <c r="F78" s="630"/>
      <c r="G78" s="630"/>
      <c r="H78" s="629"/>
    </row>
    <row r="79" spans="2:8" ht="15" customHeight="1" x14ac:dyDescent="0.25">
      <c r="B79" s="67"/>
      <c r="C79" s="629" t="s">
        <v>77</v>
      </c>
      <c r="D79" s="65" t="s">
        <v>50</v>
      </c>
      <c r="E79" s="621"/>
      <c r="F79" s="630"/>
      <c r="G79" s="630"/>
      <c r="H79" s="629"/>
    </row>
    <row r="80" spans="2:8" ht="15" customHeight="1" thickBot="1" x14ac:dyDescent="0.3">
      <c r="B80" s="67" t="s">
        <v>64</v>
      </c>
      <c r="C80" s="629"/>
      <c r="D80" s="66" t="s">
        <v>53</v>
      </c>
      <c r="E80" s="621"/>
      <c r="F80" s="630"/>
      <c r="G80" s="630"/>
      <c r="H80" s="629"/>
    </row>
    <row r="81" spans="2:8" ht="15" customHeight="1" x14ac:dyDescent="0.25">
      <c r="B81" s="67"/>
      <c r="C81" s="629" t="s">
        <v>78</v>
      </c>
      <c r="D81" s="65" t="s">
        <v>50</v>
      </c>
      <c r="E81" s="621"/>
      <c r="F81" s="630"/>
      <c r="G81" s="630"/>
      <c r="H81" s="629"/>
    </row>
    <row r="82" spans="2:8" ht="15" customHeight="1" thickBot="1" x14ac:dyDescent="0.3">
      <c r="B82" s="67" t="s">
        <v>63</v>
      </c>
      <c r="C82" s="629"/>
      <c r="D82" s="66" t="s">
        <v>52</v>
      </c>
      <c r="E82" s="621"/>
      <c r="F82" s="630"/>
      <c r="G82" s="630"/>
      <c r="H82" s="629"/>
    </row>
    <row r="83" spans="2:8" ht="15" customHeight="1" x14ac:dyDescent="0.25">
      <c r="B83" s="67"/>
      <c r="C83" s="629" t="s">
        <v>79</v>
      </c>
      <c r="D83" s="65" t="s">
        <v>50</v>
      </c>
      <c r="E83" s="621"/>
      <c r="F83" s="630"/>
      <c r="G83" s="630"/>
      <c r="H83" s="629"/>
    </row>
    <row r="84" spans="2:8" ht="15" customHeight="1" thickBot="1" x14ac:dyDescent="0.3">
      <c r="B84" s="67" t="s">
        <v>62</v>
      </c>
      <c r="C84" s="629"/>
      <c r="D84" s="66" t="s">
        <v>51</v>
      </c>
      <c r="E84" s="621"/>
      <c r="F84" s="630"/>
      <c r="G84" s="630"/>
      <c r="H84" s="629"/>
    </row>
    <row r="85" spans="2:8" ht="15" customHeight="1" x14ac:dyDescent="0.25">
      <c r="B85" s="67"/>
      <c r="C85" s="629" t="s">
        <v>80</v>
      </c>
      <c r="D85" s="65" t="s">
        <v>50</v>
      </c>
      <c r="E85" s="621"/>
      <c r="F85" s="630"/>
      <c r="G85" s="630"/>
      <c r="H85" s="629"/>
    </row>
    <row r="86" spans="2:8" ht="15" customHeight="1" thickBot="1" x14ac:dyDescent="0.3">
      <c r="B86" s="67" t="s">
        <v>61</v>
      </c>
      <c r="C86" s="629"/>
      <c r="D86" s="66" t="s">
        <v>46</v>
      </c>
      <c r="E86" s="621"/>
      <c r="F86" s="630"/>
      <c r="G86" s="630"/>
      <c r="H86" s="629"/>
    </row>
    <row r="87" spans="2:8" ht="15" customHeight="1" x14ac:dyDescent="0.25">
      <c r="B87" s="67"/>
      <c r="C87" s="629" t="s">
        <v>81</v>
      </c>
      <c r="D87" s="63" t="s">
        <v>49</v>
      </c>
      <c r="E87" s="622" t="s">
        <v>181</v>
      </c>
      <c r="F87" s="634"/>
      <c r="G87" s="634"/>
      <c r="H87" s="635"/>
    </row>
    <row r="88" spans="2:8" ht="15" customHeight="1" thickBot="1" x14ac:dyDescent="0.3">
      <c r="B88" s="67" t="s">
        <v>60</v>
      </c>
      <c r="C88" s="629"/>
      <c r="D88" s="64" t="s">
        <v>46</v>
      </c>
      <c r="E88" s="622"/>
      <c r="F88" s="634"/>
      <c r="G88" s="634"/>
      <c r="H88" s="635"/>
    </row>
    <row r="89" spans="2:8" ht="15" customHeight="1" x14ac:dyDescent="0.25">
      <c r="B89" s="67"/>
      <c r="C89" s="629" t="s">
        <v>82</v>
      </c>
      <c r="D89" s="69" t="s">
        <v>45</v>
      </c>
      <c r="E89" s="642" t="s">
        <v>69</v>
      </c>
      <c r="F89" s="643"/>
      <c r="G89" s="643"/>
      <c r="H89" s="644"/>
    </row>
    <row r="90" spans="2:8" ht="15" customHeight="1" thickBot="1" x14ac:dyDescent="0.3">
      <c r="B90" s="67" t="s">
        <v>59</v>
      </c>
      <c r="C90" s="629"/>
      <c r="D90" s="70" t="s">
        <v>53</v>
      </c>
      <c r="E90" s="645"/>
      <c r="F90" s="646"/>
      <c r="G90" s="646"/>
      <c r="H90" s="647"/>
    </row>
    <row r="91" spans="2:8" ht="15" customHeight="1" x14ac:dyDescent="0.25">
      <c r="B91" s="67"/>
      <c r="C91" s="629" t="s">
        <v>83</v>
      </c>
      <c r="D91" s="69" t="s">
        <v>45</v>
      </c>
      <c r="E91" s="642" t="s">
        <v>70</v>
      </c>
      <c r="F91" s="643"/>
      <c r="G91" s="643"/>
      <c r="H91" s="644"/>
    </row>
    <row r="92" spans="2:8" ht="15" customHeight="1" thickBot="1" x14ac:dyDescent="0.3">
      <c r="B92" s="67" t="s">
        <v>58</v>
      </c>
      <c r="C92" s="629"/>
      <c r="D92" s="70" t="s">
        <v>48</v>
      </c>
      <c r="E92" s="645"/>
      <c r="F92" s="646"/>
      <c r="G92" s="646"/>
      <c r="H92" s="647"/>
    </row>
    <row r="93" spans="2:8" ht="15" customHeight="1" x14ac:dyDescent="0.25">
      <c r="B93" s="67"/>
      <c r="C93" s="629" t="s">
        <v>73</v>
      </c>
      <c r="D93" s="69" t="s">
        <v>45</v>
      </c>
      <c r="E93" s="642" t="s">
        <v>71</v>
      </c>
      <c r="F93" s="643"/>
      <c r="G93" s="643"/>
      <c r="H93" s="644"/>
    </row>
    <row r="94" spans="2:8" ht="15" customHeight="1" thickBot="1" x14ac:dyDescent="0.3">
      <c r="B94" s="67" t="s">
        <v>57</v>
      </c>
      <c r="C94" s="629"/>
      <c r="D94" s="70" t="s">
        <v>47</v>
      </c>
      <c r="E94" s="645"/>
      <c r="F94" s="646"/>
      <c r="G94" s="646"/>
      <c r="H94" s="647"/>
    </row>
    <row r="95" spans="2:8" ht="15" customHeight="1" x14ac:dyDescent="0.25">
      <c r="B95" s="67"/>
      <c r="C95" s="629" t="s">
        <v>72</v>
      </c>
      <c r="D95" s="61" t="s">
        <v>45</v>
      </c>
      <c r="E95" s="636" t="s">
        <v>68</v>
      </c>
      <c r="F95" s="637"/>
      <c r="G95" s="637"/>
      <c r="H95" s="638"/>
    </row>
    <row r="96" spans="2:8" ht="15" customHeight="1" thickBot="1" x14ac:dyDescent="0.3">
      <c r="B96" s="67" t="s">
        <v>43</v>
      </c>
      <c r="C96" s="629"/>
      <c r="D96" s="62" t="s">
        <v>46</v>
      </c>
      <c r="E96" s="639"/>
      <c r="F96" s="640"/>
      <c r="G96" s="640"/>
      <c r="H96" s="641"/>
    </row>
    <row r="97" spans="2:4" x14ac:dyDescent="0.3">
      <c r="D97" s="1"/>
    </row>
    <row r="98" spans="2:4" x14ac:dyDescent="0.3">
      <c r="D98" s="1"/>
    </row>
    <row r="100" spans="2:4" x14ac:dyDescent="0.3">
      <c r="B100" s="56" t="s">
        <v>84</v>
      </c>
    </row>
    <row r="101" spans="2:4" x14ac:dyDescent="0.3">
      <c r="B101" s="100" t="s">
        <v>288</v>
      </c>
    </row>
    <row r="102" spans="2:4" x14ac:dyDescent="0.3">
      <c r="B102" s="100" t="s">
        <v>227</v>
      </c>
    </row>
    <row r="103" spans="2:4" x14ac:dyDescent="0.3">
      <c r="B103" s="100" t="s">
        <v>225</v>
      </c>
    </row>
    <row r="104" spans="2:4" x14ac:dyDescent="0.3">
      <c r="B104" s="100" t="s">
        <v>289</v>
      </c>
    </row>
    <row r="105" spans="2:4" x14ac:dyDescent="0.3">
      <c r="B105" s="100"/>
    </row>
    <row r="106" spans="2:4" x14ac:dyDescent="0.3">
      <c r="B106" s="100" t="s">
        <v>223</v>
      </c>
    </row>
    <row r="107" spans="2:4" x14ac:dyDescent="0.3">
      <c r="B107" s="100" t="s">
        <v>290</v>
      </c>
    </row>
    <row r="108" spans="2:4" x14ac:dyDescent="0.3">
      <c r="B108" s="100" t="s">
        <v>226</v>
      </c>
    </row>
    <row r="109" spans="2:4" x14ac:dyDescent="0.3">
      <c r="B109" s="100" t="s">
        <v>224</v>
      </c>
    </row>
    <row r="110" spans="2:4" x14ac:dyDescent="0.3">
      <c r="B110" s="100" t="s">
        <v>291</v>
      </c>
    </row>
    <row r="111" spans="2:4" x14ac:dyDescent="0.3">
      <c r="B111" s="100"/>
    </row>
    <row r="112" spans="2:4" x14ac:dyDescent="0.3">
      <c r="B112" s="53" t="s">
        <v>932</v>
      </c>
    </row>
    <row r="113" spans="2:21" x14ac:dyDescent="0.3">
      <c r="B113" s="53" t="s">
        <v>933</v>
      </c>
    </row>
    <row r="114" spans="2:21" x14ac:dyDescent="0.3">
      <c r="B114" s="53" t="s">
        <v>934</v>
      </c>
    </row>
    <row r="116" spans="2:21" ht="14.25" thickBot="1" x14ac:dyDescent="0.35">
      <c r="B116" s="34" t="s">
        <v>90</v>
      </c>
      <c r="E116" s="34" t="s">
        <v>112</v>
      </c>
      <c r="O116" s="34" t="s">
        <v>89</v>
      </c>
      <c r="P116" s="34">
        <v>63</v>
      </c>
    </row>
    <row r="117" spans="2:21" ht="14.25" thickBot="1" x14ac:dyDescent="0.35">
      <c r="B117" s="136"/>
      <c r="C117" s="134">
        <v>0</v>
      </c>
      <c r="D117" s="73">
        <v>1</v>
      </c>
      <c r="E117" s="73">
        <v>2</v>
      </c>
      <c r="F117" s="73">
        <v>3</v>
      </c>
      <c r="G117" s="73">
        <v>4</v>
      </c>
      <c r="H117" s="73">
        <v>5</v>
      </c>
      <c r="I117" s="73">
        <v>6</v>
      </c>
      <c r="J117" s="73">
        <v>7</v>
      </c>
      <c r="K117" s="73">
        <v>8</v>
      </c>
      <c r="L117" s="73">
        <v>9</v>
      </c>
      <c r="M117" s="73" t="s">
        <v>34</v>
      </c>
      <c r="N117" s="73" t="s">
        <v>28</v>
      </c>
      <c r="O117" s="73" t="s">
        <v>29</v>
      </c>
      <c r="P117" s="73" t="s">
        <v>30</v>
      </c>
      <c r="Q117" s="73" t="s">
        <v>31</v>
      </c>
      <c r="R117" s="5" t="s">
        <v>85</v>
      </c>
      <c r="T117" s="80"/>
      <c r="U117" s="80"/>
    </row>
    <row r="118" spans="2:21" x14ac:dyDescent="0.3">
      <c r="B118" s="137" t="s">
        <v>293</v>
      </c>
      <c r="C118" s="135" t="s">
        <v>27</v>
      </c>
      <c r="D118" s="347" t="s">
        <v>40</v>
      </c>
      <c r="E118" s="347" t="s">
        <v>37</v>
      </c>
      <c r="F118" s="347" t="s">
        <v>38</v>
      </c>
      <c r="G118" s="347" t="s">
        <v>87</v>
      </c>
      <c r="H118" s="347" t="s">
        <v>31</v>
      </c>
      <c r="I118" s="347" t="s">
        <v>39</v>
      </c>
      <c r="J118" s="347" t="s">
        <v>41</v>
      </c>
      <c r="K118" s="347" t="s">
        <v>87</v>
      </c>
      <c r="L118" s="347">
        <v>0</v>
      </c>
      <c r="M118" s="347" t="s">
        <v>88</v>
      </c>
      <c r="N118" s="347">
        <v>1</v>
      </c>
      <c r="O118" s="347"/>
      <c r="P118" s="347"/>
      <c r="Q118" s="347"/>
      <c r="R118" s="71"/>
      <c r="S118" s="81" t="s">
        <v>220</v>
      </c>
      <c r="T118" s="80"/>
      <c r="U118" s="80"/>
    </row>
    <row r="119" spans="2:21" ht="27" x14ac:dyDescent="0.3">
      <c r="B119" s="138" t="s">
        <v>294</v>
      </c>
      <c r="C119" s="85" t="s">
        <v>113</v>
      </c>
      <c r="D119" s="418" t="s">
        <v>114</v>
      </c>
      <c r="E119" s="418" t="s">
        <v>115</v>
      </c>
      <c r="F119" s="418" t="s">
        <v>116</v>
      </c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72"/>
      <c r="S119" s="81" t="s">
        <v>91</v>
      </c>
      <c r="T119" s="80"/>
      <c r="U119" s="80"/>
    </row>
    <row r="120" spans="2:21" ht="15" customHeight="1" x14ac:dyDescent="0.3">
      <c r="B120" s="138" t="s">
        <v>295</v>
      </c>
      <c r="C120" s="57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3"/>
      <c r="S120" s="621" t="s">
        <v>160</v>
      </c>
      <c r="T120" s="80"/>
      <c r="U120" s="80"/>
    </row>
    <row r="121" spans="2:21" ht="15" customHeight="1" x14ac:dyDescent="0.3">
      <c r="B121" s="138" t="s">
        <v>1071</v>
      </c>
      <c r="C121" s="89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7"/>
      <c r="O121" s="417"/>
      <c r="P121" s="417"/>
      <c r="Q121" s="417"/>
      <c r="R121" s="416"/>
      <c r="S121" s="621"/>
      <c r="T121" s="91"/>
      <c r="U121" s="91"/>
    </row>
    <row r="122" spans="2:21" ht="15" customHeight="1" x14ac:dyDescent="0.3">
      <c r="B122" s="138" t="s">
        <v>1072</v>
      </c>
      <c r="C122" s="89"/>
      <c r="D122" s="417"/>
      <c r="E122" s="417"/>
      <c r="F122" s="417"/>
      <c r="G122" s="417"/>
      <c r="H122" s="417"/>
      <c r="I122" s="417"/>
      <c r="J122" s="417"/>
      <c r="K122" s="417"/>
      <c r="L122" s="417"/>
      <c r="M122" s="417"/>
      <c r="N122" s="417"/>
      <c r="O122" s="417"/>
      <c r="P122" s="417"/>
      <c r="Q122" s="417"/>
      <c r="R122" s="416"/>
      <c r="S122" s="621"/>
      <c r="T122" s="91"/>
      <c r="U122" s="91"/>
    </row>
    <row r="123" spans="2:21" ht="15" customHeight="1" x14ac:dyDescent="0.3">
      <c r="B123" s="138" t="s">
        <v>1073</v>
      </c>
      <c r="C123" s="89"/>
      <c r="D123" s="417"/>
      <c r="E123" s="417"/>
      <c r="F123" s="417"/>
      <c r="G123" s="417"/>
      <c r="H123" s="417"/>
      <c r="I123" s="417"/>
      <c r="J123" s="417"/>
      <c r="K123" s="417"/>
      <c r="L123" s="417"/>
      <c r="M123" s="417"/>
      <c r="N123" s="417"/>
      <c r="O123" s="417"/>
      <c r="P123" s="417"/>
      <c r="Q123" s="417"/>
      <c r="R123" s="416"/>
      <c r="S123" s="621"/>
      <c r="T123" s="91"/>
      <c r="U123" s="91"/>
    </row>
    <row r="124" spans="2:21" ht="15" customHeight="1" x14ac:dyDescent="0.3">
      <c r="B124" s="138" t="s">
        <v>1074</v>
      </c>
      <c r="C124" s="89"/>
      <c r="D124" s="417"/>
      <c r="E124" s="417"/>
      <c r="F124" s="417"/>
      <c r="G124" s="417"/>
      <c r="H124" s="417"/>
      <c r="I124" s="417"/>
      <c r="J124" s="417"/>
      <c r="K124" s="417"/>
      <c r="L124" s="417"/>
      <c r="M124" s="417"/>
      <c r="N124" s="417"/>
      <c r="O124" s="417"/>
      <c r="P124" s="417"/>
      <c r="Q124" s="417"/>
      <c r="R124" s="416"/>
      <c r="S124" s="621"/>
      <c r="T124" s="91"/>
      <c r="U124" s="91"/>
    </row>
    <row r="125" spans="2:21" ht="15" customHeight="1" x14ac:dyDescent="0.3">
      <c r="B125" s="138" t="s">
        <v>1075</v>
      </c>
      <c r="C125" s="89"/>
      <c r="D125" s="417"/>
      <c r="E125" s="417"/>
      <c r="F125" s="417"/>
      <c r="G125" s="426" t="s">
        <v>1125</v>
      </c>
      <c r="H125" s="417"/>
      <c r="I125" s="417"/>
      <c r="J125" s="417"/>
      <c r="K125" s="417"/>
      <c r="L125" s="417"/>
      <c r="M125" s="417"/>
      <c r="N125" s="417"/>
      <c r="O125" s="417"/>
      <c r="P125" s="417"/>
      <c r="Q125" s="417"/>
      <c r="R125" s="416"/>
      <c r="S125" s="621"/>
      <c r="T125" s="91"/>
      <c r="U125" s="91"/>
    </row>
    <row r="126" spans="2:21" ht="15" customHeight="1" x14ac:dyDescent="0.3">
      <c r="B126" s="138" t="s">
        <v>1076</v>
      </c>
      <c r="C126" s="89"/>
      <c r="D126" s="417"/>
      <c r="E126" s="417"/>
      <c r="F126" s="417"/>
      <c r="G126" s="417"/>
      <c r="H126" s="417"/>
      <c r="I126" s="417"/>
      <c r="J126" s="417"/>
      <c r="K126" s="417"/>
      <c r="L126" s="417"/>
      <c r="M126" s="417"/>
      <c r="N126" s="417"/>
      <c r="O126" s="417"/>
      <c r="P126" s="417"/>
      <c r="Q126" s="417"/>
      <c r="R126" s="416"/>
      <c r="S126" s="621"/>
      <c r="T126" s="91"/>
      <c r="U126" s="91"/>
    </row>
    <row r="127" spans="2:21" ht="15" customHeight="1" x14ac:dyDescent="0.3">
      <c r="B127" s="138" t="s">
        <v>1077</v>
      </c>
      <c r="C127" s="89"/>
      <c r="D127" s="417"/>
      <c r="E127" s="417"/>
      <c r="F127" s="417"/>
      <c r="G127" s="426"/>
      <c r="H127" s="417"/>
      <c r="I127" s="417"/>
      <c r="J127" s="417"/>
      <c r="K127" s="417"/>
      <c r="L127" s="417"/>
      <c r="M127" s="417"/>
      <c r="N127" s="417"/>
      <c r="O127" s="417"/>
      <c r="P127" s="417"/>
      <c r="Q127" s="417"/>
      <c r="R127" s="416"/>
      <c r="S127" s="621"/>
      <c r="T127" s="91"/>
      <c r="U127" s="91"/>
    </row>
    <row r="128" spans="2:21" ht="15" customHeight="1" x14ac:dyDescent="0.3">
      <c r="B128" s="138" t="s">
        <v>1078</v>
      </c>
      <c r="C128" s="89"/>
      <c r="D128" s="417"/>
      <c r="E128" s="417"/>
      <c r="F128" s="417"/>
      <c r="G128" s="426"/>
      <c r="H128" s="417"/>
      <c r="I128" s="417"/>
      <c r="J128" s="417"/>
      <c r="K128" s="417"/>
      <c r="L128" s="417"/>
      <c r="M128" s="417"/>
      <c r="N128" s="417"/>
      <c r="O128" s="417"/>
      <c r="P128" s="417"/>
      <c r="Q128" s="417"/>
      <c r="R128" s="416"/>
      <c r="S128" s="621"/>
      <c r="T128" s="91"/>
      <c r="U128" s="91"/>
    </row>
    <row r="129" spans="2:21" ht="15" customHeight="1" x14ac:dyDescent="0.3">
      <c r="B129" s="138" t="s">
        <v>1079</v>
      </c>
      <c r="C129" s="89"/>
      <c r="D129" s="417"/>
      <c r="E129" s="417"/>
      <c r="F129" s="417"/>
      <c r="G129" s="426"/>
      <c r="H129" s="417"/>
      <c r="I129" s="417"/>
      <c r="J129" s="417"/>
      <c r="K129" s="417"/>
      <c r="L129" s="417"/>
      <c r="M129" s="417"/>
      <c r="N129" s="417"/>
      <c r="O129" s="417"/>
      <c r="P129" s="417"/>
      <c r="Q129" s="417"/>
      <c r="R129" s="416"/>
      <c r="S129" s="621"/>
      <c r="T129" s="91"/>
      <c r="U129" s="91"/>
    </row>
    <row r="130" spans="2:21" ht="15" customHeight="1" x14ac:dyDescent="0.3">
      <c r="B130" s="138" t="s">
        <v>1080</v>
      </c>
      <c r="C130" s="89"/>
      <c r="D130" s="417"/>
      <c r="E130" s="417"/>
      <c r="F130" s="417"/>
      <c r="G130" s="426"/>
      <c r="H130" s="417"/>
      <c r="I130" s="417"/>
      <c r="J130" s="417"/>
      <c r="K130" s="417"/>
      <c r="L130" s="417"/>
      <c r="M130" s="417"/>
      <c r="N130" s="417"/>
      <c r="O130" s="417"/>
      <c r="P130" s="417"/>
      <c r="Q130" s="417"/>
      <c r="R130" s="416"/>
      <c r="S130" s="621"/>
      <c r="T130" s="91"/>
      <c r="U130" s="91"/>
    </row>
    <row r="131" spans="2:21" ht="15" customHeight="1" x14ac:dyDescent="0.3">
      <c r="B131" s="138" t="s">
        <v>1081</v>
      </c>
      <c r="C131" s="89"/>
      <c r="D131" s="417"/>
      <c r="E131" s="417"/>
      <c r="F131" s="417"/>
      <c r="G131" s="426"/>
      <c r="H131" s="417"/>
      <c r="I131" s="417"/>
      <c r="J131" s="417"/>
      <c r="K131" s="417"/>
      <c r="L131" s="417"/>
      <c r="M131" s="417"/>
      <c r="N131" s="417"/>
      <c r="O131" s="417"/>
      <c r="P131" s="417"/>
      <c r="Q131" s="417"/>
      <c r="R131" s="416"/>
      <c r="S131" s="621"/>
      <c r="T131" s="91"/>
      <c r="U131" s="91"/>
    </row>
    <row r="132" spans="2:21" ht="15" customHeight="1" x14ac:dyDescent="0.3">
      <c r="B132" s="138" t="s">
        <v>1082</v>
      </c>
      <c r="C132" s="89"/>
      <c r="D132" s="417"/>
      <c r="E132" s="417"/>
      <c r="F132" s="417"/>
      <c r="G132" s="417"/>
      <c r="H132" s="417"/>
      <c r="I132" s="417"/>
      <c r="J132" s="417"/>
      <c r="K132" s="417"/>
      <c r="L132" s="417"/>
      <c r="M132" s="417"/>
      <c r="N132" s="417"/>
      <c r="O132" s="417"/>
      <c r="P132" s="417"/>
      <c r="Q132" s="417"/>
      <c r="R132" s="416"/>
      <c r="S132" s="621"/>
      <c r="T132" s="91"/>
      <c r="U132" s="91"/>
    </row>
    <row r="133" spans="2:21" ht="15" customHeight="1" thickBot="1" x14ac:dyDescent="0.35">
      <c r="B133" s="139" t="s">
        <v>1067</v>
      </c>
      <c r="C133" s="151"/>
      <c r="D133" s="419"/>
      <c r="E133" s="419"/>
      <c r="F133" s="419"/>
      <c r="G133" s="419"/>
      <c r="H133" s="419"/>
      <c r="I133" s="419"/>
      <c r="J133" s="419"/>
      <c r="K133" s="419"/>
      <c r="L133" s="419"/>
      <c r="M133" s="419"/>
      <c r="N133" s="419"/>
      <c r="O133" s="419"/>
      <c r="P133" s="419"/>
      <c r="Q133" s="419"/>
      <c r="R133" s="155"/>
      <c r="S133" s="621"/>
      <c r="T133" s="91"/>
      <c r="U133" s="91"/>
    </row>
    <row r="134" spans="2:21" ht="15" customHeight="1" x14ac:dyDescent="0.3">
      <c r="B134" s="425" t="s">
        <v>1068</v>
      </c>
      <c r="C134" s="624" t="s">
        <v>1095</v>
      </c>
      <c r="D134" s="624"/>
      <c r="E134" s="624"/>
      <c r="F134" s="624"/>
      <c r="G134" s="625" t="s">
        <v>1096</v>
      </c>
      <c r="H134" s="624"/>
      <c r="I134" s="624"/>
      <c r="J134" s="624"/>
      <c r="K134" s="625" t="s">
        <v>1097</v>
      </c>
      <c r="L134" s="624"/>
      <c r="M134" s="624"/>
      <c r="N134" s="624"/>
      <c r="O134" s="625" t="s">
        <v>1098</v>
      </c>
      <c r="P134" s="624"/>
      <c r="Q134" s="624"/>
      <c r="R134" s="626"/>
      <c r="S134" s="622" t="s">
        <v>1126</v>
      </c>
      <c r="T134" s="91"/>
      <c r="U134" s="91"/>
    </row>
    <row r="135" spans="2:21" ht="15" customHeight="1" x14ac:dyDescent="0.3">
      <c r="B135" s="138" t="s">
        <v>1069</v>
      </c>
      <c r="C135" s="623" t="s">
        <v>1099</v>
      </c>
      <c r="D135" s="623"/>
      <c r="E135" s="623"/>
      <c r="F135" s="623"/>
      <c r="G135" s="627" t="s">
        <v>1100</v>
      </c>
      <c r="H135" s="623"/>
      <c r="I135" s="623"/>
      <c r="J135" s="623"/>
      <c r="K135" s="627" t="s">
        <v>1101</v>
      </c>
      <c r="L135" s="623"/>
      <c r="M135" s="623"/>
      <c r="N135" s="623"/>
      <c r="O135" s="627" t="s">
        <v>1116</v>
      </c>
      <c r="P135" s="623"/>
      <c r="Q135" s="623"/>
      <c r="R135" s="628"/>
      <c r="S135" s="621"/>
      <c r="T135" s="91"/>
      <c r="U135" s="91"/>
    </row>
    <row r="136" spans="2:21" ht="15" customHeight="1" x14ac:dyDescent="0.3">
      <c r="B136" s="138" t="s">
        <v>1070</v>
      </c>
      <c r="C136" s="623" t="s">
        <v>1102</v>
      </c>
      <c r="D136" s="623"/>
      <c r="E136" s="623"/>
      <c r="F136" s="623"/>
      <c r="G136" s="623" t="s">
        <v>1103</v>
      </c>
      <c r="H136" s="623"/>
      <c r="I136" s="623"/>
      <c r="J136" s="623"/>
      <c r="K136" s="623" t="s">
        <v>1117</v>
      </c>
      <c r="L136" s="623"/>
      <c r="M136" s="623"/>
      <c r="N136" s="623"/>
      <c r="O136" s="623" t="s">
        <v>1106</v>
      </c>
      <c r="P136" s="623"/>
      <c r="Q136" s="623"/>
      <c r="R136" s="623"/>
      <c r="S136" s="621"/>
      <c r="T136" s="91"/>
      <c r="U136" s="91"/>
    </row>
    <row r="137" spans="2:21" ht="15" customHeight="1" x14ac:dyDescent="0.3">
      <c r="B137" s="138" t="s">
        <v>1083</v>
      </c>
      <c r="C137" s="623" t="s">
        <v>1104</v>
      </c>
      <c r="D137" s="623"/>
      <c r="E137" s="623"/>
      <c r="F137" s="623"/>
      <c r="G137" s="623" t="s">
        <v>1105</v>
      </c>
      <c r="H137" s="623"/>
      <c r="I137" s="623"/>
      <c r="J137" s="623"/>
      <c r="K137" s="623" t="s">
        <v>1109</v>
      </c>
      <c r="L137" s="623"/>
      <c r="M137" s="623"/>
      <c r="N137" s="623"/>
      <c r="O137" s="623" t="s">
        <v>1110</v>
      </c>
      <c r="P137" s="623"/>
      <c r="Q137" s="623"/>
      <c r="R137" s="623"/>
      <c r="S137" s="621"/>
      <c r="T137" s="91"/>
      <c r="U137" s="91"/>
    </row>
    <row r="138" spans="2:21" ht="15" customHeight="1" x14ac:dyDescent="0.3">
      <c r="B138" s="138" t="s">
        <v>1084</v>
      </c>
      <c r="C138" s="623" t="s">
        <v>1107</v>
      </c>
      <c r="D138" s="623"/>
      <c r="E138" s="623"/>
      <c r="F138" s="623"/>
      <c r="G138" s="623" t="s">
        <v>1108</v>
      </c>
      <c r="H138" s="623"/>
      <c r="I138" s="623"/>
      <c r="J138" s="623"/>
      <c r="K138" s="623" t="s">
        <v>1113</v>
      </c>
      <c r="L138" s="623"/>
      <c r="M138" s="623"/>
      <c r="N138" s="623"/>
      <c r="O138" s="623" t="s">
        <v>1118</v>
      </c>
      <c r="P138" s="623"/>
      <c r="Q138" s="623"/>
      <c r="R138" s="623"/>
      <c r="S138" s="621"/>
      <c r="T138" s="91"/>
      <c r="U138" s="91"/>
    </row>
    <row r="139" spans="2:21" ht="15" customHeight="1" x14ac:dyDescent="0.3">
      <c r="B139" s="138" t="s">
        <v>1085</v>
      </c>
      <c r="C139" s="623" t="s">
        <v>1111</v>
      </c>
      <c r="D139" s="623"/>
      <c r="E139" s="623"/>
      <c r="F139" s="623"/>
      <c r="G139" s="623" t="s">
        <v>1112</v>
      </c>
      <c r="H139" s="623"/>
      <c r="I139" s="623"/>
      <c r="J139" s="623"/>
      <c r="K139" s="623" t="s">
        <v>1119</v>
      </c>
      <c r="L139" s="623"/>
      <c r="M139" s="623"/>
      <c r="N139" s="623"/>
      <c r="O139" s="623" t="s">
        <v>1120</v>
      </c>
      <c r="P139" s="623"/>
      <c r="Q139" s="623"/>
      <c r="R139" s="623"/>
      <c r="S139" s="621"/>
      <c r="T139" s="91"/>
      <c r="U139" s="91"/>
    </row>
    <row r="140" spans="2:21" ht="15" customHeight="1" x14ac:dyDescent="0.3">
      <c r="B140" s="138" t="s">
        <v>1086</v>
      </c>
      <c r="C140" s="623" t="s">
        <v>1114</v>
      </c>
      <c r="D140" s="623"/>
      <c r="E140" s="623"/>
      <c r="F140" s="623"/>
      <c r="G140" s="623" t="s">
        <v>1115</v>
      </c>
      <c r="H140" s="623"/>
      <c r="I140" s="623"/>
      <c r="J140" s="623"/>
      <c r="K140" s="623" t="s">
        <v>1121</v>
      </c>
      <c r="L140" s="623"/>
      <c r="M140" s="623"/>
      <c r="N140" s="623"/>
      <c r="O140" s="623" t="s">
        <v>1122</v>
      </c>
      <c r="P140" s="623"/>
      <c r="Q140" s="623"/>
      <c r="R140" s="623"/>
      <c r="S140" s="621"/>
      <c r="T140" s="91"/>
      <c r="U140" s="91"/>
    </row>
    <row r="141" spans="2:21" ht="15" customHeight="1" x14ac:dyDescent="0.3">
      <c r="B141" s="138" t="s">
        <v>1087</v>
      </c>
      <c r="C141" s="623" t="s">
        <v>1123</v>
      </c>
      <c r="D141" s="623"/>
      <c r="E141" s="623"/>
      <c r="F141" s="623"/>
      <c r="G141" s="623" t="s">
        <v>1124</v>
      </c>
      <c r="H141" s="623"/>
      <c r="I141" s="623"/>
      <c r="J141" s="623"/>
      <c r="K141" s="623"/>
      <c r="L141" s="623"/>
      <c r="M141" s="623"/>
      <c r="N141" s="623"/>
      <c r="O141" s="623"/>
      <c r="P141" s="623"/>
      <c r="Q141" s="623"/>
      <c r="R141" s="623"/>
      <c r="S141" s="621"/>
      <c r="T141" s="91"/>
      <c r="U141" s="91"/>
    </row>
    <row r="142" spans="2:21" ht="15" customHeight="1" x14ac:dyDescent="0.3">
      <c r="B142" s="138" t="s">
        <v>1088</v>
      </c>
      <c r="C142" s="89"/>
      <c r="D142" s="417"/>
      <c r="E142" s="417"/>
      <c r="F142" s="417"/>
      <c r="G142" s="426"/>
      <c r="H142" s="417"/>
      <c r="I142" s="417"/>
      <c r="J142" s="417"/>
      <c r="K142" s="417"/>
      <c r="L142" s="417"/>
      <c r="M142" s="417"/>
      <c r="N142" s="417"/>
      <c r="O142" s="417"/>
      <c r="P142" s="417"/>
      <c r="Q142" s="417"/>
      <c r="R142" s="416"/>
      <c r="S142" s="621" t="s">
        <v>160</v>
      </c>
      <c r="T142" s="91"/>
      <c r="U142" s="91"/>
    </row>
    <row r="143" spans="2:21" ht="15" customHeight="1" x14ac:dyDescent="0.3">
      <c r="B143" s="138" t="s">
        <v>1089</v>
      </c>
      <c r="C143" s="89"/>
      <c r="D143" s="417"/>
      <c r="E143" s="417"/>
      <c r="F143" s="417"/>
      <c r="G143" s="426"/>
      <c r="H143" s="417"/>
      <c r="I143" s="417"/>
      <c r="J143" s="417"/>
      <c r="K143" s="417"/>
      <c r="L143" s="417"/>
      <c r="M143" s="417"/>
      <c r="N143" s="417"/>
      <c r="O143" s="417"/>
      <c r="P143" s="417"/>
      <c r="Q143" s="417"/>
      <c r="R143" s="416"/>
      <c r="S143" s="621"/>
      <c r="T143" s="91"/>
      <c r="U143" s="91"/>
    </row>
    <row r="144" spans="2:21" ht="15" customHeight="1" x14ac:dyDescent="0.3">
      <c r="B144" s="138" t="s">
        <v>1090</v>
      </c>
      <c r="C144" s="89"/>
      <c r="D144" s="417"/>
      <c r="E144" s="417"/>
      <c r="F144" s="417"/>
      <c r="G144" s="426"/>
      <c r="H144" s="417"/>
      <c r="I144" s="417"/>
      <c r="J144" s="417"/>
      <c r="K144" s="417"/>
      <c r="L144" s="417"/>
      <c r="M144" s="417"/>
      <c r="N144" s="417"/>
      <c r="O144" s="417"/>
      <c r="P144" s="417"/>
      <c r="Q144" s="417"/>
      <c r="R144" s="416"/>
      <c r="S144" s="621"/>
      <c r="T144" s="91"/>
      <c r="U144" s="91"/>
    </row>
    <row r="145" spans="2:21" ht="15" customHeight="1" x14ac:dyDescent="0.3">
      <c r="B145" s="138" t="s">
        <v>1091</v>
      </c>
      <c r="C145" s="89"/>
      <c r="D145" s="417"/>
      <c r="E145" s="417"/>
      <c r="F145" s="417"/>
      <c r="G145" s="426" t="s">
        <v>1125</v>
      </c>
      <c r="H145" s="417"/>
      <c r="I145" s="417"/>
      <c r="J145" s="417"/>
      <c r="K145" s="417"/>
      <c r="L145" s="417"/>
      <c r="M145" s="417"/>
      <c r="N145" s="417"/>
      <c r="O145" s="417"/>
      <c r="P145" s="417"/>
      <c r="Q145" s="417"/>
      <c r="R145" s="416"/>
      <c r="S145" s="621"/>
      <c r="T145" s="91"/>
      <c r="U145" s="91"/>
    </row>
    <row r="146" spans="2:21" ht="15" customHeight="1" x14ac:dyDescent="0.3">
      <c r="B146" s="138" t="s">
        <v>1092</v>
      </c>
      <c r="C146" s="89"/>
      <c r="D146" s="417"/>
      <c r="E146" s="417"/>
      <c r="F146" s="417"/>
      <c r="G146" s="426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6"/>
      <c r="S146" s="621"/>
      <c r="T146" s="91"/>
      <c r="U146" s="91"/>
    </row>
    <row r="147" spans="2:21" ht="15" customHeight="1" x14ac:dyDescent="0.3">
      <c r="B147" s="138" t="s">
        <v>1093</v>
      </c>
      <c r="C147" s="89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7"/>
      <c r="O147" s="417"/>
      <c r="P147" s="417"/>
      <c r="Q147" s="417"/>
      <c r="R147" s="416"/>
      <c r="S147" s="621"/>
      <c r="T147" s="91"/>
      <c r="U147" s="91"/>
    </row>
    <row r="148" spans="2:21" ht="15" customHeight="1" x14ac:dyDescent="0.3">
      <c r="B148" s="138" t="s">
        <v>1094</v>
      </c>
      <c r="C148" s="89"/>
      <c r="D148" s="149"/>
      <c r="E148" s="149"/>
      <c r="F148" s="149"/>
      <c r="G148" s="426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50"/>
      <c r="S148" s="621"/>
      <c r="T148" s="80"/>
      <c r="U148" s="80"/>
    </row>
    <row r="149" spans="2:21" ht="15" customHeight="1" thickBot="1" x14ac:dyDescent="0.35">
      <c r="B149" s="140" t="s">
        <v>296</v>
      </c>
      <c r="C149" s="151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5"/>
      <c r="S149" s="621"/>
      <c r="T149" s="80"/>
      <c r="U149" s="80"/>
    </row>
    <row r="150" spans="2:21" ht="15" customHeight="1" x14ac:dyDescent="0.3">
      <c r="B150" s="137" t="s">
        <v>297</v>
      </c>
      <c r="C150" s="625" t="s">
        <v>211</v>
      </c>
      <c r="D150" s="624"/>
      <c r="E150" s="624"/>
      <c r="F150" s="624"/>
      <c r="G150" s="624" t="s">
        <v>212</v>
      </c>
      <c r="H150" s="624"/>
      <c r="I150" s="624"/>
      <c r="J150" s="624"/>
      <c r="K150" s="624" t="s">
        <v>213</v>
      </c>
      <c r="L150" s="624"/>
      <c r="M150" s="624"/>
      <c r="N150" s="624"/>
      <c r="O150" s="624" t="s">
        <v>214</v>
      </c>
      <c r="P150" s="624"/>
      <c r="Q150" s="624"/>
      <c r="R150" s="626"/>
      <c r="S150" s="622" t="s">
        <v>221</v>
      </c>
      <c r="T150" s="80"/>
      <c r="U150" s="80"/>
    </row>
    <row r="151" spans="2:21" ht="15" customHeight="1" x14ac:dyDescent="0.3">
      <c r="B151" s="138" t="s">
        <v>298</v>
      </c>
      <c r="C151" s="627" t="s">
        <v>215</v>
      </c>
      <c r="D151" s="623"/>
      <c r="E151" s="623"/>
      <c r="F151" s="623"/>
      <c r="G151" s="623" t="s">
        <v>216</v>
      </c>
      <c r="H151" s="623"/>
      <c r="I151" s="623"/>
      <c r="J151" s="623"/>
      <c r="K151" s="623" t="s">
        <v>217</v>
      </c>
      <c r="L151" s="623"/>
      <c r="M151" s="623"/>
      <c r="N151" s="623"/>
      <c r="O151" s="623" t="s">
        <v>218</v>
      </c>
      <c r="P151" s="623"/>
      <c r="Q151" s="623"/>
      <c r="R151" s="628"/>
      <c r="S151" s="622"/>
      <c r="T151" s="80"/>
      <c r="U151" s="80"/>
    </row>
    <row r="152" spans="2:21" ht="15" customHeight="1" x14ac:dyDescent="0.3">
      <c r="B152" s="138" t="s">
        <v>292</v>
      </c>
      <c r="C152" s="627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8"/>
      <c r="S152" s="622"/>
      <c r="T152" s="80"/>
      <c r="U152" s="80"/>
    </row>
    <row r="153" spans="2:21" ht="15" customHeight="1" thickBot="1" x14ac:dyDescent="0.35">
      <c r="B153" s="139" t="s">
        <v>299</v>
      </c>
      <c r="C153" s="657" t="s">
        <v>303</v>
      </c>
      <c r="D153" s="656"/>
      <c r="E153" s="656"/>
      <c r="F153" s="656"/>
      <c r="G153" s="656" t="s">
        <v>302</v>
      </c>
      <c r="H153" s="656"/>
      <c r="I153" s="656"/>
      <c r="J153" s="656"/>
      <c r="K153" s="656" t="s">
        <v>301</v>
      </c>
      <c r="L153" s="656"/>
      <c r="M153" s="656"/>
      <c r="N153" s="656"/>
      <c r="O153" s="656" t="s">
        <v>300</v>
      </c>
      <c r="P153" s="656"/>
      <c r="Q153" s="656"/>
      <c r="R153" s="660"/>
      <c r="S153" s="622"/>
    </row>
    <row r="154" spans="2:21" ht="15" customHeight="1" x14ac:dyDescent="0.3">
      <c r="B154" s="137" t="s">
        <v>304</v>
      </c>
      <c r="C154" s="654" t="s">
        <v>211</v>
      </c>
      <c r="D154" s="655"/>
      <c r="E154" s="655"/>
      <c r="F154" s="655"/>
      <c r="G154" s="655" t="s">
        <v>212</v>
      </c>
      <c r="H154" s="655"/>
      <c r="I154" s="655"/>
      <c r="J154" s="655"/>
      <c r="K154" s="655" t="s">
        <v>213</v>
      </c>
      <c r="L154" s="655"/>
      <c r="M154" s="655"/>
      <c r="N154" s="655"/>
      <c r="O154" s="655" t="s">
        <v>214</v>
      </c>
      <c r="P154" s="655"/>
      <c r="Q154" s="655"/>
      <c r="R154" s="662"/>
      <c r="S154" s="622" t="s">
        <v>222</v>
      </c>
    </row>
    <row r="155" spans="2:21" ht="15" customHeight="1" x14ac:dyDescent="0.3">
      <c r="B155" s="138" t="s">
        <v>292</v>
      </c>
      <c r="C155" s="650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9"/>
      <c r="S155" s="622"/>
      <c r="T155" s="91"/>
      <c r="U155" s="91"/>
    </row>
    <row r="156" spans="2:21" ht="15" customHeight="1" thickBot="1" x14ac:dyDescent="0.35">
      <c r="B156" s="139" t="s">
        <v>305</v>
      </c>
      <c r="C156" s="652" t="s">
        <v>303</v>
      </c>
      <c r="D156" s="653"/>
      <c r="E156" s="653"/>
      <c r="F156" s="653"/>
      <c r="G156" s="653" t="s">
        <v>302</v>
      </c>
      <c r="H156" s="653"/>
      <c r="I156" s="653"/>
      <c r="J156" s="653"/>
      <c r="K156" s="653" t="s">
        <v>301</v>
      </c>
      <c r="L156" s="653"/>
      <c r="M156" s="653"/>
      <c r="N156" s="653"/>
      <c r="O156" s="653" t="s">
        <v>300</v>
      </c>
      <c r="P156" s="653"/>
      <c r="Q156" s="653"/>
      <c r="R156" s="661"/>
      <c r="S156" s="622"/>
    </row>
    <row r="157" spans="2:21" ht="15" customHeight="1" x14ac:dyDescent="0.3">
      <c r="B157" s="137" t="s">
        <v>306</v>
      </c>
      <c r="C157" s="625" t="s">
        <v>211</v>
      </c>
      <c r="D157" s="624"/>
      <c r="E157" s="624"/>
      <c r="F157" s="624"/>
      <c r="G157" s="624" t="s">
        <v>212</v>
      </c>
      <c r="H157" s="624"/>
      <c r="I157" s="624"/>
      <c r="J157" s="624"/>
      <c r="K157" s="624" t="s">
        <v>213</v>
      </c>
      <c r="L157" s="624"/>
      <c r="M157" s="624"/>
      <c r="N157" s="624"/>
      <c r="O157" s="624" t="s">
        <v>214</v>
      </c>
      <c r="P157" s="624"/>
      <c r="Q157" s="624"/>
      <c r="R157" s="626"/>
      <c r="S157" s="622" t="s">
        <v>308</v>
      </c>
    </row>
    <row r="158" spans="2:21" ht="15" customHeight="1" x14ac:dyDescent="0.3">
      <c r="B158" s="138" t="s">
        <v>292</v>
      </c>
      <c r="C158" s="627"/>
      <c r="D158" s="623"/>
      <c r="E158" s="623"/>
      <c r="F158" s="623"/>
      <c r="G158" s="623"/>
      <c r="H158" s="623"/>
      <c r="I158" s="623"/>
      <c r="J158" s="623"/>
      <c r="K158" s="623"/>
      <c r="L158" s="623"/>
      <c r="M158" s="623"/>
      <c r="N158" s="623"/>
      <c r="O158" s="623"/>
      <c r="P158" s="623"/>
      <c r="Q158" s="623"/>
      <c r="R158" s="628"/>
      <c r="S158" s="622"/>
      <c r="T158" s="91"/>
      <c r="U158" s="91"/>
    </row>
    <row r="159" spans="2:21" ht="15" customHeight="1" thickBot="1" x14ac:dyDescent="0.35">
      <c r="B159" s="139" t="s">
        <v>307</v>
      </c>
      <c r="C159" s="657" t="s">
        <v>303</v>
      </c>
      <c r="D159" s="656"/>
      <c r="E159" s="656"/>
      <c r="F159" s="656"/>
      <c r="G159" s="656" t="s">
        <v>302</v>
      </c>
      <c r="H159" s="656"/>
      <c r="I159" s="656"/>
      <c r="J159" s="656"/>
      <c r="K159" s="656" t="s">
        <v>301</v>
      </c>
      <c r="L159" s="656"/>
      <c r="M159" s="656"/>
      <c r="N159" s="656"/>
      <c r="O159" s="656" t="s">
        <v>300</v>
      </c>
      <c r="P159" s="656"/>
      <c r="Q159" s="656"/>
      <c r="R159" s="660"/>
      <c r="S159" s="622"/>
    </row>
    <row r="160" spans="2:21" ht="15" customHeight="1" thickBot="1" x14ac:dyDescent="0.35">
      <c r="B160" s="138" t="s">
        <v>292</v>
      </c>
      <c r="C160" s="648"/>
      <c r="D160" s="649"/>
      <c r="E160" s="649"/>
      <c r="F160" s="649"/>
      <c r="G160" s="649"/>
      <c r="H160" s="649"/>
      <c r="I160" s="649"/>
      <c r="J160" s="649"/>
      <c r="K160" s="649"/>
      <c r="L160" s="649"/>
      <c r="M160" s="649"/>
      <c r="N160" s="649"/>
      <c r="O160" s="649"/>
      <c r="P160" s="649"/>
      <c r="Q160" s="649"/>
      <c r="R160" s="658"/>
      <c r="S160" s="148"/>
      <c r="T160" s="91"/>
      <c r="U160" s="91"/>
    </row>
    <row r="161" spans="2:21" ht="15" customHeight="1" x14ac:dyDescent="0.3">
      <c r="B161" s="137" t="s">
        <v>931</v>
      </c>
      <c r="C161" s="654" t="s">
        <v>211</v>
      </c>
      <c r="D161" s="655"/>
      <c r="E161" s="655"/>
      <c r="F161" s="655"/>
      <c r="G161" s="655" t="s">
        <v>212</v>
      </c>
      <c r="H161" s="655"/>
      <c r="I161" s="655"/>
      <c r="J161" s="655"/>
      <c r="K161" s="655" t="s">
        <v>213</v>
      </c>
      <c r="L161" s="655"/>
      <c r="M161" s="655"/>
      <c r="N161" s="655"/>
      <c r="O161" s="655" t="s">
        <v>214</v>
      </c>
      <c r="P161" s="655"/>
      <c r="Q161" s="655"/>
      <c r="R161" s="662"/>
      <c r="S161" s="622" t="s">
        <v>309</v>
      </c>
    </row>
    <row r="162" spans="2:21" ht="15" customHeight="1" x14ac:dyDescent="0.3">
      <c r="B162" s="138" t="s">
        <v>292</v>
      </c>
      <c r="C162" s="650"/>
      <c r="D162" s="651"/>
      <c r="E162" s="651"/>
      <c r="F162" s="651"/>
      <c r="G162" s="651"/>
      <c r="H162" s="651"/>
      <c r="I162" s="651"/>
      <c r="J162" s="651"/>
      <c r="K162" s="651"/>
      <c r="L162" s="651"/>
      <c r="M162" s="651"/>
      <c r="N162" s="651"/>
      <c r="O162" s="651"/>
      <c r="P162" s="651"/>
      <c r="Q162" s="651"/>
      <c r="R162" s="659"/>
      <c r="S162" s="622"/>
      <c r="T162" s="91"/>
      <c r="U162" s="91"/>
    </row>
    <row r="163" spans="2:21" ht="15" customHeight="1" thickBot="1" x14ac:dyDescent="0.35">
      <c r="B163" s="139" t="s">
        <v>219</v>
      </c>
      <c r="C163" s="652" t="s">
        <v>303</v>
      </c>
      <c r="D163" s="653"/>
      <c r="E163" s="653"/>
      <c r="F163" s="653"/>
      <c r="G163" s="653" t="s">
        <v>302</v>
      </c>
      <c r="H163" s="653"/>
      <c r="I163" s="653"/>
      <c r="J163" s="653"/>
      <c r="K163" s="653" t="s">
        <v>301</v>
      </c>
      <c r="L163" s="653"/>
      <c r="M163" s="653"/>
      <c r="N163" s="653"/>
      <c r="O163" s="653" t="s">
        <v>300</v>
      </c>
      <c r="P163" s="653"/>
      <c r="Q163" s="653"/>
      <c r="R163" s="661"/>
      <c r="S163" s="622"/>
    </row>
    <row r="165" spans="2:21" x14ac:dyDescent="0.3">
      <c r="B165" s="36"/>
    </row>
    <row r="166" spans="2:21" x14ac:dyDescent="0.3">
      <c r="B166" s="36"/>
    </row>
  </sheetData>
  <mergeCells count="127">
    <mergeCell ref="S161:S163"/>
    <mergeCell ref="E6:F6"/>
    <mergeCell ref="E7:F7"/>
    <mergeCell ref="E8:F8"/>
    <mergeCell ref="E9:F9"/>
    <mergeCell ref="G6:N6"/>
    <mergeCell ref="G7:N7"/>
    <mergeCell ref="G8:N8"/>
    <mergeCell ref="G9:N9"/>
    <mergeCell ref="S150:S153"/>
    <mergeCell ref="S154:S156"/>
    <mergeCell ref="C163:F163"/>
    <mergeCell ref="G163:J163"/>
    <mergeCell ref="K163:N163"/>
    <mergeCell ref="S157:S159"/>
    <mergeCell ref="O163:R163"/>
    <mergeCell ref="C158:F158"/>
    <mergeCell ref="G158:J158"/>
    <mergeCell ref="K158:N158"/>
    <mergeCell ref="O158:R158"/>
    <mergeCell ref="C161:F161"/>
    <mergeCell ref="G161:J161"/>
    <mergeCell ref="K161:N161"/>
    <mergeCell ref="O161:R161"/>
    <mergeCell ref="K160:N160"/>
    <mergeCell ref="O160:R160"/>
    <mergeCell ref="O162:R162"/>
    <mergeCell ref="C159:F159"/>
    <mergeCell ref="G159:J159"/>
    <mergeCell ref="K159:N159"/>
    <mergeCell ref="O159:R159"/>
    <mergeCell ref="O152:R152"/>
    <mergeCell ref="O155:R155"/>
    <mergeCell ref="K152:N152"/>
    <mergeCell ref="K162:N162"/>
    <mergeCell ref="K153:N153"/>
    <mergeCell ref="K156:N156"/>
    <mergeCell ref="O156:R156"/>
    <mergeCell ref="O153:R153"/>
    <mergeCell ref="K154:N154"/>
    <mergeCell ref="O154:R154"/>
    <mergeCell ref="K155:N155"/>
    <mergeCell ref="K157:N157"/>
    <mergeCell ref="O157:R157"/>
    <mergeCell ref="G152:J152"/>
    <mergeCell ref="G155:J155"/>
    <mergeCell ref="G160:J160"/>
    <mergeCell ref="G162:J162"/>
    <mergeCell ref="C160:F160"/>
    <mergeCell ref="C162:F162"/>
    <mergeCell ref="C152:F152"/>
    <mergeCell ref="C155:F155"/>
    <mergeCell ref="C156:F156"/>
    <mergeCell ref="G156:J156"/>
    <mergeCell ref="C154:F154"/>
    <mergeCell ref="G154:J154"/>
    <mergeCell ref="G153:J153"/>
    <mergeCell ref="C153:F153"/>
    <mergeCell ref="C157:F157"/>
    <mergeCell ref="G157:J157"/>
    <mergeCell ref="K151:N151"/>
    <mergeCell ref="G150:J150"/>
    <mergeCell ref="K150:N150"/>
    <mergeCell ref="O151:R151"/>
    <mergeCell ref="C151:F151"/>
    <mergeCell ref="G151:J151"/>
    <mergeCell ref="E77:H78"/>
    <mergeCell ref="E75:H76"/>
    <mergeCell ref="E73:H74"/>
    <mergeCell ref="C150:F150"/>
    <mergeCell ref="O150:R150"/>
    <mergeCell ref="E87:H88"/>
    <mergeCell ref="E85:H86"/>
    <mergeCell ref="E83:H84"/>
    <mergeCell ref="E81:H82"/>
    <mergeCell ref="E79:H80"/>
    <mergeCell ref="E95:H96"/>
    <mergeCell ref="E93:H94"/>
    <mergeCell ref="E91:H92"/>
    <mergeCell ref="E89:H90"/>
    <mergeCell ref="C95:C96"/>
    <mergeCell ref="C73:C74"/>
    <mergeCell ref="C85:C86"/>
    <mergeCell ref="C87:C88"/>
    <mergeCell ref="C89:C90"/>
    <mergeCell ref="C91:C92"/>
    <mergeCell ref="C93:C94"/>
    <mergeCell ref="C75:C76"/>
    <mergeCell ref="C77:C78"/>
    <mergeCell ref="C79:C80"/>
    <mergeCell ref="C81:C82"/>
    <mergeCell ref="C83:C84"/>
    <mergeCell ref="G137:J137"/>
    <mergeCell ref="K137:N137"/>
    <mergeCell ref="O137:R137"/>
    <mergeCell ref="C134:F134"/>
    <mergeCell ref="G134:J134"/>
    <mergeCell ref="K134:N134"/>
    <mergeCell ref="O134:R134"/>
    <mergeCell ref="C135:F135"/>
    <mergeCell ref="G135:J135"/>
    <mergeCell ref="K135:N135"/>
    <mergeCell ref="O135:R135"/>
    <mergeCell ref="S120:S133"/>
    <mergeCell ref="S134:S141"/>
    <mergeCell ref="S142:S149"/>
    <mergeCell ref="C140:F140"/>
    <mergeCell ref="G140:J140"/>
    <mergeCell ref="K140:N140"/>
    <mergeCell ref="O140:R140"/>
    <mergeCell ref="C141:F141"/>
    <mergeCell ref="G141:J141"/>
    <mergeCell ref="K141:N141"/>
    <mergeCell ref="O141:R141"/>
    <mergeCell ref="C138:F138"/>
    <mergeCell ref="G138:J138"/>
    <mergeCell ref="K138:N138"/>
    <mergeCell ref="O138:R138"/>
    <mergeCell ref="C139:F139"/>
    <mergeCell ref="G139:J139"/>
    <mergeCell ref="K139:N139"/>
    <mergeCell ref="O139:R139"/>
    <mergeCell ref="C136:F136"/>
    <mergeCell ref="G136:J136"/>
    <mergeCell ref="K136:N136"/>
    <mergeCell ref="O136:R136"/>
    <mergeCell ref="C137:F1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5"/>
  <sheetViews>
    <sheetView zoomScale="90" zoomScaleNormal="90" workbookViewId="0">
      <selection activeCell="I33" sqref="I32:I33"/>
    </sheetView>
  </sheetViews>
  <sheetFormatPr defaultColWidth="8.75" defaultRowHeight="13.5" x14ac:dyDescent="0.3"/>
  <cols>
    <col min="1" max="16384" width="8.75" style="100"/>
  </cols>
  <sheetData>
    <row r="2" spans="2:3" ht="17.25" x14ac:dyDescent="0.3">
      <c r="B2" s="90" t="s">
        <v>228</v>
      </c>
    </row>
    <row r="4" spans="2:3" x14ac:dyDescent="0.3">
      <c r="B4" s="35" t="s">
        <v>125</v>
      </c>
    </row>
    <row r="5" spans="2:3" x14ac:dyDescent="0.3">
      <c r="C5" s="100" t="s">
        <v>229</v>
      </c>
    </row>
    <row r="6" spans="2:3" x14ac:dyDescent="0.3">
      <c r="C6" s="100" t="s">
        <v>230</v>
      </c>
    </row>
    <row r="7" spans="2:3" x14ac:dyDescent="0.3">
      <c r="C7" s="100" t="s">
        <v>231</v>
      </c>
    </row>
    <row r="8" spans="2:3" x14ac:dyDescent="0.3">
      <c r="C8" s="100" t="s">
        <v>232</v>
      </c>
    </row>
    <row r="10" spans="2:3" x14ac:dyDescent="0.3">
      <c r="C10" s="100" t="s">
        <v>233</v>
      </c>
    </row>
    <row r="11" spans="2:3" x14ac:dyDescent="0.3">
      <c r="C11" s="100" t="s">
        <v>619</v>
      </c>
    </row>
    <row r="13" spans="2:3" x14ac:dyDescent="0.3">
      <c r="B13" s="35" t="s">
        <v>234</v>
      </c>
    </row>
    <row r="14" spans="2:3" x14ac:dyDescent="0.3">
      <c r="C14" s="100" t="s">
        <v>235</v>
      </c>
    </row>
    <row r="15" spans="2:3" x14ac:dyDescent="0.3">
      <c r="C15" s="100" t="s">
        <v>236</v>
      </c>
    </row>
    <row r="16" spans="2:3" x14ac:dyDescent="0.3">
      <c r="C16" s="100" t="s">
        <v>237</v>
      </c>
    </row>
    <row r="17" spans="2:3" x14ac:dyDescent="0.3">
      <c r="C17" s="100" t="s">
        <v>238</v>
      </c>
    </row>
    <row r="18" spans="2:3" x14ac:dyDescent="0.3">
      <c r="C18" s="100" t="s">
        <v>239</v>
      </c>
    </row>
    <row r="20" spans="2:3" x14ac:dyDescent="0.3">
      <c r="B20" s="35" t="s">
        <v>513</v>
      </c>
    </row>
    <row r="21" spans="2:3" x14ac:dyDescent="0.3">
      <c r="C21" s="100" t="s">
        <v>514</v>
      </c>
    </row>
    <row r="22" spans="2:3" x14ac:dyDescent="0.3">
      <c r="C22" s="100" t="s">
        <v>515</v>
      </c>
    </row>
    <row r="23" spans="2:3" x14ac:dyDescent="0.3">
      <c r="C23" s="100" t="s">
        <v>516</v>
      </c>
    </row>
    <row r="24" spans="2:3" x14ac:dyDescent="0.3">
      <c r="C24" s="100" t="s">
        <v>617</v>
      </c>
    </row>
    <row r="26" spans="2:3" x14ac:dyDescent="0.3">
      <c r="B26" s="35" t="s">
        <v>592</v>
      </c>
    </row>
    <row r="27" spans="2:3" x14ac:dyDescent="0.3">
      <c r="C27" s="100" t="s">
        <v>593</v>
      </c>
    </row>
    <row r="28" spans="2:3" x14ac:dyDescent="0.3">
      <c r="C28" s="100" t="s">
        <v>594</v>
      </c>
    </row>
    <row r="29" spans="2:3" x14ac:dyDescent="0.3">
      <c r="C29" s="100" t="s">
        <v>596</v>
      </c>
    </row>
    <row r="30" spans="2:3" x14ac:dyDescent="0.3">
      <c r="C30" s="100" t="s">
        <v>597</v>
      </c>
    </row>
    <row r="31" spans="2:3" x14ac:dyDescent="0.3">
      <c r="C31" s="100" t="s">
        <v>598</v>
      </c>
    </row>
    <row r="32" spans="2:3" x14ac:dyDescent="0.3">
      <c r="C32" s="100" t="s">
        <v>618</v>
      </c>
    </row>
    <row r="34" spans="2:3" x14ac:dyDescent="0.3">
      <c r="B34" s="36" t="s">
        <v>620</v>
      </c>
    </row>
    <row r="35" spans="2:3" x14ac:dyDescent="0.3">
      <c r="C35" s="53" t="s">
        <v>621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29"/>
  <sheetViews>
    <sheetView showGridLines="0" zoomScale="85" zoomScaleNormal="85" workbookViewId="0">
      <selection activeCell="H15" sqref="H15"/>
    </sheetView>
  </sheetViews>
  <sheetFormatPr defaultColWidth="9" defaultRowHeight="13.5" x14ac:dyDescent="0.3"/>
  <cols>
    <col min="1" max="1" width="9" style="1"/>
    <col min="2" max="2" width="15.75" style="1" customWidth="1"/>
    <col min="3" max="3" width="12.625" style="1" customWidth="1"/>
    <col min="4" max="4" width="30.75" style="1" customWidth="1"/>
    <col min="5" max="6" width="12.625" style="1" customWidth="1"/>
    <col min="7" max="10" width="8.75" style="91" customWidth="1"/>
    <col min="11" max="11" width="10.75" style="91" customWidth="1"/>
    <col min="12" max="12" width="8.75" style="91" customWidth="1"/>
    <col min="13" max="13" width="30.625" style="78" customWidth="1"/>
    <col min="14" max="16384" width="9" style="1"/>
  </cols>
  <sheetData>
    <row r="2" spans="2:13" x14ac:dyDescent="0.3">
      <c r="B2" s="2" t="s">
        <v>770</v>
      </c>
    </row>
    <row r="4" spans="2:13" s="91" customFormat="1" x14ac:dyDescent="0.3">
      <c r="B4" s="35" t="s">
        <v>771</v>
      </c>
    </row>
    <row r="5" spans="2:13" s="91" customFormat="1" x14ac:dyDescent="0.3">
      <c r="B5" s="53" t="s">
        <v>775</v>
      </c>
    </row>
    <row r="6" spans="2:13" s="91" customFormat="1" x14ac:dyDescent="0.3">
      <c r="B6" s="53" t="s">
        <v>776</v>
      </c>
    </row>
    <row r="7" spans="2:13" s="91" customFormat="1" x14ac:dyDescent="0.3">
      <c r="B7" s="53" t="s">
        <v>779</v>
      </c>
    </row>
    <row r="8" spans="2:13" s="91" customFormat="1" x14ac:dyDescent="0.3">
      <c r="B8" s="53" t="s">
        <v>777</v>
      </c>
    </row>
    <row r="9" spans="2:13" s="91" customFormat="1" x14ac:dyDescent="0.3">
      <c r="B9" s="53" t="s">
        <v>778</v>
      </c>
    </row>
    <row r="10" spans="2:13" s="91" customFormat="1" x14ac:dyDescent="0.3">
      <c r="B10" s="35"/>
    </row>
    <row r="11" spans="2:13" s="91" customFormat="1" ht="14.25" thickBot="1" x14ac:dyDescent="0.35">
      <c r="B11" s="35" t="s">
        <v>772</v>
      </c>
    </row>
    <row r="12" spans="2:13" x14ac:dyDescent="0.3">
      <c r="B12" s="680"/>
      <c r="C12" s="682" t="s">
        <v>107</v>
      </c>
      <c r="D12" s="684" t="s">
        <v>243</v>
      </c>
      <c r="E12" s="686" t="s">
        <v>603</v>
      </c>
      <c r="F12" s="687"/>
      <c r="G12" s="675" t="s">
        <v>606</v>
      </c>
      <c r="H12" s="676"/>
      <c r="I12" s="677"/>
      <c r="J12" s="675" t="s">
        <v>613</v>
      </c>
      <c r="K12" s="676"/>
      <c r="L12" s="677"/>
      <c r="M12" s="678" t="s">
        <v>1968</v>
      </c>
    </row>
    <row r="13" spans="2:13" s="91" customFormat="1" ht="27.75" thickBot="1" x14ac:dyDescent="0.35">
      <c r="B13" s="681"/>
      <c r="C13" s="683"/>
      <c r="D13" s="685"/>
      <c r="E13" s="262" t="s">
        <v>604</v>
      </c>
      <c r="F13" s="262" t="s">
        <v>605</v>
      </c>
      <c r="G13" s="263" t="s">
        <v>607</v>
      </c>
      <c r="H13" s="263" t="s">
        <v>608</v>
      </c>
      <c r="I13" s="263" t="s">
        <v>609</v>
      </c>
      <c r="J13" s="263" t="s">
        <v>607</v>
      </c>
      <c r="K13" s="263" t="s">
        <v>608</v>
      </c>
      <c r="L13" s="263" t="s">
        <v>609</v>
      </c>
      <c r="M13" s="679"/>
    </row>
    <row r="14" spans="2:13" s="91" customFormat="1" ht="27" x14ac:dyDescent="0.3">
      <c r="B14" s="573" t="s">
        <v>162</v>
      </c>
      <c r="C14" s="554" t="s">
        <v>1975</v>
      </c>
      <c r="D14" s="574" t="s">
        <v>165</v>
      </c>
      <c r="E14" s="574" t="s">
        <v>164</v>
      </c>
      <c r="F14" s="574"/>
      <c r="G14" s="574" t="s">
        <v>1965</v>
      </c>
      <c r="H14" s="574">
        <v>16</v>
      </c>
      <c r="I14" s="574" t="s">
        <v>1967</v>
      </c>
      <c r="J14" s="574" t="s">
        <v>1971</v>
      </c>
      <c r="K14" s="574" t="s">
        <v>1972</v>
      </c>
      <c r="L14" s="574" t="s">
        <v>1966</v>
      </c>
      <c r="M14" s="555" t="s">
        <v>1969</v>
      </c>
    </row>
    <row r="15" spans="2:13" s="91" customFormat="1" ht="27.75" thickBot="1" x14ac:dyDescent="0.35">
      <c r="B15" s="116" t="s">
        <v>163</v>
      </c>
      <c r="C15" s="117"/>
      <c r="D15" s="118" t="s">
        <v>166</v>
      </c>
      <c r="E15" s="118" t="s">
        <v>167</v>
      </c>
      <c r="F15" s="118"/>
      <c r="G15" s="118"/>
      <c r="H15" s="118"/>
      <c r="I15" s="118"/>
      <c r="J15" s="118"/>
      <c r="K15" s="118"/>
      <c r="L15" s="118"/>
      <c r="M15" s="23" t="s">
        <v>1970</v>
      </c>
    </row>
    <row r="16" spans="2:13" x14ac:dyDescent="0.3">
      <c r="B16" s="251" t="s">
        <v>92</v>
      </c>
      <c r="C16" s="17" t="s">
        <v>108</v>
      </c>
      <c r="D16" s="15" t="s">
        <v>106</v>
      </c>
      <c r="E16" s="15">
        <v>168</v>
      </c>
      <c r="F16" s="77">
        <f>ROUND(1/E16*1000,2)</f>
        <v>5.95</v>
      </c>
      <c r="G16" s="249"/>
      <c r="H16" s="249"/>
      <c r="I16" s="249"/>
      <c r="J16" s="249"/>
      <c r="K16" s="249"/>
      <c r="L16" s="249"/>
      <c r="M16" s="208"/>
    </row>
    <row r="17" spans="2:14" ht="27" x14ac:dyDescent="0.3">
      <c r="B17" s="242" t="s">
        <v>93</v>
      </c>
      <c r="C17" s="552" t="s">
        <v>110</v>
      </c>
      <c r="D17" s="553" t="s">
        <v>109</v>
      </c>
      <c r="E17" s="553">
        <v>84</v>
      </c>
      <c r="F17" s="241">
        <f>ROUND(1/E17*1000,2)</f>
        <v>11.9</v>
      </c>
      <c r="G17" s="241" t="s">
        <v>610</v>
      </c>
      <c r="H17" s="264" t="s">
        <v>611</v>
      </c>
      <c r="I17" s="264" t="s">
        <v>612</v>
      </c>
      <c r="J17" s="241" t="s">
        <v>610</v>
      </c>
      <c r="K17" s="264" t="s">
        <v>636</v>
      </c>
      <c r="L17" s="264" t="s">
        <v>1973</v>
      </c>
      <c r="M17" s="558" t="s">
        <v>1974</v>
      </c>
    </row>
    <row r="18" spans="2:14" x14ac:dyDescent="0.3">
      <c r="B18" s="75" t="s">
        <v>94</v>
      </c>
      <c r="C18" s="76" t="s">
        <v>110</v>
      </c>
      <c r="D18" s="16" t="s">
        <v>106</v>
      </c>
      <c r="E18" s="16">
        <v>84</v>
      </c>
      <c r="F18" s="77">
        <f>ROUND(1/E18*1000,2)</f>
        <v>11.9</v>
      </c>
      <c r="G18" s="77"/>
      <c r="H18" s="572"/>
      <c r="I18" s="572"/>
      <c r="J18" s="77"/>
      <c r="K18" s="572"/>
      <c r="L18" s="572"/>
      <c r="M18" s="559"/>
    </row>
    <row r="19" spans="2:14" x14ac:dyDescent="0.3">
      <c r="B19" s="75" t="s">
        <v>95</v>
      </c>
      <c r="C19" s="76" t="s">
        <v>110</v>
      </c>
      <c r="D19" s="16" t="s">
        <v>106</v>
      </c>
      <c r="E19" s="16">
        <v>84</v>
      </c>
      <c r="F19" s="77">
        <f>ROUND(1/E19*1000,2)</f>
        <v>11.9</v>
      </c>
      <c r="G19" s="77"/>
      <c r="H19" s="572"/>
      <c r="I19" s="572"/>
      <c r="J19" s="77"/>
      <c r="K19" s="572"/>
      <c r="L19" s="572"/>
      <c r="M19" s="559"/>
    </row>
    <row r="20" spans="2:14" x14ac:dyDescent="0.3">
      <c r="B20" s="75" t="s">
        <v>96</v>
      </c>
      <c r="C20" s="76" t="s">
        <v>110</v>
      </c>
      <c r="D20" s="16" t="s">
        <v>109</v>
      </c>
      <c r="E20" s="16">
        <v>84</v>
      </c>
      <c r="F20" s="77">
        <f>ROUND(1/E20*1000,2)</f>
        <v>11.9</v>
      </c>
      <c r="G20" s="77"/>
      <c r="H20" s="77"/>
      <c r="I20" s="77"/>
      <c r="J20" s="77"/>
      <c r="K20" s="77"/>
      <c r="L20" s="77"/>
      <c r="M20" s="102"/>
    </row>
    <row r="21" spans="2:14" ht="40.5" x14ac:dyDescent="0.3">
      <c r="B21" s="242" t="s">
        <v>97</v>
      </c>
      <c r="C21" s="204" t="s">
        <v>111</v>
      </c>
      <c r="D21" s="207" t="s">
        <v>599</v>
      </c>
      <c r="E21" s="205">
        <v>84</v>
      </c>
      <c r="F21" s="241">
        <f t="shared" ref="F21:F29" si="0">ROUND(1/E21*1000,2)</f>
        <v>11.9</v>
      </c>
      <c r="G21" s="241" t="s">
        <v>610</v>
      </c>
      <c r="H21" s="264" t="s">
        <v>611</v>
      </c>
      <c r="I21" s="264" t="s">
        <v>612</v>
      </c>
      <c r="J21" s="241" t="s">
        <v>610</v>
      </c>
      <c r="K21" s="264" t="s">
        <v>636</v>
      </c>
      <c r="L21" s="264" t="s">
        <v>1973</v>
      </c>
      <c r="M21" s="258" t="s">
        <v>637</v>
      </c>
    </row>
    <row r="22" spans="2:14" ht="40.5" x14ac:dyDescent="0.3">
      <c r="B22" s="75" t="s">
        <v>98</v>
      </c>
      <c r="C22" s="76" t="s">
        <v>111</v>
      </c>
      <c r="D22" s="260" t="s">
        <v>599</v>
      </c>
      <c r="E22" s="16">
        <v>84</v>
      </c>
      <c r="F22" s="77">
        <f t="shared" si="0"/>
        <v>11.9</v>
      </c>
      <c r="G22" s="77"/>
      <c r="H22" s="77"/>
      <c r="I22" s="77"/>
      <c r="J22" s="77"/>
      <c r="K22" s="77"/>
      <c r="L22" s="77"/>
      <c r="M22" s="26"/>
      <c r="N22" s="60"/>
    </row>
    <row r="23" spans="2:14" x14ac:dyDescent="0.3">
      <c r="B23" s="75" t="s">
        <v>99</v>
      </c>
      <c r="C23" s="76" t="s">
        <v>108</v>
      </c>
      <c r="D23" s="16" t="s">
        <v>106</v>
      </c>
      <c r="E23" s="16">
        <v>168</v>
      </c>
      <c r="F23" s="77">
        <f t="shared" si="0"/>
        <v>5.95</v>
      </c>
      <c r="G23" s="77"/>
      <c r="H23" s="572"/>
      <c r="I23" s="572"/>
      <c r="J23" s="77"/>
      <c r="K23" s="572"/>
      <c r="L23" s="572"/>
      <c r="M23" s="102"/>
    </row>
    <row r="24" spans="2:14" x14ac:dyDescent="0.3">
      <c r="B24" s="75" t="s">
        <v>100</v>
      </c>
      <c r="C24" s="76" t="s">
        <v>110</v>
      </c>
      <c r="D24" s="16" t="s">
        <v>106</v>
      </c>
      <c r="E24" s="16">
        <v>168</v>
      </c>
      <c r="F24" s="77">
        <f t="shared" si="0"/>
        <v>5.95</v>
      </c>
      <c r="G24" s="77"/>
      <c r="H24" s="77"/>
      <c r="I24" s="77"/>
      <c r="J24" s="77"/>
      <c r="K24" s="77"/>
      <c r="L24" s="77"/>
      <c r="M24" s="26"/>
    </row>
    <row r="25" spans="2:14" x14ac:dyDescent="0.3">
      <c r="B25" s="75" t="s">
        <v>101</v>
      </c>
      <c r="C25" s="76" t="s">
        <v>110</v>
      </c>
      <c r="D25" s="16" t="s">
        <v>106</v>
      </c>
      <c r="E25" s="16">
        <v>168</v>
      </c>
      <c r="F25" s="77">
        <f t="shared" si="0"/>
        <v>5.95</v>
      </c>
      <c r="G25" s="77"/>
      <c r="H25" s="77"/>
      <c r="I25" s="77"/>
      <c r="J25" s="77"/>
      <c r="K25" s="77"/>
      <c r="L25" s="77"/>
      <c r="M25" s="26"/>
    </row>
    <row r="26" spans="2:14" x14ac:dyDescent="0.3">
      <c r="B26" s="75" t="s">
        <v>102</v>
      </c>
      <c r="C26" s="76" t="s">
        <v>110</v>
      </c>
      <c r="D26" s="16" t="s">
        <v>106</v>
      </c>
      <c r="E26" s="16">
        <v>168</v>
      </c>
      <c r="F26" s="77">
        <f t="shared" si="0"/>
        <v>5.95</v>
      </c>
      <c r="G26" s="77"/>
      <c r="H26" s="77"/>
      <c r="I26" s="77"/>
      <c r="J26" s="77"/>
      <c r="K26" s="77"/>
      <c r="L26" s="77"/>
      <c r="M26" s="26"/>
    </row>
    <row r="27" spans="2:14" x14ac:dyDescent="0.3">
      <c r="B27" s="75" t="s">
        <v>103</v>
      </c>
      <c r="C27" s="76" t="s">
        <v>110</v>
      </c>
      <c r="D27" s="16" t="s">
        <v>106</v>
      </c>
      <c r="E27" s="16">
        <v>84</v>
      </c>
      <c r="F27" s="77">
        <f t="shared" si="0"/>
        <v>11.9</v>
      </c>
      <c r="G27" s="77"/>
      <c r="H27" s="77"/>
      <c r="I27" s="77"/>
      <c r="J27" s="77"/>
      <c r="K27" s="77"/>
      <c r="L27" s="77"/>
      <c r="M27" s="26"/>
    </row>
    <row r="28" spans="2:14" x14ac:dyDescent="0.3">
      <c r="B28" s="75" t="s">
        <v>104</v>
      </c>
      <c r="C28" s="76" t="s">
        <v>110</v>
      </c>
      <c r="D28" s="16" t="s">
        <v>106</v>
      </c>
      <c r="E28" s="16">
        <v>84</v>
      </c>
      <c r="F28" s="77">
        <f t="shared" si="0"/>
        <v>11.9</v>
      </c>
      <c r="G28" s="77"/>
      <c r="H28" s="77"/>
      <c r="I28" s="77"/>
      <c r="J28" s="77"/>
      <c r="K28" s="77"/>
      <c r="L28" s="77"/>
      <c r="M28" s="26"/>
    </row>
    <row r="29" spans="2:14" ht="14.25" thickBot="1" x14ac:dyDescent="0.35">
      <c r="B29" s="257" t="s">
        <v>105</v>
      </c>
      <c r="C29" s="117" t="s">
        <v>110</v>
      </c>
      <c r="D29" s="19" t="s">
        <v>106</v>
      </c>
      <c r="E29" s="19">
        <v>84</v>
      </c>
      <c r="F29" s="19">
        <f t="shared" si="0"/>
        <v>11.9</v>
      </c>
      <c r="G29" s="31"/>
      <c r="H29" s="31"/>
      <c r="I29" s="31"/>
      <c r="J29" s="31"/>
      <c r="K29" s="31"/>
      <c r="L29" s="31"/>
      <c r="M29" s="202"/>
    </row>
  </sheetData>
  <mergeCells count="7">
    <mergeCell ref="J12:L12"/>
    <mergeCell ref="M12:M13"/>
    <mergeCell ref="B12:B13"/>
    <mergeCell ref="C12:C13"/>
    <mergeCell ref="D12:D13"/>
    <mergeCell ref="E12:F12"/>
    <mergeCell ref="G12:I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66"/>
  <sheetViews>
    <sheetView zoomScale="90" zoomScaleNormal="90" workbookViewId="0">
      <selection activeCell="F30" sqref="F30"/>
    </sheetView>
  </sheetViews>
  <sheetFormatPr defaultColWidth="9" defaultRowHeight="13.5" x14ac:dyDescent="0.3"/>
  <cols>
    <col min="1" max="1" width="3.625" style="30" customWidth="1"/>
    <col min="2" max="3" width="10.625" style="1" customWidth="1"/>
    <col min="4" max="4" width="20.75" style="1" customWidth="1"/>
    <col min="5" max="5" width="8.625" style="1" customWidth="1"/>
    <col min="6" max="6" width="64.25" style="1" customWidth="1"/>
    <col min="7" max="7" width="3.625" style="78" customWidth="1"/>
    <col min="8" max="8" width="34.375" style="1" customWidth="1"/>
    <col min="9" max="9" width="7.625" style="1" customWidth="1"/>
    <col min="10" max="10" width="12.625" style="1" customWidth="1"/>
    <col min="11" max="11" width="7.625" style="1" customWidth="1"/>
    <col min="12" max="12" width="20.625" style="1" customWidth="1"/>
    <col min="13" max="13" width="3.625" style="1" customWidth="1"/>
    <col min="14" max="14" width="6.625" style="1" customWidth="1"/>
    <col min="15" max="15" width="7.625" style="1" customWidth="1"/>
    <col min="16" max="16" width="12.625" style="1" customWidth="1"/>
    <col min="17" max="17" width="7.625" style="1" customWidth="1"/>
    <col min="18" max="18" width="20.625" style="1" customWidth="1"/>
    <col min="19" max="19" width="3.625" style="1" customWidth="1"/>
    <col min="20" max="16384" width="9" style="1"/>
  </cols>
  <sheetData>
    <row r="2" spans="1:10" ht="17.25" x14ac:dyDescent="0.3">
      <c r="B2" s="114" t="s">
        <v>2069</v>
      </c>
      <c r="H2" s="7" t="s">
        <v>161</v>
      </c>
      <c r="I2" s="6" t="s">
        <v>24</v>
      </c>
      <c r="J2" s="3" t="s">
        <v>25</v>
      </c>
    </row>
    <row r="3" spans="1:10" x14ac:dyDescent="0.3">
      <c r="B3" s="301" t="s">
        <v>126</v>
      </c>
      <c r="H3" s="266" t="s">
        <v>10</v>
      </c>
      <c r="I3" s="275" t="s">
        <v>11</v>
      </c>
      <c r="J3" s="30" t="s">
        <v>21</v>
      </c>
    </row>
    <row r="4" spans="1:10" ht="14.25" thickBot="1" x14ac:dyDescent="0.35">
      <c r="H4" s="284" t="s">
        <v>150</v>
      </c>
      <c r="I4" s="291" t="s">
        <v>140</v>
      </c>
      <c r="J4" s="580" t="s">
        <v>1983</v>
      </c>
    </row>
    <row r="5" spans="1:10" ht="27.75" thickBot="1" x14ac:dyDescent="0.35">
      <c r="B5" s="4" t="s">
        <v>0</v>
      </c>
      <c r="C5" s="27" t="s">
        <v>16</v>
      </c>
      <c r="D5" s="28" t="s">
        <v>17</v>
      </c>
      <c r="E5" s="29" t="s">
        <v>18</v>
      </c>
      <c r="F5" s="5" t="s">
        <v>1</v>
      </c>
      <c r="H5" s="581" t="s">
        <v>1976</v>
      </c>
    </row>
    <row r="6" spans="1:10" s="30" customFormat="1" ht="13.5" customHeight="1" x14ac:dyDescent="0.3">
      <c r="A6" s="256"/>
      <c r="B6" s="125">
        <v>0</v>
      </c>
      <c r="C6" s="556" t="s">
        <v>1976</v>
      </c>
      <c r="D6" s="557" t="s">
        <v>1978</v>
      </c>
      <c r="E6" s="236"/>
      <c r="F6" s="690"/>
    </row>
    <row r="7" spans="1:10" s="30" customFormat="1" x14ac:dyDescent="0.3">
      <c r="A7" s="256"/>
      <c r="B7" s="127">
        <v>1</v>
      </c>
      <c r="C7" s="556" t="s">
        <v>1976</v>
      </c>
      <c r="D7" s="557" t="s">
        <v>1977</v>
      </c>
      <c r="E7" s="236"/>
      <c r="F7" s="691"/>
    </row>
    <row r="8" spans="1:10" s="30" customFormat="1" ht="17.45" customHeight="1" x14ac:dyDescent="0.3">
      <c r="A8" s="256"/>
      <c r="B8" s="127">
        <v>2</v>
      </c>
      <c r="C8" s="556" t="s">
        <v>1976</v>
      </c>
      <c r="D8" s="557" t="s">
        <v>1979</v>
      </c>
      <c r="E8" s="236"/>
      <c r="F8" s="671"/>
    </row>
    <row r="9" spans="1:10" s="30" customFormat="1" x14ac:dyDescent="0.3">
      <c r="A9" s="256"/>
      <c r="B9" s="21">
        <v>3</v>
      </c>
      <c r="C9" s="76" t="s">
        <v>21</v>
      </c>
      <c r="D9" s="16" t="s">
        <v>1980</v>
      </c>
      <c r="E9" s="77" t="s">
        <v>20</v>
      </c>
      <c r="F9" s="450" t="s">
        <v>1992</v>
      </c>
    </row>
    <row r="10" spans="1:10" s="30" customFormat="1" x14ac:dyDescent="0.3">
      <c r="A10" s="256"/>
      <c r="B10" s="104">
        <v>4</v>
      </c>
      <c r="C10" s="105" t="s">
        <v>130</v>
      </c>
      <c r="D10" s="105" t="s">
        <v>130</v>
      </c>
      <c r="E10" s="106" t="s">
        <v>132</v>
      </c>
      <c r="F10" s="107" t="s">
        <v>133</v>
      </c>
    </row>
    <row r="11" spans="1:10" s="30" customFormat="1" x14ac:dyDescent="0.3">
      <c r="A11" s="256"/>
      <c r="B11" s="104">
        <v>5</v>
      </c>
      <c r="C11" s="108" t="s">
        <v>131</v>
      </c>
      <c r="D11" s="108" t="s">
        <v>131</v>
      </c>
      <c r="E11" s="106" t="s">
        <v>132</v>
      </c>
      <c r="F11" s="107" t="s">
        <v>134</v>
      </c>
    </row>
    <row r="12" spans="1:10" s="30" customFormat="1" x14ac:dyDescent="0.3">
      <c r="A12" s="256"/>
      <c r="B12" s="37">
        <v>6</v>
      </c>
      <c r="C12" s="98" t="s">
        <v>135</v>
      </c>
      <c r="D12" s="38" t="s">
        <v>136</v>
      </c>
      <c r="E12" s="39" t="s">
        <v>137</v>
      </c>
      <c r="F12" s="99" t="s">
        <v>1985</v>
      </c>
      <c r="H12" s="87"/>
    </row>
    <row r="13" spans="1:10" s="30" customFormat="1" x14ac:dyDescent="0.3">
      <c r="A13" s="256"/>
      <c r="B13" s="582">
        <v>7</v>
      </c>
      <c r="C13" s="553" t="s">
        <v>1976</v>
      </c>
      <c r="D13" s="557" t="s">
        <v>1981</v>
      </c>
      <c r="E13" s="236" t="s">
        <v>19</v>
      </c>
      <c r="F13" s="126"/>
    </row>
    <row r="14" spans="1:10" s="30" customFormat="1" x14ac:dyDescent="0.3">
      <c r="A14" s="256"/>
      <c r="B14" s="575">
        <v>8</v>
      </c>
      <c r="C14" s="576" t="s">
        <v>151</v>
      </c>
      <c r="D14" s="577" t="s">
        <v>1982</v>
      </c>
      <c r="E14" s="578" t="s">
        <v>20</v>
      </c>
      <c r="F14" s="579" t="s">
        <v>1986</v>
      </c>
    </row>
    <row r="15" spans="1:10" s="30" customFormat="1" x14ac:dyDescent="0.3">
      <c r="A15" s="256"/>
      <c r="B15" s="271">
        <v>9</v>
      </c>
      <c r="C15" s="268" t="s">
        <v>139</v>
      </c>
      <c r="D15" s="269" t="s">
        <v>127</v>
      </c>
      <c r="E15" s="270" t="s">
        <v>20</v>
      </c>
      <c r="F15" s="692" t="s">
        <v>1996</v>
      </c>
    </row>
    <row r="16" spans="1:10" s="30" customFormat="1" x14ac:dyDescent="0.3">
      <c r="A16" s="256"/>
      <c r="B16" s="271">
        <v>10</v>
      </c>
      <c r="C16" s="272" t="s">
        <v>139</v>
      </c>
      <c r="D16" s="273" t="s">
        <v>128</v>
      </c>
      <c r="E16" s="274" t="s">
        <v>19</v>
      </c>
      <c r="F16" s="702"/>
    </row>
    <row r="17" spans="1:14" x14ac:dyDescent="0.3">
      <c r="A17" s="256"/>
      <c r="B17" s="21">
        <v>11</v>
      </c>
      <c r="C17" s="14" t="s">
        <v>21</v>
      </c>
      <c r="D17" s="199" t="s">
        <v>9</v>
      </c>
      <c r="E17" s="77" t="s">
        <v>19</v>
      </c>
      <c r="F17" s="559" t="s">
        <v>496</v>
      </c>
      <c r="G17" s="30"/>
      <c r="H17" s="30"/>
      <c r="N17" s="30"/>
    </row>
    <row r="18" spans="1:14" x14ac:dyDescent="0.3">
      <c r="A18" s="256"/>
      <c r="B18" s="21">
        <v>12</v>
      </c>
      <c r="C18" s="14" t="s">
        <v>21</v>
      </c>
      <c r="D18" s="199" t="s">
        <v>9</v>
      </c>
      <c r="E18" s="77" t="s">
        <v>19</v>
      </c>
      <c r="F18" s="559" t="s">
        <v>496</v>
      </c>
      <c r="G18" s="30"/>
      <c r="H18" s="30"/>
      <c r="N18" s="30"/>
    </row>
    <row r="19" spans="1:14" x14ac:dyDescent="0.3">
      <c r="A19" s="256"/>
      <c r="B19" s="292">
        <v>13</v>
      </c>
      <c r="C19" s="293" t="s">
        <v>140</v>
      </c>
      <c r="D19" s="294" t="s">
        <v>141</v>
      </c>
      <c r="E19" s="295" t="s">
        <v>494</v>
      </c>
      <c r="F19" s="703" t="s">
        <v>144</v>
      </c>
      <c r="G19" s="30"/>
      <c r="H19" s="30"/>
      <c r="N19" s="30"/>
    </row>
    <row r="20" spans="1:14" ht="17.45" customHeight="1" x14ac:dyDescent="0.3">
      <c r="A20" s="256"/>
      <c r="B20" s="292">
        <v>14</v>
      </c>
      <c r="C20" s="293" t="s">
        <v>140</v>
      </c>
      <c r="D20" s="294" t="s">
        <v>142</v>
      </c>
      <c r="E20" s="296"/>
      <c r="F20" s="704"/>
      <c r="G20" s="30"/>
      <c r="H20" s="30"/>
      <c r="N20" s="30"/>
    </row>
    <row r="21" spans="1:14" ht="18" customHeight="1" thickBot="1" x14ac:dyDescent="0.35">
      <c r="A21" s="256"/>
      <c r="B21" s="297">
        <v>15</v>
      </c>
      <c r="C21" s="298" t="s">
        <v>140</v>
      </c>
      <c r="D21" s="299" t="s">
        <v>143</v>
      </c>
      <c r="E21" s="300"/>
      <c r="F21" s="705"/>
      <c r="G21" s="30"/>
      <c r="H21" s="30"/>
      <c r="N21" s="30"/>
    </row>
    <row r="22" spans="1:14" ht="14.25" thickBot="1" x14ac:dyDescent="0.35"/>
    <row r="23" spans="1:14" s="78" customFormat="1" ht="27.75" thickBot="1" x14ac:dyDescent="0.35">
      <c r="A23" s="30"/>
      <c r="B23" s="4" t="s">
        <v>2</v>
      </c>
      <c r="C23" s="27" t="s">
        <v>16</v>
      </c>
      <c r="D23" s="28" t="s">
        <v>17</v>
      </c>
      <c r="E23" s="29" t="s">
        <v>18</v>
      </c>
      <c r="F23" s="5" t="s">
        <v>1</v>
      </c>
    </row>
    <row r="24" spans="1:14" s="78" customFormat="1" ht="13.5" customHeight="1" x14ac:dyDescent="0.3">
      <c r="A24" s="256"/>
      <c r="B24" s="20">
        <v>0</v>
      </c>
      <c r="C24" s="14" t="s">
        <v>21</v>
      </c>
      <c r="D24" s="199" t="s">
        <v>9</v>
      </c>
      <c r="E24" s="77" t="s">
        <v>19</v>
      </c>
      <c r="F24" s="559" t="s">
        <v>496</v>
      </c>
      <c r="G24" s="30"/>
      <c r="H24" s="30"/>
      <c r="N24" s="30"/>
    </row>
    <row r="25" spans="1:14" s="78" customFormat="1" x14ac:dyDescent="0.3">
      <c r="A25" s="256"/>
      <c r="B25" s="582">
        <v>1</v>
      </c>
      <c r="C25" s="553" t="s">
        <v>1976</v>
      </c>
      <c r="D25" s="557" t="s">
        <v>2003</v>
      </c>
      <c r="E25" s="236" t="s">
        <v>19</v>
      </c>
      <c r="F25" s="126"/>
      <c r="G25" s="30"/>
      <c r="H25" s="30"/>
      <c r="N25" s="30"/>
    </row>
    <row r="26" spans="1:14" s="78" customFormat="1" x14ac:dyDescent="0.3">
      <c r="A26" s="256"/>
      <c r="B26" s="21">
        <v>2</v>
      </c>
      <c r="C26" s="14" t="s">
        <v>145</v>
      </c>
      <c r="D26" s="16" t="s">
        <v>146</v>
      </c>
      <c r="E26" s="77" t="s">
        <v>19</v>
      </c>
      <c r="F26" s="559" t="s">
        <v>495</v>
      </c>
      <c r="G26" s="30"/>
      <c r="H26" s="30"/>
      <c r="N26" s="30"/>
    </row>
    <row r="27" spans="1:14" s="78" customFormat="1" x14ac:dyDescent="0.3">
      <c r="A27" s="256"/>
      <c r="B27" s="292">
        <v>3</v>
      </c>
      <c r="C27" s="293" t="s">
        <v>140</v>
      </c>
      <c r="D27" s="294" t="s">
        <v>147</v>
      </c>
      <c r="E27" s="296"/>
      <c r="F27" s="703" t="s">
        <v>144</v>
      </c>
      <c r="G27" s="30"/>
      <c r="H27" s="30"/>
      <c r="N27" s="30"/>
    </row>
    <row r="28" spans="1:14" s="78" customFormat="1" x14ac:dyDescent="0.3">
      <c r="A28" s="256"/>
      <c r="B28" s="292">
        <v>4</v>
      </c>
      <c r="C28" s="293" t="s">
        <v>140</v>
      </c>
      <c r="D28" s="294" t="s">
        <v>148</v>
      </c>
      <c r="E28" s="296"/>
      <c r="F28" s="706"/>
      <c r="G28" s="30"/>
      <c r="H28" s="30"/>
      <c r="N28" s="30"/>
    </row>
    <row r="29" spans="1:14" s="78" customFormat="1" ht="13.5" customHeight="1" x14ac:dyDescent="0.3">
      <c r="A29" s="256"/>
      <c r="B29" s="21">
        <v>5</v>
      </c>
      <c r="C29" s="14" t="s">
        <v>21</v>
      </c>
      <c r="D29" s="16" t="s">
        <v>1988</v>
      </c>
      <c r="E29" s="77" t="s">
        <v>20</v>
      </c>
      <c r="F29" s="450" t="s">
        <v>1990</v>
      </c>
      <c r="G29" s="30"/>
      <c r="H29" s="30"/>
      <c r="N29" s="30"/>
    </row>
    <row r="30" spans="1:14" s="78" customFormat="1" x14ac:dyDescent="0.3">
      <c r="A30" s="256"/>
      <c r="B30" s="21">
        <v>6</v>
      </c>
      <c r="C30" s="14" t="s">
        <v>21</v>
      </c>
      <c r="D30" s="16" t="s">
        <v>1989</v>
      </c>
      <c r="E30" s="77" t="s">
        <v>20</v>
      </c>
      <c r="F30" s="450" t="s">
        <v>1991</v>
      </c>
      <c r="G30" s="30"/>
      <c r="H30" s="30"/>
      <c r="N30" s="30"/>
    </row>
    <row r="31" spans="1:14" s="78" customFormat="1" x14ac:dyDescent="0.3">
      <c r="A31" s="256"/>
      <c r="B31" s="21">
        <v>7</v>
      </c>
      <c r="C31" s="14" t="s">
        <v>21</v>
      </c>
      <c r="D31" s="199" t="s">
        <v>9</v>
      </c>
      <c r="E31" s="77" t="s">
        <v>19</v>
      </c>
      <c r="F31" s="559" t="s">
        <v>496</v>
      </c>
      <c r="G31" s="30"/>
      <c r="M31" s="30"/>
    </row>
    <row r="32" spans="1:14" s="30" customFormat="1" x14ac:dyDescent="0.3">
      <c r="A32" s="256"/>
      <c r="B32" s="21">
        <v>8</v>
      </c>
      <c r="C32" s="14" t="s">
        <v>21</v>
      </c>
      <c r="D32" s="199" t="s">
        <v>9</v>
      </c>
      <c r="E32" s="77" t="s">
        <v>19</v>
      </c>
      <c r="F32" s="559" t="s">
        <v>496</v>
      </c>
    </row>
    <row r="33" spans="1:14" s="30" customFormat="1" x14ac:dyDescent="0.3">
      <c r="A33" s="256"/>
      <c r="B33" s="21">
        <v>9</v>
      </c>
      <c r="C33" s="14" t="s">
        <v>21</v>
      </c>
      <c r="D33" s="16" t="s">
        <v>1993</v>
      </c>
      <c r="E33" s="77" t="s">
        <v>20</v>
      </c>
      <c r="F33" s="450" t="s">
        <v>1994</v>
      </c>
    </row>
    <row r="34" spans="1:14" s="30" customFormat="1" x14ac:dyDescent="0.3">
      <c r="A34" s="256"/>
      <c r="B34" s="271">
        <v>10</v>
      </c>
      <c r="C34" s="268" t="s">
        <v>149</v>
      </c>
      <c r="D34" s="269" t="s">
        <v>127</v>
      </c>
      <c r="E34" s="270" t="s">
        <v>20</v>
      </c>
      <c r="F34" s="692" t="s">
        <v>1995</v>
      </c>
    </row>
    <row r="35" spans="1:14" s="30" customFormat="1" x14ac:dyDescent="0.3">
      <c r="A35" s="256"/>
      <c r="B35" s="271">
        <v>11</v>
      </c>
      <c r="C35" s="272" t="s">
        <v>149</v>
      </c>
      <c r="D35" s="273" t="s">
        <v>128</v>
      </c>
      <c r="E35" s="274" t="s">
        <v>19</v>
      </c>
      <c r="F35" s="702"/>
    </row>
    <row r="36" spans="1:14" s="30" customFormat="1" x14ac:dyDescent="0.3">
      <c r="A36" s="256"/>
      <c r="B36" s="21">
        <v>12</v>
      </c>
      <c r="C36" s="14" t="s">
        <v>21</v>
      </c>
      <c r="D36" s="16" t="s">
        <v>1987</v>
      </c>
      <c r="E36" s="77" t="s">
        <v>19</v>
      </c>
      <c r="F36" s="559" t="s">
        <v>496</v>
      </c>
    </row>
    <row r="37" spans="1:14" s="30" customFormat="1" x14ac:dyDescent="0.3">
      <c r="A37" s="256"/>
      <c r="B37" s="21">
        <v>13</v>
      </c>
      <c r="C37" s="14" t="s">
        <v>21</v>
      </c>
      <c r="D37" s="16" t="s">
        <v>1987</v>
      </c>
      <c r="E37" s="77" t="s">
        <v>19</v>
      </c>
      <c r="F37" s="559" t="s">
        <v>496</v>
      </c>
    </row>
    <row r="38" spans="1:14" s="30" customFormat="1" x14ac:dyDescent="0.3">
      <c r="A38" s="256"/>
      <c r="B38" s="21">
        <v>14</v>
      </c>
      <c r="C38" s="14" t="s">
        <v>21</v>
      </c>
      <c r="D38" s="16" t="s">
        <v>1987</v>
      </c>
      <c r="E38" s="77" t="s">
        <v>19</v>
      </c>
      <c r="F38" s="559" t="s">
        <v>496</v>
      </c>
    </row>
    <row r="39" spans="1:14" s="78" customFormat="1" ht="14.25" thickBot="1" x14ac:dyDescent="0.35">
      <c r="A39" s="256"/>
      <c r="B39" s="22">
        <v>15</v>
      </c>
      <c r="C39" s="18" t="s">
        <v>21</v>
      </c>
      <c r="D39" s="19" t="s">
        <v>1987</v>
      </c>
      <c r="E39" s="31" t="s">
        <v>19</v>
      </c>
      <c r="F39" s="200" t="s">
        <v>496</v>
      </c>
      <c r="G39" s="30"/>
      <c r="H39" s="30"/>
      <c r="N39" s="30"/>
    </row>
    <row r="40" spans="1:14" s="78" customFormat="1" ht="14.25" thickBot="1" x14ac:dyDescent="0.35">
      <c r="A40" s="30"/>
    </row>
    <row r="41" spans="1:14" s="78" customFormat="1" ht="27.75" thickBot="1" x14ac:dyDescent="0.35">
      <c r="A41" s="30"/>
      <c r="B41" s="4" t="s">
        <v>3</v>
      </c>
      <c r="C41" s="27" t="s">
        <v>16</v>
      </c>
      <c r="D41" s="28" t="s">
        <v>17</v>
      </c>
      <c r="E41" s="29" t="s">
        <v>18</v>
      </c>
      <c r="F41" s="5" t="s">
        <v>1</v>
      </c>
    </row>
    <row r="42" spans="1:14" s="78" customFormat="1" ht="13.5" customHeight="1" x14ac:dyDescent="0.3">
      <c r="A42" s="256"/>
      <c r="B42" s="37">
        <v>0</v>
      </c>
      <c r="C42" s="98" t="s">
        <v>1997</v>
      </c>
      <c r="D42" s="38" t="s">
        <v>1998</v>
      </c>
      <c r="E42" s="39" t="s">
        <v>137</v>
      </c>
      <c r="F42" s="99" t="s">
        <v>1999</v>
      </c>
      <c r="G42" s="30"/>
      <c r="M42" s="30"/>
    </row>
    <row r="43" spans="1:14" s="30" customFormat="1" x14ac:dyDescent="0.3">
      <c r="A43" s="256"/>
      <c r="B43" s="582">
        <v>1</v>
      </c>
      <c r="C43" s="553" t="s">
        <v>1976</v>
      </c>
      <c r="D43" s="557" t="s">
        <v>2000</v>
      </c>
      <c r="E43" s="236" t="s">
        <v>19</v>
      </c>
      <c r="F43" s="694"/>
    </row>
    <row r="44" spans="1:14" s="30" customFormat="1" x14ac:dyDescent="0.3">
      <c r="A44" s="256"/>
      <c r="B44" s="582">
        <v>2</v>
      </c>
      <c r="C44" s="553" t="s">
        <v>1976</v>
      </c>
      <c r="D44" s="557" t="s">
        <v>2002</v>
      </c>
      <c r="E44" s="236" t="s">
        <v>20</v>
      </c>
      <c r="F44" s="695"/>
    </row>
    <row r="45" spans="1:14" s="30" customFormat="1" x14ac:dyDescent="0.3">
      <c r="A45" s="256"/>
      <c r="B45" s="582">
        <v>3</v>
      </c>
      <c r="C45" s="553" t="s">
        <v>1976</v>
      </c>
      <c r="D45" s="557" t="s">
        <v>2001</v>
      </c>
      <c r="E45" s="236" t="s">
        <v>19</v>
      </c>
      <c r="F45" s="695"/>
    </row>
    <row r="46" spans="1:14" s="30" customFormat="1" x14ac:dyDescent="0.3">
      <c r="A46" s="256"/>
      <c r="B46" s="582">
        <v>4</v>
      </c>
      <c r="C46" s="553" t="s">
        <v>1976</v>
      </c>
      <c r="D46" s="557" t="s">
        <v>2005</v>
      </c>
      <c r="E46" s="236" t="s">
        <v>19</v>
      </c>
      <c r="F46" s="695"/>
    </row>
    <row r="47" spans="1:14" s="30" customFormat="1" ht="13.5" customHeight="1" x14ac:dyDescent="0.3">
      <c r="A47" s="256"/>
      <c r="B47" s="582">
        <v>5</v>
      </c>
      <c r="C47" s="553" t="s">
        <v>1976</v>
      </c>
      <c r="D47" s="557" t="s">
        <v>2004</v>
      </c>
      <c r="E47" s="236" t="s">
        <v>19</v>
      </c>
      <c r="F47" s="696"/>
    </row>
    <row r="48" spans="1:14" s="30" customFormat="1" x14ac:dyDescent="0.3">
      <c r="A48" s="256"/>
      <c r="B48" s="267">
        <v>6</v>
      </c>
      <c r="C48" s="268" t="s">
        <v>155</v>
      </c>
      <c r="D48" s="269" t="s">
        <v>2006</v>
      </c>
      <c r="E48" s="270" t="s">
        <v>20</v>
      </c>
      <c r="F48" s="692" t="s">
        <v>2008</v>
      </c>
    </row>
    <row r="49" spans="1:13" s="30" customFormat="1" x14ac:dyDescent="0.3">
      <c r="A49" s="256"/>
      <c r="B49" s="267">
        <v>7</v>
      </c>
      <c r="C49" s="272" t="s">
        <v>155</v>
      </c>
      <c r="D49" s="269" t="s">
        <v>2007</v>
      </c>
      <c r="E49" s="274" t="s">
        <v>19</v>
      </c>
      <c r="F49" s="693"/>
    </row>
    <row r="50" spans="1:13" s="30" customFormat="1" x14ac:dyDescent="0.3">
      <c r="A50" s="256"/>
      <c r="B50" s="285">
        <v>8</v>
      </c>
      <c r="C50" s="286" t="s">
        <v>150</v>
      </c>
      <c r="D50" s="287" t="s">
        <v>497</v>
      </c>
      <c r="E50" s="288" t="s">
        <v>502</v>
      </c>
      <c r="F50" s="709" t="s">
        <v>615</v>
      </c>
    </row>
    <row r="51" spans="1:13" s="30" customFormat="1" x14ac:dyDescent="0.3">
      <c r="A51" s="256"/>
      <c r="B51" s="285">
        <v>9</v>
      </c>
      <c r="C51" s="286" t="s">
        <v>150</v>
      </c>
      <c r="D51" s="289" t="s">
        <v>498</v>
      </c>
      <c r="E51" s="288" t="s">
        <v>502</v>
      </c>
      <c r="F51" s="710"/>
    </row>
    <row r="52" spans="1:13" s="30" customFormat="1" x14ac:dyDescent="0.3">
      <c r="A52" s="256"/>
      <c r="B52" s="285">
        <v>10</v>
      </c>
      <c r="C52" s="286" t="s">
        <v>150</v>
      </c>
      <c r="D52" s="287" t="s">
        <v>499</v>
      </c>
      <c r="E52" s="288" t="s">
        <v>502</v>
      </c>
      <c r="F52" s="710"/>
    </row>
    <row r="53" spans="1:13" s="30" customFormat="1" x14ac:dyDescent="0.3">
      <c r="A53" s="256"/>
      <c r="B53" s="285">
        <v>11</v>
      </c>
      <c r="C53" s="286" t="s">
        <v>150</v>
      </c>
      <c r="D53" s="289" t="s">
        <v>500</v>
      </c>
      <c r="E53" s="288" t="s">
        <v>502</v>
      </c>
      <c r="F53" s="710"/>
    </row>
    <row r="54" spans="1:13" s="30" customFormat="1" x14ac:dyDescent="0.3">
      <c r="A54" s="256"/>
      <c r="B54" s="285">
        <v>12</v>
      </c>
      <c r="C54" s="286" t="s">
        <v>150</v>
      </c>
      <c r="D54" s="289" t="s">
        <v>501</v>
      </c>
      <c r="E54" s="288" t="s">
        <v>20</v>
      </c>
      <c r="F54" s="711"/>
    </row>
    <row r="55" spans="1:13" s="30" customFormat="1" ht="54" x14ac:dyDescent="0.3">
      <c r="A55" s="256"/>
      <c r="B55" s="21">
        <v>13</v>
      </c>
      <c r="C55" s="14" t="s">
        <v>21</v>
      </c>
      <c r="D55" s="259" t="s">
        <v>152</v>
      </c>
      <c r="E55" s="249" t="s">
        <v>19</v>
      </c>
      <c r="F55" s="102" t="s">
        <v>504</v>
      </c>
    </row>
    <row r="56" spans="1:13" s="78" customFormat="1" x14ac:dyDescent="0.3">
      <c r="A56" s="256"/>
      <c r="B56" s="21">
        <v>14</v>
      </c>
      <c r="C56" s="14"/>
      <c r="D56" s="16" t="s">
        <v>153</v>
      </c>
      <c r="E56" s="77"/>
      <c r="F56" s="707" t="s">
        <v>505</v>
      </c>
      <c r="G56" s="30"/>
      <c r="M56" s="30"/>
    </row>
    <row r="57" spans="1:13" s="78" customFormat="1" ht="18" customHeight="1" thickBot="1" x14ac:dyDescent="0.35">
      <c r="A57" s="256"/>
      <c r="B57" s="22">
        <v>15</v>
      </c>
      <c r="C57" s="18"/>
      <c r="D57" s="19" t="s">
        <v>153</v>
      </c>
      <c r="E57" s="31"/>
      <c r="F57" s="708"/>
      <c r="G57" s="30"/>
      <c r="M57" s="30"/>
    </row>
    <row r="58" spans="1:13" s="78" customFormat="1" ht="14.25" thickBot="1" x14ac:dyDescent="0.35">
      <c r="A58" s="30"/>
    </row>
    <row r="59" spans="1:13" ht="27.75" thickBot="1" x14ac:dyDescent="0.35">
      <c r="B59" s="4" t="s">
        <v>4</v>
      </c>
      <c r="C59" s="27" t="s">
        <v>16</v>
      </c>
      <c r="D59" s="28" t="s">
        <v>17</v>
      </c>
      <c r="E59" s="29" t="s">
        <v>18</v>
      </c>
      <c r="F59" s="5" t="s">
        <v>1</v>
      </c>
    </row>
    <row r="60" spans="1:13" x14ac:dyDescent="0.3">
      <c r="A60" s="256"/>
      <c r="B60" s="20">
        <v>0</v>
      </c>
      <c r="C60" s="283" t="s">
        <v>21</v>
      </c>
      <c r="D60" s="199" t="s">
        <v>9</v>
      </c>
      <c r="E60" s="77" t="s">
        <v>19</v>
      </c>
      <c r="F60" s="559" t="s">
        <v>496</v>
      </c>
      <c r="G60" s="30"/>
    </row>
    <row r="61" spans="1:13" x14ac:dyDescent="0.3">
      <c r="A61" s="256"/>
      <c r="B61" s="21">
        <v>1</v>
      </c>
      <c r="C61" s="14" t="s">
        <v>21</v>
      </c>
      <c r="D61" s="199" t="s">
        <v>9</v>
      </c>
      <c r="E61" s="77" t="s">
        <v>19</v>
      </c>
      <c r="F61" s="26" t="s">
        <v>496</v>
      </c>
      <c r="G61" s="30"/>
    </row>
    <row r="62" spans="1:13" x14ac:dyDescent="0.3">
      <c r="A62" s="256"/>
      <c r="B62" s="285">
        <v>2</v>
      </c>
      <c r="C62" s="286" t="s">
        <v>150</v>
      </c>
      <c r="D62" s="289" t="s">
        <v>154</v>
      </c>
      <c r="E62" s="288"/>
      <c r="F62" s="290" t="s">
        <v>503</v>
      </c>
      <c r="G62" s="30"/>
    </row>
    <row r="63" spans="1:13" ht="13.5" customHeight="1" x14ac:dyDescent="0.3">
      <c r="A63" s="256"/>
      <c r="B63" s="21">
        <v>3</v>
      </c>
      <c r="C63" s="14" t="s">
        <v>21</v>
      </c>
      <c r="D63" s="199" t="s">
        <v>9</v>
      </c>
      <c r="E63" s="77" t="s">
        <v>19</v>
      </c>
      <c r="F63" s="559" t="s">
        <v>496</v>
      </c>
      <c r="G63" s="30"/>
    </row>
    <row r="64" spans="1:13" x14ac:dyDescent="0.3">
      <c r="A64" s="256"/>
      <c r="B64" s="21">
        <v>4</v>
      </c>
      <c r="C64" s="14" t="s">
        <v>21</v>
      </c>
      <c r="D64" s="199" t="s">
        <v>9</v>
      </c>
      <c r="E64" s="77" t="s">
        <v>19</v>
      </c>
      <c r="F64" s="559" t="s">
        <v>496</v>
      </c>
      <c r="G64" s="30"/>
    </row>
    <row r="65" spans="1:8" x14ac:dyDescent="0.3">
      <c r="A65" s="256"/>
      <c r="B65" s="271">
        <v>5</v>
      </c>
      <c r="C65" s="268" t="s">
        <v>129</v>
      </c>
      <c r="D65" s="269" t="s">
        <v>127</v>
      </c>
      <c r="E65" s="270" t="s">
        <v>20</v>
      </c>
      <c r="F65" s="692" t="s">
        <v>2009</v>
      </c>
      <c r="G65" s="30"/>
    </row>
    <row r="66" spans="1:8" x14ac:dyDescent="0.3">
      <c r="A66" s="256"/>
      <c r="B66" s="271">
        <v>6</v>
      </c>
      <c r="C66" s="272" t="s">
        <v>129</v>
      </c>
      <c r="D66" s="273" t="s">
        <v>128</v>
      </c>
      <c r="E66" s="274" t="s">
        <v>19</v>
      </c>
      <c r="F66" s="693"/>
      <c r="G66" s="30"/>
    </row>
    <row r="67" spans="1:8" x14ac:dyDescent="0.3">
      <c r="A67" s="256"/>
      <c r="B67" s="21">
        <v>7</v>
      </c>
      <c r="C67" s="14" t="s">
        <v>21</v>
      </c>
      <c r="D67" s="199" t="s">
        <v>2010</v>
      </c>
      <c r="E67" s="77" t="s">
        <v>20</v>
      </c>
      <c r="F67" s="688" t="s">
        <v>2011</v>
      </c>
      <c r="G67" s="30"/>
    </row>
    <row r="68" spans="1:8" x14ac:dyDescent="0.3">
      <c r="A68" s="256"/>
      <c r="B68" s="21">
        <v>8</v>
      </c>
      <c r="C68" s="14" t="s">
        <v>21</v>
      </c>
      <c r="D68" s="199" t="s">
        <v>2010</v>
      </c>
      <c r="E68" s="77" t="s">
        <v>20</v>
      </c>
      <c r="F68" s="712"/>
      <c r="G68" s="30"/>
    </row>
    <row r="69" spans="1:8" x14ac:dyDescent="0.3">
      <c r="A69" s="256"/>
      <c r="B69" s="21">
        <v>9</v>
      </c>
      <c r="C69" s="14" t="s">
        <v>21</v>
      </c>
      <c r="D69" s="199" t="s">
        <v>2010</v>
      </c>
      <c r="E69" s="77" t="s">
        <v>20</v>
      </c>
      <c r="F69" s="712"/>
      <c r="G69" s="30"/>
    </row>
    <row r="70" spans="1:8" x14ac:dyDescent="0.3">
      <c r="A70" s="256"/>
      <c r="B70" s="21">
        <v>10</v>
      </c>
      <c r="C70" s="14" t="s">
        <v>21</v>
      </c>
      <c r="D70" s="199" t="s">
        <v>2010</v>
      </c>
      <c r="E70" s="77" t="s">
        <v>20</v>
      </c>
      <c r="F70" s="689"/>
      <c r="G70" s="30"/>
    </row>
    <row r="71" spans="1:8" x14ac:dyDescent="0.3">
      <c r="A71" s="256"/>
      <c r="B71" s="21">
        <v>11</v>
      </c>
      <c r="C71" s="14" t="s">
        <v>21</v>
      </c>
      <c r="D71" s="16" t="s">
        <v>2012</v>
      </c>
      <c r="E71" s="77" t="s">
        <v>19</v>
      </c>
      <c r="F71" s="26" t="s">
        <v>496</v>
      </c>
      <c r="G71" s="30"/>
    </row>
    <row r="72" spans="1:8" x14ac:dyDescent="0.3">
      <c r="A72" s="256"/>
      <c r="B72" s="21">
        <v>12</v>
      </c>
      <c r="C72" s="14" t="s">
        <v>21</v>
      </c>
      <c r="D72" s="16" t="s">
        <v>2013</v>
      </c>
      <c r="E72" s="77" t="s">
        <v>19</v>
      </c>
      <c r="F72" s="26" t="s">
        <v>496</v>
      </c>
      <c r="G72" s="30"/>
      <c r="H72" s="160"/>
    </row>
    <row r="73" spans="1:8" x14ac:dyDescent="0.3">
      <c r="A73" s="256"/>
      <c r="B73" s="21">
        <v>13</v>
      </c>
      <c r="C73" s="14" t="s">
        <v>21</v>
      </c>
      <c r="D73" s="16" t="s">
        <v>2014</v>
      </c>
      <c r="E73" s="77" t="s">
        <v>19</v>
      </c>
      <c r="F73" s="26" t="s">
        <v>496</v>
      </c>
      <c r="G73" s="30"/>
      <c r="H73" s="160"/>
    </row>
    <row r="74" spans="1:8" x14ac:dyDescent="0.3">
      <c r="A74" s="256"/>
      <c r="B74" s="21">
        <v>14</v>
      </c>
      <c r="C74" s="14" t="s">
        <v>21</v>
      </c>
      <c r="D74" s="16" t="s">
        <v>2015</v>
      </c>
      <c r="E74" s="77" t="s">
        <v>19</v>
      </c>
      <c r="F74" s="26" t="s">
        <v>496</v>
      </c>
      <c r="G74" s="30"/>
      <c r="H74" s="160"/>
    </row>
    <row r="75" spans="1:8" ht="14.25" thickBot="1" x14ac:dyDescent="0.35">
      <c r="A75" s="256"/>
      <c r="B75" s="22">
        <v>15</v>
      </c>
      <c r="C75" s="201" t="s">
        <v>21</v>
      </c>
      <c r="D75" s="19" t="s">
        <v>2016</v>
      </c>
      <c r="E75" s="31" t="s">
        <v>19</v>
      </c>
      <c r="F75" s="200" t="s">
        <v>496</v>
      </c>
      <c r="G75" s="30"/>
      <c r="H75" s="160"/>
    </row>
    <row r="76" spans="1:8" ht="14.25" thickBot="1" x14ac:dyDescent="0.35"/>
    <row r="77" spans="1:8" s="78" customFormat="1" ht="27.75" thickBot="1" x14ac:dyDescent="0.35">
      <c r="A77" s="30"/>
      <c r="B77" s="4" t="s">
        <v>5</v>
      </c>
      <c r="C77" s="27" t="s">
        <v>16</v>
      </c>
      <c r="D77" s="28" t="s">
        <v>17</v>
      </c>
      <c r="E77" s="29" t="s">
        <v>18</v>
      </c>
      <c r="F77" s="5" t="s">
        <v>1</v>
      </c>
    </row>
    <row r="78" spans="1:8" s="78" customFormat="1" ht="13.5" customHeight="1" x14ac:dyDescent="0.3">
      <c r="A78" s="256"/>
      <c r="B78" s="103">
        <v>0</v>
      </c>
      <c r="C78" s="14" t="s">
        <v>21</v>
      </c>
      <c r="D78" s="199" t="s">
        <v>9</v>
      </c>
      <c r="E78" s="77" t="s">
        <v>19</v>
      </c>
      <c r="F78" s="559" t="s">
        <v>496</v>
      </c>
      <c r="G78" s="30"/>
    </row>
    <row r="79" spans="1:8" s="78" customFormat="1" ht="13.5" customHeight="1" x14ac:dyDescent="0.3">
      <c r="A79" s="256"/>
      <c r="B79" s="21">
        <v>1</v>
      </c>
      <c r="C79" s="14" t="s">
        <v>21</v>
      </c>
      <c r="D79" s="199" t="s">
        <v>9</v>
      </c>
      <c r="E79" s="77" t="s">
        <v>19</v>
      </c>
      <c r="F79" s="559" t="s">
        <v>496</v>
      </c>
      <c r="G79" s="30"/>
    </row>
    <row r="80" spans="1:8" s="78" customFormat="1" ht="13.5" customHeight="1" x14ac:dyDescent="0.3">
      <c r="A80" s="256"/>
      <c r="B80" s="582">
        <v>2</v>
      </c>
      <c r="C80" s="553" t="s">
        <v>1976</v>
      </c>
      <c r="D80" s="557" t="s">
        <v>2017</v>
      </c>
      <c r="E80" s="236" t="s">
        <v>20</v>
      </c>
      <c r="F80" s="126"/>
      <c r="G80" s="30"/>
    </row>
    <row r="81" spans="1:7" s="78" customFormat="1" ht="13.5" customHeight="1" x14ac:dyDescent="0.3">
      <c r="A81" s="256"/>
      <c r="B81" s="21">
        <v>3</v>
      </c>
      <c r="C81" s="14" t="s">
        <v>21</v>
      </c>
      <c r="D81" s="199" t="s">
        <v>9</v>
      </c>
      <c r="E81" s="77" t="s">
        <v>19</v>
      </c>
      <c r="F81" s="559" t="s">
        <v>496</v>
      </c>
      <c r="G81" s="30"/>
    </row>
    <row r="82" spans="1:7" s="78" customFormat="1" ht="13.5" customHeight="1" x14ac:dyDescent="0.3">
      <c r="A82" s="256"/>
      <c r="B82" s="21">
        <v>4</v>
      </c>
      <c r="C82" s="14" t="s">
        <v>21</v>
      </c>
      <c r="D82" s="199" t="s">
        <v>9</v>
      </c>
      <c r="E82" s="77" t="s">
        <v>19</v>
      </c>
      <c r="F82" s="559" t="s">
        <v>496</v>
      </c>
      <c r="G82" s="30"/>
    </row>
    <row r="83" spans="1:7" s="78" customFormat="1" ht="13.5" customHeight="1" x14ac:dyDescent="0.3">
      <c r="A83" s="256"/>
      <c r="B83" s="21">
        <v>5</v>
      </c>
      <c r="C83" s="14" t="s">
        <v>21</v>
      </c>
      <c r="D83" s="16" t="s">
        <v>2018</v>
      </c>
      <c r="E83" s="77" t="s">
        <v>20</v>
      </c>
      <c r="F83" s="450" t="s">
        <v>2019</v>
      </c>
      <c r="G83" s="30"/>
    </row>
    <row r="84" spans="1:7" s="78" customFormat="1" ht="13.5" customHeight="1" x14ac:dyDescent="0.3">
      <c r="A84" s="256"/>
      <c r="B84" s="21">
        <v>6</v>
      </c>
      <c r="C84" s="14" t="s">
        <v>21</v>
      </c>
      <c r="D84" s="199" t="s">
        <v>9</v>
      </c>
      <c r="E84" s="77" t="s">
        <v>19</v>
      </c>
      <c r="F84" s="559" t="s">
        <v>496</v>
      </c>
      <c r="G84" s="30"/>
    </row>
    <row r="85" spans="1:7" s="78" customFormat="1" ht="13.5" customHeight="1" x14ac:dyDescent="0.3">
      <c r="A85" s="256"/>
      <c r="B85" s="21">
        <v>7</v>
      </c>
      <c r="C85" s="14" t="s">
        <v>21</v>
      </c>
      <c r="D85" s="199" t="s">
        <v>9</v>
      </c>
      <c r="E85" s="77" t="s">
        <v>19</v>
      </c>
      <c r="F85" s="559" t="s">
        <v>496</v>
      </c>
      <c r="G85" s="30"/>
    </row>
    <row r="86" spans="1:7" s="78" customFormat="1" ht="13.5" customHeight="1" x14ac:dyDescent="0.3">
      <c r="A86" s="256"/>
      <c r="B86" s="21">
        <v>8</v>
      </c>
      <c r="C86" s="14" t="s">
        <v>21</v>
      </c>
      <c r="D86" s="199" t="s">
        <v>9</v>
      </c>
      <c r="E86" s="77" t="s">
        <v>19</v>
      </c>
      <c r="F86" s="559" t="s">
        <v>496</v>
      </c>
      <c r="G86" s="30"/>
    </row>
    <row r="87" spans="1:7" s="78" customFormat="1" ht="13.5" customHeight="1" x14ac:dyDescent="0.3">
      <c r="A87" s="256"/>
      <c r="B87" s="21">
        <v>9</v>
      </c>
      <c r="C87" s="14" t="s">
        <v>21</v>
      </c>
      <c r="D87" s="16" t="s">
        <v>2020</v>
      </c>
      <c r="E87" s="249" t="s">
        <v>20</v>
      </c>
      <c r="F87" s="688" t="s">
        <v>2023</v>
      </c>
      <c r="G87" s="30"/>
    </row>
    <row r="88" spans="1:7" s="78" customFormat="1" ht="13.5" customHeight="1" x14ac:dyDescent="0.3">
      <c r="A88" s="256"/>
      <c r="B88" s="21">
        <v>10</v>
      </c>
      <c r="C88" s="14" t="s">
        <v>21</v>
      </c>
      <c r="D88" s="16" t="s">
        <v>2021</v>
      </c>
      <c r="E88" s="249" t="s">
        <v>20</v>
      </c>
      <c r="F88" s="713"/>
      <c r="G88" s="30"/>
    </row>
    <row r="89" spans="1:7" s="78" customFormat="1" ht="13.5" customHeight="1" x14ac:dyDescent="0.3">
      <c r="A89" s="256"/>
      <c r="B89" s="21">
        <v>11</v>
      </c>
      <c r="C89" s="14" t="s">
        <v>21</v>
      </c>
      <c r="D89" s="16" t="s">
        <v>2022</v>
      </c>
      <c r="E89" s="249" t="s">
        <v>20</v>
      </c>
      <c r="F89" s="714"/>
      <c r="G89" s="30"/>
    </row>
    <row r="90" spans="1:7" s="78" customFormat="1" ht="13.5" customHeight="1" x14ac:dyDescent="0.3">
      <c r="A90" s="256"/>
      <c r="B90" s="21">
        <v>12</v>
      </c>
      <c r="C90" s="14" t="s">
        <v>21</v>
      </c>
      <c r="D90" s="199" t="s">
        <v>9</v>
      </c>
      <c r="E90" s="77" t="s">
        <v>19</v>
      </c>
      <c r="F90" s="559" t="s">
        <v>496</v>
      </c>
      <c r="G90" s="30"/>
    </row>
    <row r="91" spans="1:7" s="78" customFormat="1" ht="13.5" customHeight="1" x14ac:dyDescent="0.3">
      <c r="A91" s="256"/>
      <c r="B91" s="21">
        <v>13</v>
      </c>
      <c r="C91" s="14" t="s">
        <v>21</v>
      </c>
      <c r="D91" s="16" t="s">
        <v>2025</v>
      </c>
      <c r="E91" s="77" t="s">
        <v>20</v>
      </c>
      <c r="F91" s="707" t="s">
        <v>2027</v>
      </c>
      <c r="G91" s="30"/>
    </row>
    <row r="92" spans="1:7" s="78" customFormat="1" ht="13.5" customHeight="1" x14ac:dyDescent="0.3">
      <c r="A92" s="256"/>
      <c r="B92" s="21">
        <v>14</v>
      </c>
      <c r="C92" s="14" t="s">
        <v>21</v>
      </c>
      <c r="D92" s="16" t="s">
        <v>2026</v>
      </c>
      <c r="E92" s="77" t="s">
        <v>20</v>
      </c>
      <c r="F92" s="689"/>
      <c r="G92" s="30"/>
    </row>
    <row r="93" spans="1:7" s="78" customFormat="1" ht="13.5" customHeight="1" thickBot="1" x14ac:dyDescent="0.35">
      <c r="A93" s="256"/>
      <c r="B93" s="22">
        <v>15</v>
      </c>
      <c r="C93" s="18" t="s">
        <v>21</v>
      </c>
      <c r="D93" s="19" t="s">
        <v>1987</v>
      </c>
      <c r="E93" s="265" t="s">
        <v>1984</v>
      </c>
      <c r="F93" s="529" t="s">
        <v>2024</v>
      </c>
      <c r="G93" s="30"/>
    </row>
    <row r="94" spans="1:7" s="78" customFormat="1" ht="14.25" thickBot="1" x14ac:dyDescent="0.35">
      <c r="A94" s="30"/>
    </row>
    <row r="95" spans="1:7" s="78" customFormat="1" ht="27.75" thickBot="1" x14ac:dyDescent="0.35">
      <c r="A95" s="30"/>
      <c r="B95" s="4" t="s">
        <v>6</v>
      </c>
      <c r="C95" s="27" t="s">
        <v>16</v>
      </c>
      <c r="D95" s="28" t="s">
        <v>17</v>
      </c>
      <c r="E95" s="29" t="s">
        <v>18</v>
      </c>
      <c r="F95" s="5" t="s">
        <v>1</v>
      </c>
    </row>
    <row r="96" spans="1:7" s="30" customFormat="1" ht="15.6" customHeight="1" x14ac:dyDescent="0.3">
      <c r="A96" s="256"/>
      <c r="B96" s="20">
        <v>0</v>
      </c>
      <c r="C96" s="30" t="s">
        <v>21</v>
      </c>
      <c r="D96" s="199" t="s">
        <v>9</v>
      </c>
      <c r="E96" s="77" t="s">
        <v>19</v>
      </c>
      <c r="F96" s="559" t="s">
        <v>496</v>
      </c>
    </row>
    <row r="97" spans="1:8" s="30" customFormat="1" x14ac:dyDescent="0.3">
      <c r="A97" s="256"/>
      <c r="B97" s="21">
        <v>1</v>
      </c>
      <c r="C97" s="16" t="s">
        <v>21</v>
      </c>
      <c r="D97" s="199" t="s">
        <v>9</v>
      </c>
      <c r="E97" s="77" t="s">
        <v>19</v>
      </c>
      <c r="F97" s="559" t="s">
        <v>496</v>
      </c>
    </row>
    <row r="98" spans="1:8" s="30" customFormat="1" x14ac:dyDescent="0.3">
      <c r="A98" s="256"/>
      <c r="B98" s="21">
        <v>2</v>
      </c>
      <c r="C98" s="16" t="s">
        <v>21</v>
      </c>
      <c r="D98" s="199" t="s">
        <v>9</v>
      </c>
      <c r="E98" s="77" t="s">
        <v>19</v>
      </c>
      <c r="F98" s="559" t="s">
        <v>496</v>
      </c>
      <c r="H98" s="96"/>
    </row>
    <row r="99" spans="1:8" s="30" customFormat="1" x14ac:dyDescent="0.3">
      <c r="A99" s="256"/>
      <c r="B99" s="21">
        <v>3</v>
      </c>
      <c r="C99" s="16" t="s">
        <v>21</v>
      </c>
      <c r="D99" s="199" t="s">
        <v>9</v>
      </c>
      <c r="E99" s="77" t="s">
        <v>19</v>
      </c>
      <c r="F99" s="559" t="s">
        <v>496</v>
      </c>
      <c r="H99" s="96"/>
    </row>
    <row r="100" spans="1:8" s="30" customFormat="1" x14ac:dyDescent="0.3">
      <c r="A100" s="256"/>
      <c r="B100" s="21">
        <v>4</v>
      </c>
      <c r="C100" s="16" t="s">
        <v>21</v>
      </c>
      <c r="D100" s="199" t="s">
        <v>9</v>
      </c>
      <c r="E100" s="77" t="s">
        <v>19</v>
      </c>
      <c r="F100" s="559" t="s">
        <v>496</v>
      </c>
      <c r="H100" s="96"/>
    </row>
    <row r="101" spans="1:8" s="30" customFormat="1" x14ac:dyDescent="0.3">
      <c r="A101" s="256"/>
      <c r="B101" s="21">
        <v>5</v>
      </c>
      <c r="C101" s="16" t="s">
        <v>21</v>
      </c>
      <c r="D101" s="199" t="s">
        <v>9</v>
      </c>
      <c r="E101" s="77" t="s">
        <v>19</v>
      </c>
      <c r="F101" s="559" t="s">
        <v>496</v>
      </c>
    </row>
    <row r="102" spans="1:8" s="30" customFormat="1" x14ac:dyDescent="0.3">
      <c r="A102" s="256"/>
      <c r="B102" s="21">
        <v>6</v>
      </c>
      <c r="C102" s="16" t="s">
        <v>21</v>
      </c>
      <c r="D102" s="16" t="s">
        <v>2028</v>
      </c>
      <c r="E102" s="77" t="s">
        <v>20</v>
      </c>
      <c r="F102" s="450" t="s">
        <v>2031</v>
      </c>
    </row>
    <row r="103" spans="1:8" s="30" customFormat="1" x14ac:dyDescent="0.3">
      <c r="A103" s="256"/>
      <c r="B103" s="21">
        <v>7</v>
      </c>
      <c r="C103" s="16" t="s">
        <v>21</v>
      </c>
      <c r="D103" s="199" t="s">
        <v>9</v>
      </c>
      <c r="E103" s="77" t="s">
        <v>19</v>
      </c>
      <c r="F103" s="559" t="s">
        <v>496</v>
      </c>
    </row>
    <row r="104" spans="1:8" s="30" customFormat="1" x14ac:dyDescent="0.3">
      <c r="A104" s="256"/>
      <c r="B104" s="21">
        <v>8</v>
      </c>
      <c r="C104" s="16" t="s">
        <v>21</v>
      </c>
      <c r="D104" s="16" t="s">
        <v>2029</v>
      </c>
      <c r="E104" s="77" t="s">
        <v>20</v>
      </c>
      <c r="F104" s="450" t="s">
        <v>2032</v>
      </c>
    </row>
    <row r="105" spans="1:8" s="30" customFormat="1" x14ac:dyDescent="0.3">
      <c r="A105" s="256"/>
      <c r="B105" s="21">
        <v>9</v>
      </c>
      <c r="C105" s="14" t="s">
        <v>21</v>
      </c>
      <c r="D105" s="16" t="s">
        <v>2030</v>
      </c>
      <c r="E105" s="77" t="s">
        <v>20</v>
      </c>
      <c r="F105" s="450" t="s">
        <v>2033</v>
      </c>
    </row>
    <row r="106" spans="1:8" s="30" customFormat="1" x14ac:dyDescent="0.3">
      <c r="A106" s="256"/>
      <c r="B106" s="21">
        <v>10</v>
      </c>
      <c r="C106" s="16" t="s">
        <v>21</v>
      </c>
      <c r="D106" s="199" t="s">
        <v>9</v>
      </c>
      <c r="E106" s="77" t="s">
        <v>19</v>
      </c>
      <c r="F106" s="559" t="s">
        <v>496</v>
      </c>
    </row>
    <row r="107" spans="1:8" s="78" customFormat="1" x14ac:dyDescent="0.3">
      <c r="A107" s="256"/>
      <c r="B107" s="21">
        <v>11</v>
      </c>
      <c r="C107" s="14" t="s">
        <v>21</v>
      </c>
      <c r="D107" s="199" t="s">
        <v>9</v>
      </c>
      <c r="E107" s="77" t="s">
        <v>19</v>
      </c>
      <c r="F107" s="26" t="s">
        <v>496</v>
      </c>
    </row>
    <row r="108" spans="1:8" s="78" customFormat="1" x14ac:dyDescent="0.3">
      <c r="A108" s="256"/>
      <c r="B108" s="21">
        <v>12</v>
      </c>
      <c r="C108" s="14" t="s">
        <v>21</v>
      </c>
      <c r="D108" s="199" t="s">
        <v>9</v>
      </c>
      <c r="E108" s="77" t="s">
        <v>19</v>
      </c>
      <c r="F108" s="26" t="s">
        <v>496</v>
      </c>
    </row>
    <row r="109" spans="1:8" s="78" customFormat="1" x14ac:dyDescent="0.3">
      <c r="A109" s="256"/>
      <c r="B109" s="21">
        <v>13</v>
      </c>
      <c r="C109" s="14" t="s">
        <v>21</v>
      </c>
      <c r="D109" s="16" t="s">
        <v>506</v>
      </c>
      <c r="E109" s="249" t="s">
        <v>20</v>
      </c>
      <c r="F109" s="26" t="s">
        <v>509</v>
      </c>
    </row>
    <row r="110" spans="1:8" s="78" customFormat="1" x14ac:dyDescent="0.3">
      <c r="A110" s="256"/>
      <c r="B110" s="21">
        <v>14</v>
      </c>
      <c r="C110" s="14" t="s">
        <v>21</v>
      </c>
      <c r="D110" s="16" t="s">
        <v>507</v>
      </c>
      <c r="E110" s="249" t="s">
        <v>20</v>
      </c>
      <c r="F110" s="26" t="s">
        <v>510</v>
      </c>
    </row>
    <row r="111" spans="1:8" s="78" customFormat="1" ht="14.25" thickBot="1" x14ac:dyDescent="0.35">
      <c r="A111" s="256"/>
      <c r="B111" s="22">
        <v>15</v>
      </c>
      <c r="C111" s="18" t="s">
        <v>21</v>
      </c>
      <c r="D111" s="19" t="s">
        <v>508</v>
      </c>
      <c r="E111" s="31" t="s">
        <v>20</v>
      </c>
      <c r="F111" s="200" t="s">
        <v>511</v>
      </c>
    </row>
    <row r="112" spans="1:8" s="78" customFormat="1" ht="14.25" thickBot="1" x14ac:dyDescent="0.35">
      <c r="A112" s="30"/>
    </row>
    <row r="113" spans="1:7" ht="27.75" thickBot="1" x14ac:dyDescent="0.35">
      <c r="B113" s="4" t="s">
        <v>12</v>
      </c>
      <c r="C113" s="27" t="s">
        <v>16</v>
      </c>
      <c r="D113" s="28" t="s">
        <v>17</v>
      </c>
      <c r="E113" s="29" t="s">
        <v>18</v>
      </c>
      <c r="F113" s="5" t="s">
        <v>1</v>
      </c>
    </row>
    <row r="114" spans="1:7" ht="13.5" customHeight="1" x14ac:dyDescent="0.3">
      <c r="A114" s="256"/>
      <c r="B114" s="20">
        <v>0</v>
      </c>
      <c r="C114" s="14" t="s">
        <v>21</v>
      </c>
      <c r="D114" s="16" t="s">
        <v>2034</v>
      </c>
      <c r="E114" s="77" t="s">
        <v>19</v>
      </c>
      <c r="F114" s="450" t="s">
        <v>2035</v>
      </c>
      <c r="G114" s="30"/>
    </row>
    <row r="115" spans="1:7" x14ac:dyDescent="0.3">
      <c r="A115" s="256"/>
      <c r="B115" s="21">
        <v>1</v>
      </c>
      <c r="C115" s="14" t="s">
        <v>21</v>
      </c>
      <c r="D115" s="16" t="s">
        <v>2036</v>
      </c>
      <c r="E115" s="77" t="s">
        <v>19</v>
      </c>
      <c r="F115" s="450" t="s">
        <v>2043</v>
      </c>
      <c r="G115" s="30"/>
    </row>
    <row r="116" spans="1:7" x14ac:dyDescent="0.3">
      <c r="A116" s="256"/>
      <c r="B116" s="21">
        <v>2</v>
      </c>
      <c r="C116" s="14" t="s">
        <v>21</v>
      </c>
      <c r="D116" s="16" t="s">
        <v>2037</v>
      </c>
      <c r="E116" s="77" t="s">
        <v>19</v>
      </c>
      <c r="F116" s="450" t="s">
        <v>2044</v>
      </c>
      <c r="G116" s="30"/>
    </row>
    <row r="117" spans="1:7" x14ac:dyDescent="0.3">
      <c r="A117" s="256"/>
      <c r="B117" s="21">
        <v>3</v>
      </c>
      <c r="C117" s="14" t="s">
        <v>21</v>
      </c>
      <c r="D117" s="16" t="s">
        <v>2038</v>
      </c>
      <c r="E117" s="77" t="s">
        <v>19</v>
      </c>
      <c r="F117" s="450" t="s">
        <v>2045</v>
      </c>
      <c r="G117" s="30"/>
    </row>
    <row r="118" spans="1:7" x14ac:dyDescent="0.3">
      <c r="A118" s="256"/>
      <c r="B118" s="21">
        <v>4</v>
      </c>
      <c r="C118" s="14" t="s">
        <v>21</v>
      </c>
      <c r="D118" s="16" t="s">
        <v>2039</v>
      </c>
      <c r="E118" s="77" t="s">
        <v>19</v>
      </c>
      <c r="F118" s="450" t="s">
        <v>2046</v>
      </c>
      <c r="G118" s="30"/>
    </row>
    <row r="119" spans="1:7" s="30" customFormat="1" x14ac:dyDescent="0.3">
      <c r="A119" s="256"/>
      <c r="B119" s="21">
        <v>5</v>
      </c>
      <c r="C119" s="14" t="s">
        <v>21</v>
      </c>
      <c r="D119" s="16" t="s">
        <v>2040</v>
      </c>
      <c r="E119" s="77" t="s">
        <v>19</v>
      </c>
      <c r="F119" s="450" t="s">
        <v>2047</v>
      </c>
    </row>
    <row r="120" spans="1:7" s="30" customFormat="1" x14ac:dyDescent="0.3">
      <c r="A120" s="256"/>
      <c r="B120" s="97">
        <v>6</v>
      </c>
      <c r="C120" s="14" t="s">
        <v>21</v>
      </c>
      <c r="D120" s="16" t="s">
        <v>2041</v>
      </c>
      <c r="E120" s="77" t="s">
        <v>19</v>
      </c>
      <c r="F120" s="450" t="s">
        <v>2048</v>
      </c>
    </row>
    <row r="121" spans="1:7" s="30" customFormat="1" x14ac:dyDescent="0.3">
      <c r="A121" s="256"/>
      <c r="B121" s="21">
        <v>7</v>
      </c>
      <c r="C121" s="14" t="s">
        <v>21</v>
      </c>
      <c r="D121" s="16" t="s">
        <v>2042</v>
      </c>
      <c r="E121" s="77" t="s">
        <v>19</v>
      </c>
      <c r="F121" s="450" t="s">
        <v>2049</v>
      </c>
    </row>
    <row r="122" spans="1:7" s="30" customFormat="1" x14ac:dyDescent="0.3">
      <c r="A122" s="256"/>
      <c r="B122" s="21">
        <v>8</v>
      </c>
      <c r="C122" s="14" t="s">
        <v>21</v>
      </c>
      <c r="D122" s="199" t="s">
        <v>9</v>
      </c>
      <c r="E122" s="77" t="s">
        <v>19</v>
      </c>
      <c r="F122" s="559" t="s">
        <v>496</v>
      </c>
    </row>
    <row r="123" spans="1:7" s="30" customFormat="1" x14ac:dyDescent="0.3">
      <c r="A123" s="256"/>
      <c r="B123" s="21">
        <v>9</v>
      </c>
      <c r="C123" s="14" t="s">
        <v>21</v>
      </c>
      <c r="D123" s="199" t="s">
        <v>9</v>
      </c>
      <c r="E123" s="77" t="s">
        <v>19</v>
      </c>
      <c r="F123" s="559" t="s">
        <v>496</v>
      </c>
    </row>
    <row r="124" spans="1:7" s="30" customFormat="1" x14ac:dyDescent="0.3">
      <c r="A124" s="256"/>
      <c r="B124" s="21">
        <v>10</v>
      </c>
      <c r="C124" s="14" t="s">
        <v>21</v>
      </c>
      <c r="D124" s="199" t="s">
        <v>9</v>
      </c>
      <c r="E124" s="77" t="s">
        <v>19</v>
      </c>
      <c r="F124" s="559" t="s">
        <v>496</v>
      </c>
    </row>
    <row r="125" spans="1:7" s="30" customFormat="1" x14ac:dyDescent="0.3">
      <c r="A125" s="256"/>
      <c r="B125" s="582">
        <v>11</v>
      </c>
      <c r="C125" s="553" t="s">
        <v>1976</v>
      </c>
      <c r="D125" s="557" t="s">
        <v>2050</v>
      </c>
      <c r="E125" s="236" t="s">
        <v>20</v>
      </c>
      <c r="F125" s="126"/>
    </row>
    <row r="126" spans="1:7" s="30" customFormat="1" x14ac:dyDescent="0.3">
      <c r="A126" s="256"/>
      <c r="B126" s="21">
        <v>12</v>
      </c>
      <c r="C126" s="14" t="s">
        <v>21</v>
      </c>
      <c r="D126" s="199" t="s">
        <v>9</v>
      </c>
      <c r="E126" s="77" t="s">
        <v>19</v>
      </c>
      <c r="F126" s="559" t="s">
        <v>496</v>
      </c>
    </row>
    <row r="127" spans="1:7" s="30" customFormat="1" x14ac:dyDescent="0.3">
      <c r="A127" s="256"/>
      <c r="B127" s="582">
        <v>13</v>
      </c>
      <c r="C127" s="553" t="s">
        <v>1976</v>
      </c>
      <c r="D127" s="557" t="s">
        <v>2051</v>
      </c>
      <c r="E127" s="236" t="s">
        <v>20</v>
      </c>
      <c r="F127" s="126"/>
    </row>
    <row r="128" spans="1:7" s="30" customFormat="1" x14ac:dyDescent="0.3">
      <c r="A128" s="256"/>
      <c r="B128" s="582">
        <v>14</v>
      </c>
      <c r="C128" s="553" t="s">
        <v>1976</v>
      </c>
      <c r="D128" s="557" t="s">
        <v>2052</v>
      </c>
      <c r="E128" s="236" t="s">
        <v>20</v>
      </c>
      <c r="F128" s="126"/>
    </row>
    <row r="129" spans="1:8" ht="14.25" thickBot="1" x14ac:dyDescent="0.35">
      <c r="A129" s="256"/>
      <c r="B129" s="22">
        <v>15</v>
      </c>
      <c r="C129" s="201" t="s">
        <v>21</v>
      </c>
      <c r="D129" s="19" t="s">
        <v>1987</v>
      </c>
      <c r="E129" s="31" t="s">
        <v>1984</v>
      </c>
      <c r="F129" s="202" t="s">
        <v>2024</v>
      </c>
      <c r="G129" s="30"/>
    </row>
    <row r="130" spans="1:8" ht="14.25" thickBot="1" x14ac:dyDescent="0.35"/>
    <row r="131" spans="1:8" s="78" customFormat="1" ht="27.75" thickBot="1" x14ac:dyDescent="0.35">
      <c r="A131" s="30"/>
      <c r="B131" s="4" t="s">
        <v>7</v>
      </c>
      <c r="C131" s="27" t="s">
        <v>16</v>
      </c>
      <c r="D131" s="28" t="s">
        <v>17</v>
      </c>
      <c r="E131" s="29" t="s">
        <v>18</v>
      </c>
      <c r="F131" s="5" t="s">
        <v>1</v>
      </c>
    </row>
    <row r="132" spans="1:8" s="78" customFormat="1" ht="13.5" customHeight="1" x14ac:dyDescent="0.3">
      <c r="A132" s="256"/>
      <c r="B132" s="20">
        <v>0</v>
      </c>
      <c r="C132" s="17"/>
      <c r="D132" s="15" t="s">
        <v>13</v>
      </c>
      <c r="E132" s="77"/>
      <c r="F132" s="101" t="s">
        <v>15</v>
      </c>
    </row>
    <row r="133" spans="1:8" s="78" customFormat="1" x14ac:dyDescent="0.3">
      <c r="A133" s="256"/>
      <c r="B133" s="21">
        <v>1</v>
      </c>
      <c r="C133" s="14"/>
      <c r="D133" s="16" t="s">
        <v>14</v>
      </c>
      <c r="E133" s="77"/>
      <c r="F133" s="26"/>
    </row>
    <row r="134" spans="1:8" s="78" customFormat="1" x14ac:dyDescent="0.3">
      <c r="A134" s="256"/>
      <c r="B134" s="582">
        <v>2</v>
      </c>
      <c r="C134" s="553" t="s">
        <v>1976</v>
      </c>
      <c r="D134" s="557" t="s">
        <v>1978</v>
      </c>
      <c r="E134" s="236"/>
      <c r="F134" s="126"/>
      <c r="H134" s="81"/>
    </row>
    <row r="135" spans="1:8" s="30" customFormat="1" x14ac:dyDescent="0.3">
      <c r="A135" s="256"/>
      <c r="B135" s="582">
        <v>3</v>
      </c>
      <c r="C135" s="553" t="s">
        <v>1976</v>
      </c>
      <c r="D135" s="557" t="s">
        <v>2053</v>
      </c>
      <c r="E135" s="236"/>
      <c r="F135" s="126"/>
      <c r="H135" s="81"/>
    </row>
    <row r="136" spans="1:8" s="30" customFormat="1" ht="13.5" customHeight="1" x14ac:dyDescent="0.3">
      <c r="A136" s="256"/>
      <c r="B136" s="21">
        <v>4</v>
      </c>
      <c r="C136" s="14" t="s">
        <v>21</v>
      </c>
      <c r="D136" s="199" t="s">
        <v>9</v>
      </c>
      <c r="E136" s="77" t="s">
        <v>19</v>
      </c>
      <c r="F136" s="559" t="s">
        <v>496</v>
      </c>
    </row>
    <row r="137" spans="1:8" s="30" customFormat="1" x14ac:dyDescent="0.3">
      <c r="A137" s="256"/>
      <c r="B137" s="21">
        <v>5</v>
      </c>
      <c r="C137" s="14" t="s">
        <v>21</v>
      </c>
      <c r="D137" s="199" t="s">
        <v>9</v>
      </c>
      <c r="E137" s="77" t="s">
        <v>19</v>
      </c>
      <c r="F137" s="559" t="s">
        <v>496</v>
      </c>
    </row>
    <row r="138" spans="1:8" s="30" customFormat="1" x14ac:dyDescent="0.3">
      <c r="A138" s="256"/>
      <c r="B138" s="582">
        <v>6</v>
      </c>
      <c r="C138" s="553" t="s">
        <v>1976</v>
      </c>
      <c r="D138" s="557" t="s">
        <v>2054</v>
      </c>
      <c r="E138" s="236" t="s">
        <v>19</v>
      </c>
      <c r="F138" s="126"/>
    </row>
    <row r="139" spans="1:8" s="30" customFormat="1" x14ac:dyDescent="0.3">
      <c r="A139" s="256"/>
      <c r="B139" s="276">
        <v>7</v>
      </c>
      <c r="C139" s="277" t="s">
        <v>138</v>
      </c>
      <c r="D139" s="278" t="s">
        <v>23</v>
      </c>
      <c r="E139" s="279"/>
      <c r="F139" s="697" t="s">
        <v>614</v>
      </c>
    </row>
    <row r="140" spans="1:8" s="30" customFormat="1" x14ac:dyDescent="0.3">
      <c r="A140" s="256"/>
      <c r="B140" s="276">
        <v>8</v>
      </c>
      <c r="C140" s="277" t="s">
        <v>138</v>
      </c>
      <c r="D140" s="278" t="s">
        <v>22</v>
      </c>
      <c r="E140" s="279"/>
      <c r="F140" s="698"/>
    </row>
    <row r="141" spans="1:8" s="30" customFormat="1" x14ac:dyDescent="0.3">
      <c r="A141" s="256"/>
      <c r="B141" s="21">
        <v>9</v>
      </c>
      <c r="C141" s="14" t="s">
        <v>21</v>
      </c>
      <c r="D141" s="16" t="s">
        <v>2055</v>
      </c>
      <c r="E141" s="77" t="s">
        <v>19</v>
      </c>
      <c r="F141" s="450" t="s">
        <v>2056</v>
      </c>
    </row>
    <row r="142" spans="1:8" s="30" customFormat="1" x14ac:dyDescent="0.3">
      <c r="A142" s="256"/>
      <c r="B142" s="21">
        <v>10</v>
      </c>
      <c r="C142" s="14" t="s">
        <v>21</v>
      </c>
      <c r="D142" s="16" t="s">
        <v>2057</v>
      </c>
      <c r="E142" s="77" t="s">
        <v>19</v>
      </c>
      <c r="F142" s="450" t="s">
        <v>2058</v>
      </c>
    </row>
    <row r="143" spans="1:8" s="30" customFormat="1" x14ac:dyDescent="0.3">
      <c r="A143" s="256"/>
      <c r="B143" s="21">
        <v>11</v>
      </c>
      <c r="C143" s="14" t="s">
        <v>21</v>
      </c>
      <c r="D143" s="16" t="s">
        <v>1987</v>
      </c>
      <c r="E143" s="77" t="s">
        <v>1984</v>
      </c>
      <c r="F143" s="26" t="s">
        <v>2024</v>
      </c>
    </row>
    <row r="144" spans="1:8" s="30" customFormat="1" x14ac:dyDescent="0.3">
      <c r="A144" s="256"/>
      <c r="B144" s="21">
        <v>12</v>
      </c>
      <c r="C144" s="14" t="s">
        <v>21</v>
      </c>
      <c r="D144" s="16" t="s">
        <v>1987</v>
      </c>
      <c r="E144" s="77" t="s">
        <v>1984</v>
      </c>
      <c r="F144" s="26" t="s">
        <v>2024</v>
      </c>
    </row>
    <row r="145" spans="1:6" s="30" customFormat="1" x14ac:dyDescent="0.3">
      <c r="A145" s="256"/>
      <c r="B145" s="21">
        <v>13</v>
      </c>
      <c r="C145" s="14" t="s">
        <v>21</v>
      </c>
      <c r="D145" s="16" t="s">
        <v>1987</v>
      </c>
      <c r="E145" s="77" t="s">
        <v>1984</v>
      </c>
      <c r="F145" s="26" t="s">
        <v>2024</v>
      </c>
    </row>
    <row r="146" spans="1:6" s="30" customFormat="1" x14ac:dyDescent="0.3">
      <c r="A146" s="256"/>
      <c r="B146" s="21">
        <v>14</v>
      </c>
      <c r="C146" s="14" t="s">
        <v>21</v>
      </c>
      <c r="D146" s="16" t="s">
        <v>1987</v>
      </c>
      <c r="E146" s="77" t="s">
        <v>1984</v>
      </c>
      <c r="F146" s="26" t="s">
        <v>2024</v>
      </c>
    </row>
    <row r="147" spans="1:6" s="78" customFormat="1" ht="14.25" thickBot="1" x14ac:dyDescent="0.35">
      <c r="A147" s="256"/>
      <c r="B147" s="22">
        <v>15</v>
      </c>
      <c r="C147" s="201" t="s">
        <v>21</v>
      </c>
      <c r="D147" s="19" t="s">
        <v>1987</v>
      </c>
      <c r="E147" s="31" t="s">
        <v>1984</v>
      </c>
      <c r="F147" s="202" t="s">
        <v>2024</v>
      </c>
    </row>
    <row r="148" spans="1:6" s="78" customFormat="1" ht="14.25" thickBot="1" x14ac:dyDescent="0.35">
      <c r="A148" s="30"/>
    </row>
    <row r="149" spans="1:6" s="78" customFormat="1" ht="27.75" thickBot="1" x14ac:dyDescent="0.35">
      <c r="A149" s="30"/>
      <c r="B149" s="4" t="s">
        <v>8</v>
      </c>
      <c r="C149" s="27" t="s">
        <v>16</v>
      </c>
      <c r="D149" s="28" t="s">
        <v>17</v>
      </c>
      <c r="E149" s="29" t="s">
        <v>18</v>
      </c>
      <c r="F149" s="5" t="s">
        <v>1</v>
      </c>
    </row>
    <row r="150" spans="1:6" s="30" customFormat="1" x14ac:dyDescent="0.3">
      <c r="A150" s="256"/>
      <c r="B150" s="93">
        <v>0</v>
      </c>
      <c r="C150" s="109" t="s">
        <v>156</v>
      </c>
      <c r="D150" s="94" t="s">
        <v>159</v>
      </c>
      <c r="E150" s="95"/>
      <c r="F150" s="110" t="s">
        <v>2059</v>
      </c>
    </row>
    <row r="151" spans="1:6" s="30" customFormat="1" x14ac:dyDescent="0.3">
      <c r="A151" s="256"/>
      <c r="B151" s="92">
        <v>1</v>
      </c>
      <c r="C151" s="111" t="s">
        <v>156</v>
      </c>
      <c r="D151" s="112" t="s">
        <v>151</v>
      </c>
      <c r="E151" s="113"/>
      <c r="F151" s="699" t="s">
        <v>2060</v>
      </c>
    </row>
    <row r="152" spans="1:6" s="30" customFormat="1" ht="29.45" customHeight="1" x14ac:dyDescent="0.3">
      <c r="A152" s="256"/>
      <c r="B152" s="92">
        <v>2</v>
      </c>
      <c r="C152" s="111" t="s">
        <v>156</v>
      </c>
      <c r="D152" s="112" t="s">
        <v>157</v>
      </c>
      <c r="E152" s="113"/>
      <c r="F152" s="700"/>
    </row>
    <row r="153" spans="1:6" s="30" customFormat="1" ht="31.9" customHeight="1" x14ac:dyDescent="0.3">
      <c r="A153" s="256"/>
      <c r="B153" s="92">
        <v>3</v>
      </c>
      <c r="C153" s="111" t="s">
        <v>156</v>
      </c>
      <c r="D153" s="112" t="s">
        <v>158</v>
      </c>
      <c r="E153" s="113"/>
      <c r="F153" s="701"/>
    </row>
    <row r="154" spans="1:6" s="30" customFormat="1" x14ac:dyDescent="0.3">
      <c r="A154" s="256"/>
      <c r="B154" s="21">
        <v>4</v>
      </c>
      <c r="C154" s="14" t="s">
        <v>21</v>
      </c>
      <c r="D154" s="16" t="s">
        <v>2061</v>
      </c>
      <c r="E154" s="77" t="s">
        <v>19</v>
      </c>
      <c r="F154" s="26" t="s">
        <v>496</v>
      </c>
    </row>
    <row r="155" spans="1:6" s="30" customFormat="1" x14ac:dyDescent="0.3">
      <c r="A155" s="256"/>
      <c r="B155" s="21">
        <v>5</v>
      </c>
      <c r="C155" s="14" t="s">
        <v>21</v>
      </c>
      <c r="D155" s="16" t="s">
        <v>2062</v>
      </c>
      <c r="E155" s="77" t="s">
        <v>19</v>
      </c>
      <c r="F155" s="559" t="s">
        <v>496</v>
      </c>
    </row>
    <row r="156" spans="1:6" s="30" customFormat="1" x14ac:dyDescent="0.3">
      <c r="A156" s="256"/>
      <c r="B156" s="21">
        <v>6</v>
      </c>
      <c r="C156" s="14" t="s">
        <v>21</v>
      </c>
      <c r="D156" s="16" t="s">
        <v>2063</v>
      </c>
      <c r="E156" s="77" t="s">
        <v>19</v>
      </c>
      <c r="F156" s="26" t="s">
        <v>496</v>
      </c>
    </row>
    <row r="157" spans="1:6" s="30" customFormat="1" x14ac:dyDescent="0.3">
      <c r="A157" s="256"/>
      <c r="B157" s="21">
        <v>7</v>
      </c>
      <c r="C157" s="14" t="s">
        <v>21</v>
      </c>
      <c r="D157" s="16" t="s">
        <v>2064</v>
      </c>
      <c r="E157" s="77" t="s">
        <v>19</v>
      </c>
      <c r="F157" s="26" t="s">
        <v>496</v>
      </c>
    </row>
    <row r="158" spans="1:6" s="30" customFormat="1" x14ac:dyDescent="0.3">
      <c r="A158" s="256"/>
      <c r="B158" s="21">
        <v>8</v>
      </c>
      <c r="C158" s="14" t="s">
        <v>21</v>
      </c>
      <c r="D158" s="16" t="s">
        <v>2065</v>
      </c>
      <c r="E158" s="77" t="s">
        <v>19</v>
      </c>
      <c r="F158" s="688" t="s">
        <v>2067</v>
      </c>
    </row>
    <row r="159" spans="1:6" s="30" customFormat="1" x14ac:dyDescent="0.3">
      <c r="A159" s="256"/>
      <c r="B159" s="21">
        <v>9</v>
      </c>
      <c r="C159" s="14" t="s">
        <v>21</v>
      </c>
      <c r="D159" s="16" t="s">
        <v>2066</v>
      </c>
      <c r="E159" s="77" t="s">
        <v>19</v>
      </c>
      <c r="F159" s="689"/>
    </row>
    <row r="160" spans="1:6" s="30" customFormat="1" x14ac:dyDescent="0.3">
      <c r="A160" s="256"/>
      <c r="B160" s="582">
        <v>10</v>
      </c>
      <c r="C160" s="553" t="s">
        <v>1976</v>
      </c>
      <c r="D160" s="557" t="s">
        <v>2068</v>
      </c>
      <c r="E160" s="236" t="s">
        <v>19</v>
      </c>
      <c r="F160" s="126"/>
    </row>
    <row r="161" spans="1:6" s="78" customFormat="1" x14ac:dyDescent="0.3">
      <c r="A161" s="256"/>
      <c r="B161" s="21">
        <v>11</v>
      </c>
      <c r="C161" s="14" t="s">
        <v>21</v>
      </c>
      <c r="D161" s="16" t="s">
        <v>1987</v>
      </c>
      <c r="E161" s="77" t="s">
        <v>1984</v>
      </c>
      <c r="F161" s="26" t="s">
        <v>2024</v>
      </c>
    </row>
    <row r="162" spans="1:6" s="78" customFormat="1" x14ac:dyDescent="0.3">
      <c r="A162" s="30"/>
      <c r="B162" s="8">
        <v>12</v>
      </c>
      <c r="C162" s="9"/>
      <c r="D162" s="10"/>
      <c r="E162" s="32"/>
      <c r="F162" s="24"/>
    </row>
    <row r="163" spans="1:6" s="78" customFormat="1" x14ac:dyDescent="0.3">
      <c r="A163" s="30"/>
      <c r="B163" s="8">
        <v>13</v>
      </c>
      <c r="C163" s="9"/>
      <c r="D163" s="10"/>
      <c r="E163" s="32"/>
      <c r="F163" s="24"/>
    </row>
    <row r="164" spans="1:6" s="78" customFormat="1" x14ac:dyDescent="0.3">
      <c r="A164" s="30"/>
      <c r="B164" s="8">
        <v>14</v>
      </c>
      <c r="C164" s="9"/>
      <c r="D164" s="10"/>
      <c r="E164" s="32"/>
      <c r="F164" s="24"/>
    </row>
    <row r="165" spans="1:6" s="78" customFormat="1" ht="14.25" thickBot="1" x14ac:dyDescent="0.35">
      <c r="A165" s="30"/>
      <c r="B165" s="11">
        <v>15</v>
      </c>
      <c r="C165" s="12"/>
      <c r="D165" s="13"/>
      <c r="E165" s="33"/>
      <c r="F165" s="25"/>
    </row>
    <row r="166" spans="1:6" s="78" customFormat="1" x14ac:dyDescent="0.3">
      <c r="A166" s="30"/>
    </row>
  </sheetData>
  <mergeCells count="16">
    <mergeCell ref="F158:F159"/>
    <mergeCell ref="F6:F8"/>
    <mergeCell ref="F48:F49"/>
    <mergeCell ref="F43:F47"/>
    <mergeCell ref="F139:F140"/>
    <mergeCell ref="F151:F153"/>
    <mergeCell ref="F15:F16"/>
    <mergeCell ref="F19:F21"/>
    <mergeCell ref="F27:F28"/>
    <mergeCell ref="F34:F35"/>
    <mergeCell ref="F56:F57"/>
    <mergeCell ref="F50:F54"/>
    <mergeCell ref="F65:F66"/>
    <mergeCell ref="F67:F70"/>
    <mergeCell ref="F87:F89"/>
    <mergeCell ref="F91:F9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3457-1BFC-4574-96BC-F8614874199D}">
  <dimension ref="A2:R178"/>
  <sheetViews>
    <sheetView topLeftCell="A22" zoomScale="85" zoomScaleNormal="85" workbookViewId="0">
      <selection activeCell="O65" sqref="O65"/>
    </sheetView>
  </sheetViews>
  <sheetFormatPr defaultColWidth="8.75" defaultRowHeight="13.5" x14ac:dyDescent="0.3"/>
  <cols>
    <col min="1" max="1" width="1.875" style="34" customWidth="1"/>
    <col min="2" max="2" width="6.75" style="91" customWidth="1"/>
    <col min="3" max="3" width="15.75" style="91" customWidth="1"/>
    <col min="4" max="4" width="20.75" style="34" customWidth="1"/>
    <col min="5" max="5" width="50.75" style="34" customWidth="1"/>
    <col min="6" max="6" width="35.75" style="34" customWidth="1"/>
    <col min="7" max="12" width="6.75" style="91" customWidth="1"/>
    <col min="13" max="13" width="6.75" style="935" customWidth="1"/>
    <col min="14" max="17" width="6.75" style="34" customWidth="1"/>
    <col min="18" max="18" width="6.75" style="935" customWidth="1"/>
    <col min="19" max="16384" width="8.75" style="34"/>
  </cols>
  <sheetData>
    <row r="2" spans="2:4" x14ac:dyDescent="0.3">
      <c r="B2" s="82" t="s">
        <v>1157</v>
      </c>
    </row>
    <row r="3" spans="2:4" x14ac:dyDescent="0.3">
      <c r="B3" s="82" t="s">
        <v>1158</v>
      </c>
    </row>
    <row r="4" spans="2:4" x14ac:dyDescent="0.3">
      <c r="C4" s="439" t="s">
        <v>1159</v>
      </c>
      <c r="D4" s="34" t="s">
        <v>1160</v>
      </c>
    </row>
    <row r="5" spans="2:4" x14ac:dyDescent="0.3">
      <c r="C5" s="439" t="s">
        <v>1161</v>
      </c>
      <c r="D5" s="34" t="s">
        <v>1162</v>
      </c>
    </row>
    <row r="6" spans="2:4" x14ac:dyDescent="0.3">
      <c r="C6" s="439" t="s">
        <v>1163</v>
      </c>
      <c r="D6" s="34" t="s">
        <v>1171</v>
      </c>
    </row>
    <row r="7" spans="2:4" x14ac:dyDescent="0.3">
      <c r="C7" s="439" t="s">
        <v>1165</v>
      </c>
      <c r="D7" s="34" t="s">
        <v>1166</v>
      </c>
    </row>
    <row r="8" spans="2:4" x14ac:dyDescent="0.3">
      <c r="C8" s="439" t="s">
        <v>1180</v>
      </c>
      <c r="D8" s="34" t="s">
        <v>1181</v>
      </c>
    </row>
    <row r="9" spans="2:4" x14ac:dyDescent="0.3">
      <c r="C9" s="60" t="s">
        <v>1164</v>
      </c>
    </row>
    <row r="10" spans="2:4" x14ac:dyDescent="0.3">
      <c r="B10" s="82" t="s">
        <v>1167</v>
      </c>
    </row>
    <row r="11" spans="2:4" x14ac:dyDescent="0.3">
      <c r="C11" s="439" t="s">
        <v>1198</v>
      </c>
      <c r="D11" s="34" t="s">
        <v>1199</v>
      </c>
    </row>
    <row r="12" spans="2:4" x14ac:dyDescent="0.3">
      <c r="C12" s="439" t="s">
        <v>1168</v>
      </c>
      <c r="D12" s="34" t="s">
        <v>1169</v>
      </c>
    </row>
    <row r="13" spans="2:4" x14ac:dyDescent="0.3">
      <c r="C13" s="439" t="s">
        <v>1170</v>
      </c>
      <c r="D13" s="34" t="s">
        <v>1175</v>
      </c>
    </row>
    <row r="14" spans="2:4" x14ac:dyDescent="0.3">
      <c r="C14" s="439" t="s">
        <v>1182</v>
      </c>
      <c r="D14" s="34" t="s">
        <v>1183</v>
      </c>
    </row>
    <row r="15" spans="2:4" x14ac:dyDescent="0.3">
      <c r="B15" s="82" t="s">
        <v>1172</v>
      </c>
    </row>
    <row r="16" spans="2:4" x14ac:dyDescent="0.3">
      <c r="C16" s="439" t="s">
        <v>1178</v>
      </c>
      <c r="D16" s="34" t="s">
        <v>1179</v>
      </c>
    </row>
    <row r="17" spans="1:18" x14ac:dyDescent="0.3">
      <c r="C17" s="439" t="s">
        <v>1173</v>
      </c>
      <c r="D17" s="34" t="s">
        <v>1177</v>
      </c>
    </row>
    <row r="18" spans="1:18" x14ac:dyDescent="0.3">
      <c r="C18" s="439" t="s">
        <v>1174</v>
      </c>
      <c r="D18" s="34" t="s">
        <v>1176</v>
      </c>
    </row>
    <row r="19" spans="1:18" x14ac:dyDescent="0.3">
      <c r="C19" s="439" t="s">
        <v>1184</v>
      </c>
      <c r="D19" s="34" t="s">
        <v>1185</v>
      </c>
    </row>
    <row r="20" spans="1:18" x14ac:dyDescent="0.3">
      <c r="C20" s="81"/>
    </row>
    <row r="21" spans="1:18" x14ac:dyDescent="0.3">
      <c r="C21" s="81"/>
    </row>
    <row r="22" spans="1:18" x14ac:dyDescent="0.3">
      <c r="B22" s="82" t="s">
        <v>1156</v>
      </c>
      <c r="C22" s="82"/>
    </row>
    <row r="23" spans="1:18" s="81" customFormat="1" x14ac:dyDescent="0.3">
      <c r="B23" s="81" t="s">
        <v>559</v>
      </c>
      <c r="G23" s="91"/>
      <c r="H23" s="91"/>
      <c r="I23" s="91"/>
      <c r="J23" s="91"/>
      <c r="K23" s="91"/>
      <c r="L23" s="91"/>
      <c r="M23" s="936"/>
      <c r="R23" s="936"/>
    </row>
    <row r="24" spans="1:18" s="81" customFormat="1" x14ac:dyDescent="0.3">
      <c r="B24" s="81" t="s">
        <v>560</v>
      </c>
      <c r="G24" s="91"/>
      <c r="H24" s="91"/>
      <c r="I24" s="91"/>
      <c r="J24" s="91"/>
      <c r="K24" s="91"/>
      <c r="L24" s="91"/>
      <c r="M24" s="936"/>
      <c r="R24" s="936"/>
    </row>
    <row r="25" spans="1:18" s="81" customFormat="1" ht="14.25" thickBot="1" x14ac:dyDescent="0.35">
      <c r="G25" s="91"/>
      <c r="H25" s="91"/>
      <c r="I25" s="91"/>
      <c r="J25" s="91"/>
      <c r="K25" s="91"/>
      <c r="L25" s="91"/>
      <c r="M25" s="936"/>
      <c r="N25" s="81" t="s">
        <v>2125</v>
      </c>
      <c r="R25" s="936"/>
    </row>
    <row r="26" spans="1:18" s="81" customFormat="1" ht="18" customHeight="1" x14ac:dyDescent="0.3">
      <c r="B26" s="721" t="s">
        <v>951</v>
      </c>
      <c r="C26" s="723" t="s">
        <v>517</v>
      </c>
      <c r="D26" s="723" t="s">
        <v>248</v>
      </c>
      <c r="E26" s="723" t="s">
        <v>1</v>
      </c>
      <c r="F26" s="725" t="s">
        <v>33</v>
      </c>
      <c r="G26" s="727" t="s">
        <v>2117</v>
      </c>
      <c r="H26" s="624"/>
      <c r="I26" s="624"/>
      <c r="J26" s="624"/>
      <c r="K26" s="624"/>
      <c r="L26" s="624"/>
      <c r="M26" s="727" t="s">
        <v>2118</v>
      </c>
      <c r="N26" s="624"/>
      <c r="O26" s="624"/>
      <c r="P26" s="624"/>
      <c r="Q26" s="624"/>
      <c r="R26" s="626"/>
    </row>
    <row r="27" spans="1:18" ht="18" customHeight="1" thickBot="1" x14ac:dyDescent="0.35">
      <c r="B27" s="722"/>
      <c r="C27" s="724"/>
      <c r="D27" s="724"/>
      <c r="E27" s="724"/>
      <c r="F27" s="726"/>
      <c r="G27" s="79" t="s">
        <v>46</v>
      </c>
      <c r="H27" s="346" t="s">
        <v>952</v>
      </c>
      <c r="I27" s="346" t="s">
        <v>953</v>
      </c>
      <c r="J27" s="346" t="s">
        <v>954</v>
      </c>
      <c r="K27" s="346" t="s">
        <v>955</v>
      </c>
      <c r="L27" s="346" t="s">
        <v>956</v>
      </c>
      <c r="M27" s="937" t="s">
        <v>56</v>
      </c>
      <c r="N27" s="591" t="s">
        <v>2119</v>
      </c>
      <c r="O27" s="591" t="s">
        <v>2120</v>
      </c>
      <c r="P27" s="591" t="s">
        <v>2121</v>
      </c>
      <c r="Q27" s="591" t="s">
        <v>2122</v>
      </c>
      <c r="R27" s="943" t="s">
        <v>2124</v>
      </c>
    </row>
    <row r="28" spans="1:18" x14ac:dyDescent="0.3">
      <c r="A28" s="351"/>
      <c r="B28" s="103">
        <v>0</v>
      </c>
      <c r="C28" s="347"/>
      <c r="D28" s="176" t="s">
        <v>947</v>
      </c>
      <c r="E28" s="176" t="s">
        <v>948</v>
      </c>
      <c r="F28" s="357" t="s">
        <v>937</v>
      </c>
      <c r="G28" s="340"/>
      <c r="H28" s="347"/>
      <c r="I28" s="347"/>
      <c r="J28" s="347"/>
      <c r="K28" s="347"/>
      <c r="L28" s="347"/>
      <c r="M28" s="938"/>
      <c r="N28" s="593"/>
      <c r="O28" s="593"/>
      <c r="P28" s="593"/>
      <c r="Q28" s="593"/>
      <c r="R28" s="944"/>
    </row>
    <row r="29" spans="1:18" ht="148.5" x14ac:dyDescent="0.3">
      <c r="A29" s="351"/>
      <c r="B29" s="21">
        <v>1</v>
      </c>
      <c r="C29" s="348"/>
      <c r="D29" s="141" t="s">
        <v>949</v>
      </c>
      <c r="E29" s="350" t="s">
        <v>2093</v>
      </c>
      <c r="F29" s="354" t="s">
        <v>950</v>
      </c>
      <c r="G29" s="341"/>
      <c r="H29" s="348"/>
      <c r="I29" s="348"/>
      <c r="J29" s="348"/>
      <c r="K29" s="348"/>
      <c r="L29" s="348"/>
      <c r="M29" s="939"/>
      <c r="N29" s="592"/>
      <c r="O29" s="592"/>
      <c r="P29" s="592"/>
      <c r="Q29" s="592"/>
      <c r="R29" s="945"/>
    </row>
    <row r="30" spans="1:18" x14ac:dyDescent="0.3">
      <c r="B30" s="21">
        <v>2</v>
      </c>
      <c r="C30" s="348"/>
      <c r="D30" s="141" t="s">
        <v>935</v>
      </c>
      <c r="E30" s="141" t="s">
        <v>936</v>
      </c>
      <c r="F30" s="354" t="s">
        <v>967</v>
      </c>
      <c r="G30" s="341"/>
      <c r="H30" s="348"/>
      <c r="I30" s="348"/>
      <c r="J30" s="348"/>
      <c r="K30" s="348"/>
      <c r="L30" s="348"/>
      <c r="M30" s="939"/>
      <c r="N30" s="592"/>
      <c r="O30" s="592"/>
      <c r="P30" s="592"/>
      <c r="Q30" s="592"/>
      <c r="R30" s="945"/>
    </row>
    <row r="31" spans="1:18" ht="81" x14ac:dyDescent="0.3">
      <c r="B31" s="21">
        <v>3</v>
      </c>
      <c r="C31" s="348"/>
      <c r="D31" s="141" t="s">
        <v>1127</v>
      </c>
      <c r="E31" s="350" t="s">
        <v>1007</v>
      </c>
      <c r="F31" s="354" t="s">
        <v>1005</v>
      </c>
      <c r="G31" s="341"/>
      <c r="H31" s="348"/>
      <c r="I31" s="348"/>
      <c r="J31" s="348"/>
      <c r="K31" s="348"/>
      <c r="L31" s="348"/>
      <c r="M31" s="939"/>
      <c r="N31" s="592"/>
      <c r="O31" s="592"/>
      <c r="P31" s="592"/>
      <c r="Q31" s="592"/>
      <c r="R31" s="945"/>
    </row>
    <row r="32" spans="1:18" ht="94.5" x14ac:dyDescent="0.3">
      <c r="B32" s="21">
        <v>4</v>
      </c>
      <c r="C32" s="348"/>
      <c r="D32" s="141" t="s">
        <v>1006</v>
      </c>
      <c r="E32" s="350" t="s">
        <v>1017</v>
      </c>
      <c r="F32" s="354" t="s">
        <v>1008</v>
      </c>
      <c r="G32" s="341"/>
      <c r="H32" s="348"/>
      <c r="I32" s="348"/>
      <c r="J32" s="348"/>
      <c r="K32" s="348"/>
      <c r="L32" s="348"/>
      <c r="M32" s="939"/>
      <c r="N32" s="592"/>
      <c r="O32" s="592"/>
      <c r="P32" s="592"/>
      <c r="Q32" s="592"/>
      <c r="R32" s="945"/>
    </row>
    <row r="33" spans="1:18" ht="27" x14ac:dyDescent="0.3">
      <c r="B33" s="21">
        <v>5</v>
      </c>
      <c r="C33" s="348"/>
      <c r="D33" s="141" t="s">
        <v>1205</v>
      </c>
      <c r="E33" s="350" t="s">
        <v>1206</v>
      </c>
      <c r="F33" s="354" t="s">
        <v>1008</v>
      </c>
      <c r="G33" s="341"/>
      <c r="H33" s="348"/>
      <c r="I33" s="348"/>
      <c r="J33" s="348"/>
      <c r="K33" s="348"/>
      <c r="L33" s="348"/>
      <c r="M33" s="939"/>
      <c r="N33" s="592"/>
      <c r="O33" s="592"/>
      <c r="P33" s="592"/>
      <c r="Q33" s="592"/>
      <c r="R33" s="945"/>
    </row>
    <row r="34" spans="1:18" ht="40.5" x14ac:dyDescent="0.3">
      <c r="B34" s="21">
        <v>6</v>
      </c>
      <c r="C34" s="348"/>
      <c r="D34" s="141" t="s">
        <v>1203</v>
      </c>
      <c r="E34" s="350" t="s">
        <v>1292</v>
      </c>
      <c r="F34" s="354" t="s">
        <v>1008</v>
      </c>
      <c r="G34" s="341"/>
      <c r="H34" s="348"/>
      <c r="I34" s="348"/>
      <c r="J34" s="348"/>
      <c r="K34" s="348"/>
      <c r="L34" s="348"/>
      <c r="M34" s="939"/>
      <c r="N34" s="592"/>
      <c r="O34" s="592"/>
      <c r="P34" s="592"/>
      <c r="Q34" s="592"/>
      <c r="R34" s="945"/>
    </row>
    <row r="35" spans="1:18" ht="40.5" x14ac:dyDescent="0.3">
      <c r="B35" s="21">
        <v>7</v>
      </c>
      <c r="C35" s="348"/>
      <c r="D35" s="141" t="s">
        <v>1791</v>
      </c>
      <c r="E35" s="350" t="s">
        <v>1792</v>
      </c>
      <c r="F35" s="354" t="s">
        <v>1008</v>
      </c>
      <c r="G35" s="341"/>
      <c r="H35" s="348"/>
      <c r="I35" s="348"/>
      <c r="J35" s="348"/>
      <c r="K35" s="348"/>
      <c r="L35" s="348"/>
      <c r="M35" s="939"/>
      <c r="N35" s="592"/>
      <c r="O35" s="592"/>
      <c r="P35" s="592"/>
      <c r="Q35" s="592"/>
      <c r="R35" s="945"/>
    </row>
    <row r="36" spans="1:18" x14ac:dyDescent="0.3">
      <c r="B36" s="21">
        <v>8</v>
      </c>
      <c r="C36" s="348"/>
      <c r="D36" s="141"/>
      <c r="E36" s="141"/>
      <c r="F36" s="354"/>
      <c r="G36" s="341"/>
      <c r="H36" s="348"/>
      <c r="I36" s="348"/>
      <c r="J36" s="348"/>
      <c r="K36" s="348"/>
      <c r="L36" s="348"/>
      <c r="M36" s="939"/>
      <c r="N36" s="592"/>
      <c r="O36" s="592"/>
      <c r="P36" s="592"/>
      <c r="Q36" s="592"/>
      <c r="R36" s="945"/>
    </row>
    <row r="37" spans="1:18" ht="14.25" thickBot="1" x14ac:dyDescent="0.35">
      <c r="B37" s="22">
        <v>9</v>
      </c>
      <c r="C37" s="345"/>
      <c r="D37" s="156" t="s">
        <v>1207</v>
      </c>
      <c r="E37" s="156" t="s">
        <v>1208</v>
      </c>
      <c r="F37" s="157" t="s">
        <v>1209</v>
      </c>
      <c r="G37" s="342"/>
      <c r="H37" s="345"/>
      <c r="I37" s="345"/>
      <c r="J37" s="345"/>
      <c r="K37" s="345"/>
      <c r="L37" s="345"/>
      <c r="M37" s="937"/>
      <c r="N37" s="590"/>
      <c r="O37" s="590"/>
      <c r="P37" s="590"/>
      <c r="Q37" s="590"/>
      <c r="R37" s="943"/>
    </row>
    <row r="38" spans="1:18" ht="17.45" customHeight="1" x14ac:dyDescent="0.3">
      <c r="A38" s="351"/>
      <c r="B38" s="103">
        <v>10</v>
      </c>
      <c r="C38" s="716" t="s">
        <v>564</v>
      </c>
      <c r="D38" s="176" t="s">
        <v>1059</v>
      </c>
      <c r="E38" s="176" t="s">
        <v>892</v>
      </c>
      <c r="F38" s="357" t="s">
        <v>2074</v>
      </c>
      <c r="G38" s="362"/>
      <c r="H38" s="363"/>
      <c r="I38" s="363">
        <v>275</v>
      </c>
      <c r="J38" s="363"/>
      <c r="K38" s="363"/>
      <c r="L38" s="363"/>
      <c r="M38" s="938"/>
      <c r="N38" s="363"/>
      <c r="O38" s="363"/>
      <c r="P38" s="363"/>
      <c r="Q38" s="363"/>
      <c r="R38" s="944"/>
    </row>
    <row r="39" spans="1:18" x14ac:dyDescent="0.3">
      <c r="A39" s="351"/>
      <c r="B39" s="21">
        <v>11</v>
      </c>
      <c r="C39" s="730"/>
      <c r="D39" s="141" t="s">
        <v>1060</v>
      </c>
      <c r="E39" s="141" t="s">
        <v>893</v>
      </c>
      <c r="F39" s="354" t="s">
        <v>2075</v>
      </c>
      <c r="G39" s="364"/>
      <c r="H39" s="365"/>
      <c r="I39" s="365">
        <v>1413</v>
      </c>
      <c r="J39" s="365"/>
      <c r="K39" s="365"/>
      <c r="L39" s="365"/>
      <c r="M39" s="939"/>
      <c r="N39" s="365"/>
      <c r="O39" s="365"/>
      <c r="P39" s="365"/>
      <c r="Q39" s="365"/>
      <c r="R39" s="945"/>
    </row>
    <row r="40" spans="1:18" x14ac:dyDescent="0.3">
      <c r="A40" s="351"/>
      <c r="B40" s="21">
        <v>12</v>
      </c>
      <c r="C40" s="730"/>
      <c r="D40" s="141" t="s">
        <v>1061</v>
      </c>
      <c r="E40" s="141" t="s">
        <v>894</v>
      </c>
      <c r="F40" s="354" t="s">
        <v>2076</v>
      </c>
      <c r="G40" s="364"/>
      <c r="H40" s="365"/>
      <c r="I40" s="365">
        <v>2494</v>
      </c>
      <c r="J40" s="365"/>
      <c r="K40" s="365"/>
      <c r="L40" s="365"/>
      <c r="M40" s="939"/>
      <c r="N40" s="365"/>
      <c r="O40" s="365"/>
      <c r="P40" s="365"/>
      <c r="Q40" s="365"/>
      <c r="R40" s="945"/>
    </row>
    <row r="41" spans="1:18" x14ac:dyDescent="0.3">
      <c r="A41" s="351"/>
      <c r="B41" s="21">
        <v>13</v>
      </c>
      <c r="C41" s="730"/>
      <c r="D41" s="240" t="s">
        <v>1062</v>
      </c>
      <c r="E41" s="240" t="s">
        <v>561</v>
      </c>
      <c r="F41" s="355" t="s">
        <v>2074</v>
      </c>
      <c r="G41" s="364"/>
      <c r="H41" s="365"/>
      <c r="I41" s="365">
        <v>284</v>
      </c>
      <c r="J41" s="365"/>
      <c r="K41" s="365"/>
      <c r="L41" s="365"/>
      <c r="M41" s="939"/>
      <c r="N41" s="365"/>
      <c r="O41" s="365"/>
      <c r="P41" s="365"/>
      <c r="Q41" s="365"/>
      <c r="R41" s="945"/>
    </row>
    <row r="42" spans="1:18" x14ac:dyDescent="0.3">
      <c r="A42" s="351"/>
      <c r="B42" s="21">
        <v>14</v>
      </c>
      <c r="C42" s="730"/>
      <c r="D42" s="240" t="s">
        <v>1063</v>
      </c>
      <c r="E42" s="240" t="s">
        <v>562</v>
      </c>
      <c r="F42" s="355" t="s">
        <v>2075</v>
      </c>
      <c r="G42" s="364"/>
      <c r="H42" s="365"/>
      <c r="I42" s="365">
        <v>1420</v>
      </c>
      <c r="J42" s="365"/>
      <c r="K42" s="365"/>
      <c r="L42" s="365"/>
      <c r="M42" s="939"/>
      <c r="N42" s="365"/>
      <c r="O42" s="365"/>
      <c r="P42" s="365"/>
      <c r="Q42" s="365"/>
      <c r="R42" s="945"/>
    </row>
    <row r="43" spans="1:18" x14ac:dyDescent="0.3">
      <c r="A43" s="351"/>
      <c r="B43" s="21">
        <v>15</v>
      </c>
      <c r="C43" s="730"/>
      <c r="D43" s="240" t="s">
        <v>1064</v>
      </c>
      <c r="E43" s="240" t="s">
        <v>563</v>
      </c>
      <c r="F43" s="355" t="s">
        <v>2076</v>
      </c>
      <c r="G43" s="364"/>
      <c r="H43" s="365"/>
      <c r="I43" s="365">
        <v>2499</v>
      </c>
      <c r="J43" s="365"/>
      <c r="K43" s="365"/>
      <c r="L43" s="365"/>
      <c r="M43" s="939"/>
      <c r="N43" s="365"/>
      <c r="O43" s="365"/>
      <c r="P43" s="365"/>
      <c r="Q43" s="365"/>
      <c r="R43" s="945"/>
    </row>
    <row r="44" spans="1:18" x14ac:dyDescent="0.3">
      <c r="A44" s="351"/>
      <c r="B44" s="21">
        <v>16</v>
      </c>
      <c r="C44" s="730"/>
      <c r="D44" s="543"/>
      <c r="E44" s="543"/>
      <c r="F44" s="583"/>
      <c r="G44" s="21"/>
      <c r="H44" s="16"/>
      <c r="I44" s="16"/>
      <c r="J44" s="16"/>
      <c r="K44" s="16"/>
      <c r="L44" s="16"/>
      <c r="M44" s="939"/>
      <c r="N44" s="16"/>
      <c r="O44" s="16"/>
      <c r="P44" s="16"/>
      <c r="Q44" s="16"/>
      <c r="R44" s="945"/>
    </row>
    <row r="45" spans="1:18" x14ac:dyDescent="0.3">
      <c r="A45" s="351"/>
      <c r="B45" s="21">
        <v>17</v>
      </c>
      <c r="C45" s="730"/>
      <c r="D45" s="543"/>
      <c r="E45" s="543"/>
      <c r="F45" s="583"/>
      <c r="G45" s="21"/>
      <c r="H45" s="16"/>
      <c r="I45" s="16"/>
      <c r="J45" s="16"/>
      <c r="K45" s="16"/>
      <c r="L45" s="16"/>
      <c r="M45" s="939"/>
      <c r="N45" s="16"/>
      <c r="O45" s="16"/>
      <c r="P45" s="16"/>
      <c r="Q45" s="16"/>
      <c r="R45" s="945"/>
    </row>
    <row r="46" spans="1:18" x14ac:dyDescent="0.3">
      <c r="A46" s="351"/>
      <c r="B46" s="21">
        <v>18</v>
      </c>
      <c r="C46" s="730"/>
      <c r="D46" s="543"/>
      <c r="E46" s="543"/>
      <c r="F46" s="583"/>
      <c r="G46" s="21"/>
      <c r="H46" s="16"/>
      <c r="I46" s="16"/>
      <c r="J46" s="16"/>
      <c r="K46" s="16"/>
      <c r="L46" s="16"/>
      <c r="M46" s="939"/>
      <c r="N46" s="16"/>
      <c r="O46" s="16"/>
      <c r="P46" s="16"/>
      <c r="Q46" s="16"/>
      <c r="R46" s="945"/>
    </row>
    <row r="47" spans="1:18" x14ac:dyDescent="0.3">
      <c r="A47" s="351"/>
      <c r="B47" s="21">
        <v>19</v>
      </c>
      <c r="C47" s="730"/>
      <c r="D47" s="543"/>
      <c r="E47" s="543"/>
      <c r="F47" s="583"/>
      <c r="G47" s="21"/>
      <c r="H47" s="16"/>
      <c r="I47" s="16"/>
      <c r="J47" s="16"/>
      <c r="K47" s="16"/>
      <c r="L47" s="16"/>
      <c r="M47" s="939"/>
      <c r="N47" s="16"/>
      <c r="O47" s="16"/>
      <c r="P47" s="16"/>
      <c r="Q47" s="16"/>
      <c r="R47" s="945"/>
    </row>
    <row r="48" spans="1:18" x14ac:dyDescent="0.3">
      <c r="A48" s="351"/>
      <c r="B48" s="21">
        <v>20</v>
      </c>
      <c r="C48" s="730"/>
      <c r="D48" s="543"/>
      <c r="E48" s="543"/>
      <c r="F48" s="583"/>
      <c r="G48" s="21"/>
      <c r="H48" s="16"/>
      <c r="I48" s="16"/>
      <c r="J48" s="16"/>
      <c r="K48" s="16"/>
      <c r="L48" s="16"/>
      <c r="M48" s="939"/>
      <c r="N48" s="16"/>
      <c r="O48" s="16"/>
      <c r="P48" s="16"/>
      <c r="Q48" s="16"/>
      <c r="R48" s="945"/>
    </row>
    <row r="49" spans="1:18" ht="14.25" thickBot="1" x14ac:dyDescent="0.35">
      <c r="A49" s="351"/>
      <c r="B49" s="230">
        <v>21</v>
      </c>
      <c r="C49" s="731"/>
      <c r="D49" s="541"/>
      <c r="E49" s="541"/>
      <c r="F49" s="584"/>
      <c r="G49" s="230"/>
      <c r="H49" s="586"/>
      <c r="I49" s="586"/>
      <c r="J49" s="586"/>
      <c r="K49" s="586"/>
      <c r="L49" s="586"/>
      <c r="M49" s="940"/>
      <c r="N49" s="586"/>
      <c r="O49" s="586"/>
      <c r="P49" s="586"/>
      <c r="Q49" s="586"/>
      <c r="R49" s="946"/>
    </row>
    <row r="50" spans="1:18" ht="13.5" customHeight="1" x14ac:dyDescent="0.3">
      <c r="B50" s="103">
        <v>22</v>
      </c>
      <c r="C50" s="716" t="s">
        <v>959</v>
      </c>
      <c r="D50" s="176" t="s">
        <v>1051</v>
      </c>
      <c r="E50" s="176" t="s">
        <v>963</v>
      </c>
      <c r="F50" s="357" t="s">
        <v>2126</v>
      </c>
      <c r="G50" s="567"/>
      <c r="H50" s="571">
        <v>9569</v>
      </c>
      <c r="I50" s="571">
        <v>9605</v>
      </c>
      <c r="J50" s="571">
        <v>9635</v>
      </c>
      <c r="K50" s="571">
        <v>9577</v>
      </c>
      <c r="L50" s="571"/>
      <c r="M50" s="938"/>
      <c r="N50" s="593"/>
      <c r="O50" s="593">
        <v>9623</v>
      </c>
      <c r="P50" s="593"/>
      <c r="Q50" s="593"/>
      <c r="R50" s="944"/>
    </row>
    <row r="51" spans="1:18" ht="13.5" customHeight="1" x14ac:dyDescent="0.3">
      <c r="B51" s="21">
        <v>23</v>
      </c>
      <c r="C51" s="717"/>
      <c r="D51" s="141" t="s">
        <v>1052</v>
      </c>
      <c r="E51" s="141" t="s">
        <v>964</v>
      </c>
      <c r="F51" s="354" t="s">
        <v>2128</v>
      </c>
      <c r="G51" s="568"/>
      <c r="H51" s="569">
        <v>47905</v>
      </c>
      <c r="I51" s="569">
        <v>48050</v>
      </c>
      <c r="J51" s="569">
        <v>47876</v>
      </c>
      <c r="K51" s="569">
        <v>47999</v>
      </c>
      <c r="L51" s="569"/>
      <c r="M51" s="939"/>
      <c r="N51" s="592"/>
      <c r="O51" s="592">
        <v>48106</v>
      </c>
      <c r="P51" s="592"/>
      <c r="Q51" s="592"/>
      <c r="R51" s="945"/>
    </row>
    <row r="52" spans="1:18" ht="13.5" customHeight="1" x14ac:dyDescent="0.3">
      <c r="A52" s="351"/>
      <c r="B52" s="21">
        <v>24</v>
      </c>
      <c r="C52" s="730" t="s">
        <v>2078</v>
      </c>
      <c r="D52" s="141" t="s">
        <v>2077</v>
      </c>
      <c r="E52" s="141" t="s">
        <v>963</v>
      </c>
      <c r="F52" s="354" t="s">
        <v>2130</v>
      </c>
      <c r="G52" s="21"/>
      <c r="H52" s="16">
        <v>0</v>
      </c>
      <c r="I52" s="16">
        <v>0</v>
      </c>
      <c r="J52" s="16">
        <v>0</v>
      </c>
      <c r="K52" s="16">
        <v>0</v>
      </c>
      <c r="L52" s="16"/>
      <c r="M52" s="939"/>
      <c r="N52" s="16"/>
      <c r="O52" s="16">
        <v>0</v>
      </c>
      <c r="P52" s="16"/>
      <c r="Q52" s="16"/>
      <c r="R52" s="945"/>
    </row>
    <row r="53" spans="1:18" x14ac:dyDescent="0.3">
      <c r="A53" s="351"/>
      <c r="B53" s="21">
        <v>25</v>
      </c>
      <c r="C53" s="717"/>
      <c r="D53" s="141" t="s">
        <v>2081</v>
      </c>
      <c r="E53" s="141" t="s">
        <v>964</v>
      </c>
      <c r="F53" s="354" t="s">
        <v>2128</v>
      </c>
      <c r="G53" s="21"/>
      <c r="H53" s="16">
        <v>50809</v>
      </c>
      <c r="I53" s="16">
        <v>50626</v>
      </c>
      <c r="J53" s="16">
        <v>51121</v>
      </c>
      <c r="K53" s="16">
        <v>50918</v>
      </c>
      <c r="L53" s="16"/>
      <c r="M53" s="939"/>
      <c r="N53" s="16"/>
      <c r="O53" s="16">
        <v>58387</v>
      </c>
      <c r="P53" s="16"/>
      <c r="Q53" s="16"/>
      <c r="R53" s="945"/>
    </row>
    <row r="54" spans="1:18" ht="13.5" customHeight="1" x14ac:dyDescent="0.3">
      <c r="A54" s="351"/>
      <c r="B54" s="21">
        <v>26</v>
      </c>
      <c r="C54" s="730" t="s">
        <v>2079</v>
      </c>
      <c r="D54" s="141" t="s">
        <v>2082</v>
      </c>
      <c r="E54" s="141" t="s">
        <v>963</v>
      </c>
      <c r="F54" s="354" t="s">
        <v>2129</v>
      </c>
      <c r="G54" s="21"/>
      <c r="H54" s="16">
        <v>0</v>
      </c>
      <c r="I54" s="16">
        <v>0</v>
      </c>
      <c r="J54" s="16">
        <v>0</v>
      </c>
      <c r="K54" s="16">
        <v>0</v>
      </c>
      <c r="L54" s="16"/>
      <c r="M54" s="939"/>
      <c r="N54" s="16"/>
      <c r="O54" s="16">
        <v>0</v>
      </c>
      <c r="P54" s="16"/>
      <c r="Q54" s="16"/>
      <c r="R54" s="945"/>
    </row>
    <row r="55" spans="1:18" x14ac:dyDescent="0.3">
      <c r="A55" s="351"/>
      <c r="B55" s="21">
        <v>27</v>
      </c>
      <c r="C55" s="717"/>
      <c r="D55" s="141" t="s">
        <v>2083</v>
      </c>
      <c r="E55" s="141" t="s">
        <v>964</v>
      </c>
      <c r="F55" s="354" t="s">
        <v>2127</v>
      </c>
      <c r="G55" s="21"/>
      <c r="H55" s="16">
        <v>50740</v>
      </c>
      <c r="I55" s="16">
        <v>50858</v>
      </c>
      <c r="J55" s="16">
        <v>51187</v>
      </c>
      <c r="K55" s="16">
        <v>50714</v>
      </c>
      <c r="L55" s="16"/>
      <c r="M55" s="939"/>
      <c r="N55" s="16"/>
      <c r="O55" s="16">
        <v>58511</v>
      </c>
      <c r="P55" s="16"/>
      <c r="Q55" s="16"/>
      <c r="R55" s="945"/>
    </row>
    <row r="56" spans="1:18" x14ac:dyDescent="0.3">
      <c r="B56" s="21">
        <v>28</v>
      </c>
      <c r="C56" s="730" t="s">
        <v>2080</v>
      </c>
      <c r="D56" s="141" t="s">
        <v>2084</v>
      </c>
      <c r="E56" s="141" t="s">
        <v>963</v>
      </c>
      <c r="F56" s="354" t="s">
        <v>2129</v>
      </c>
      <c r="G56" s="21"/>
      <c r="H56" s="16">
        <v>0</v>
      </c>
      <c r="I56" s="16">
        <v>0</v>
      </c>
      <c r="J56" s="16">
        <v>0</v>
      </c>
      <c r="K56" s="16">
        <v>0</v>
      </c>
      <c r="L56" s="16"/>
      <c r="M56" s="939"/>
      <c r="N56" s="16"/>
      <c r="O56" s="16">
        <v>0</v>
      </c>
      <c r="P56" s="16"/>
      <c r="Q56" s="16"/>
      <c r="R56" s="945"/>
    </row>
    <row r="57" spans="1:18" ht="14.25" thickBot="1" x14ac:dyDescent="0.35">
      <c r="B57" s="22">
        <v>29</v>
      </c>
      <c r="C57" s="668"/>
      <c r="D57" s="156" t="s">
        <v>2085</v>
      </c>
      <c r="E57" s="156" t="s">
        <v>964</v>
      </c>
      <c r="F57" s="356" t="s">
        <v>2127</v>
      </c>
      <c r="G57" s="22"/>
      <c r="H57" s="19">
        <v>50991</v>
      </c>
      <c r="I57" s="19">
        <v>50758</v>
      </c>
      <c r="J57" s="19">
        <v>50965</v>
      </c>
      <c r="K57" s="19">
        <v>50921</v>
      </c>
      <c r="L57" s="19"/>
      <c r="M57" s="937"/>
      <c r="N57" s="19"/>
      <c r="O57" s="19">
        <v>58508</v>
      </c>
      <c r="P57" s="19"/>
      <c r="Q57" s="19"/>
      <c r="R57" s="943"/>
    </row>
    <row r="58" spans="1:18" x14ac:dyDescent="0.3">
      <c r="B58" s="20">
        <v>30</v>
      </c>
      <c r="C58" s="718" t="s">
        <v>958</v>
      </c>
      <c r="D58" s="142" t="s">
        <v>1053</v>
      </c>
      <c r="E58" s="142" t="s">
        <v>965</v>
      </c>
      <c r="F58" s="585" t="s">
        <v>993</v>
      </c>
      <c r="G58" s="570"/>
      <c r="H58" s="566">
        <v>756</v>
      </c>
      <c r="I58" s="566">
        <v>763</v>
      </c>
      <c r="J58" s="566">
        <v>739</v>
      </c>
      <c r="K58" s="452">
        <v>757</v>
      </c>
      <c r="L58" s="566"/>
      <c r="M58" s="941"/>
      <c r="N58" s="589"/>
      <c r="O58" s="589">
        <v>742</v>
      </c>
      <c r="P58" s="589"/>
      <c r="Q58" s="589"/>
      <c r="R58" s="947"/>
    </row>
    <row r="59" spans="1:18" x14ac:dyDescent="0.3">
      <c r="B59" s="21">
        <v>31</v>
      </c>
      <c r="C59" s="617"/>
      <c r="D59" s="141" t="s">
        <v>1054</v>
      </c>
      <c r="E59" s="141" t="s">
        <v>966</v>
      </c>
      <c r="F59" s="354" t="s">
        <v>994</v>
      </c>
      <c r="G59" s="341"/>
      <c r="H59" s="348">
        <v>3740</v>
      </c>
      <c r="I59" s="348">
        <v>3730</v>
      </c>
      <c r="J59" s="348">
        <v>3711</v>
      </c>
      <c r="K59" s="348">
        <v>3747</v>
      </c>
      <c r="L59" s="348"/>
      <c r="M59" s="939"/>
      <c r="N59" s="592"/>
      <c r="O59" s="592">
        <v>3706</v>
      </c>
      <c r="P59" s="592"/>
      <c r="Q59" s="592"/>
      <c r="R59" s="945"/>
    </row>
    <row r="60" spans="1:18" x14ac:dyDescent="0.3">
      <c r="B60" s="21">
        <v>32</v>
      </c>
      <c r="C60" s="731" t="s">
        <v>960</v>
      </c>
      <c r="D60" s="141" t="s">
        <v>1055</v>
      </c>
      <c r="E60" s="141" t="s">
        <v>282</v>
      </c>
      <c r="F60" s="585" t="s">
        <v>993</v>
      </c>
      <c r="G60" s="341"/>
      <c r="H60" s="348">
        <v>731</v>
      </c>
      <c r="I60" s="348">
        <v>741</v>
      </c>
      <c r="J60" s="348">
        <v>746</v>
      </c>
      <c r="K60" s="348">
        <v>757</v>
      </c>
      <c r="L60" s="348"/>
      <c r="M60" s="939"/>
      <c r="N60" s="592"/>
      <c r="O60" s="592">
        <v>754</v>
      </c>
      <c r="P60" s="592"/>
      <c r="Q60" s="592"/>
      <c r="R60" s="945"/>
    </row>
    <row r="61" spans="1:18" x14ac:dyDescent="0.3">
      <c r="B61" s="21">
        <v>33</v>
      </c>
      <c r="C61" s="617"/>
      <c r="D61" s="141" t="s">
        <v>1056</v>
      </c>
      <c r="E61" s="141" t="s">
        <v>283</v>
      </c>
      <c r="F61" s="354" t="s">
        <v>994</v>
      </c>
      <c r="G61" s="341"/>
      <c r="H61" s="348">
        <v>3721</v>
      </c>
      <c r="I61" s="348">
        <v>3711</v>
      </c>
      <c r="J61" s="348">
        <v>3717</v>
      </c>
      <c r="K61" s="348">
        <v>3753</v>
      </c>
      <c r="L61" s="348"/>
      <c r="M61" s="939"/>
      <c r="N61" s="592"/>
      <c r="O61" s="592">
        <v>3725</v>
      </c>
      <c r="P61" s="592"/>
      <c r="Q61" s="592"/>
      <c r="R61" s="945"/>
    </row>
    <row r="62" spans="1:18" x14ac:dyDescent="0.3">
      <c r="B62" s="21">
        <v>34</v>
      </c>
      <c r="C62" s="731" t="s">
        <v>961</v>
      </c>
      <c r="D62" s="141" t="s">
        <v>1057</v>
      </c>
      <c r="E62" s="141" t="s">
        <v>284</v>
      </c>
      <c r="F62" s="354" t="s">
        <v>2088</v>
      </c>
      <c r="G62" s="341"/>
      <c r="H62" s="348">
        <v>12057</v>
      </c>
      <c r="I62" s="348">
        <v>11989</v>
      </c>
      <c r="J62" s="348">
        <v>11950</v>
      </c>
      <c r="K62" s="348">
        <v>12001</v>
      </c>
      <c r="L62" s="348"/>
      <c r="M62" s="939"/>
      <c r="N62" s="592"/>
      <c r="O62" s="592">
        <v>11929</v>
      </c>
      <c r="P62" s="592"/>
      <c r="Q62" s="592"/>
      <c r="R62" s="945"/>
    </row>
    <row r="63" spans="1:18" x14ac:dyDescent="0.3">
      <c r="B63" s="21">
        <v>35</v>
      </c>
      <c r="C63" s="617"/>
      <c r="D63" s="141" t="s">
        <v>1058</v>
      </c>
      <c r="E63" s="141" t="s">
        <v>285</v>
      </c>
      <c r="F63" s="354" t="s">
        <v>2089</v>
      </c>
      <c r="G63" s="341"/>
      <c r="H63" s="348">
        <v>59910</v>
      </c>
      <c r="I63" s="348">
        <v>59680</v>
      </c>
      <c r="J63" s="348">
        <v>59580</v>
      </c>
      <c r="K63" s="348">
        <v>59845</v>
      </c>
      <c r="L63" s="348"/>
      <c r="M63" s="939"/>
      <c r="N63" s="592"/>
      <c r="O63" s="592">
        <v>59545</v>
      </c>
      <c r="P63" s="592"/>
      <c r="Q63" s="592"/>
      <c r="R63" s="945"/>
    </row>
    <row r="64" spans="1:18" x14ac:dyDescent="0.3">
      <c r="B64" s="21">
        <v>36</v>
      </c>
      <c r="C64" s="731" t="s">
        <v>962</v>
      </c>
      <c r="D64" s="141" t="s">
        <v>2086</v>
      </c>
      <c r="E64" s="141" t="s">
        <v>286</v>
      </c>
      <c r="F64" s="354" t="s">
        <v>2088</v>
      </c>
      <c r="G64" s="341"/>
      <c r="H64" s="587">
        <v>4720</v>
      </c>
      <c r="I64" s="348">
        <v>4620</v>
      </c>
      <c r="J64" s="348">
        <v>4560</v>
      </c>
      <c r="K64" s="348">
        <v>4725</v>
      </c>
      <c r="L64" s="348"/>
      <c r="M64" s="939"/>
      <c r="N64" s="587"/>
      <c r="O64" s="592">
        <v>4570</v>
      </c>
      <c r="P64" s="592"/>
      <c r="Q64" s="592"/>
      <c r="R64" s="945"/>
    </row>
    <row r="65" spans="2:18" x14ac:dyDescent="0.3">
      <c r="B65" s="21">
        <v>37</v>
      </c>
      <c r="C65" s="617"/>
      <c r="D65" s="141" t="s">
        <v>2087</v>
      </c>
      <c r="E65" s="141" t="s">
        <v>287</v>
      </c>
      <c r="F65" s="354" t="s">
        <v>2089</v>
      </c>
      <c r="G65" s="341"/>
      <c r="H65" s="587">
        <v>59550</v>
      </c>
      <c r="I65" s="348">
        <v>59400</v>
      </c>
      <c r="J65" s="348">
        <v>59400</v>
      </c>
      <c r="K65" s="348">
        <v>59900</v>
      </c>
      <c r="L65" s="348"/>
      <c r="M65" s="939"/>
      <c r="N65" s="587"/>
      <c r="O65" s="592">
        <v>59403</v>
      </c>
      <c r="P65" s="592"/>
      <c r="Q65" s="592"/>
      <c r="R65" s="945"/>
    </row>
    <row r="66" spans="2:18" x14ac:dyDescent="0.3">
      <c r="B66" s="21">
        <v>38</v>
      </c>
      <c r="C66" s="348"/>
      <c r="D66" s="141"/>
      <c r="E66" s="141"/>
      <c r="F66" s="354"/>
      <c r="G66" s="341"/>
      <c r="H66" s="348"/>
      <c r="I66" s="348"/>
      <c r="J66" s="348"/>
      <c r="K66" s="348"/>
      <c r="L66" s="348"/>
      <c r="M66" s="939"/>
      <c r="N66" s="592"/>
      <c r="O66" s="592"/>
      <c r="P66" s="592"/>
      <c r="Q66" s="592"/>
      <c r="R66" s="945"/>
    </row>
    <row r="67" spans="2:18" ht="14.25" thickBot="1" x14ac:dyDescent="0.35">
      <c r="B67" s="22">
        <v>39</v>
      </c>
      <c r="C67" s="345"/>
      <c r="D67" s="156"/>
      <c r="E67" s="156"/>
      <c r="F67" s="356"/>
      <c r="G67" s="342"/>
      <c r="H67" s="345"/>
      <c r="I67" s="345"/>
      <c r="J67" s="345"/>
      <c r="K67" s="345"/>
      <c r="L67" s="345"/>
      <c r="M67" s="937"/>
      <c r="N67" s="590"/>
      <c r="O67" s="590"/>
      <c r="P67" s="590"/>
      <c r="Q67" s="590"/>
      <c r="R67" s="943"/>
    </row>
    <row r="68" spans="2:18" ht="15.6" customHeight="1" x14ac:dyDescent="0.3">
      <c r="B68" s="20">
        <v>40</v>
      </c>
      <c r="C68" s="732" t="s">
        <v>573</v>
      </c>
      <c r="D68" s="142" t="s">
        <v>1217</v>
      </c>
      <c r="E68" s="142" t="s">
        <v>895</v>
      </c>
      <c r="F68" s="177" t="s">
        <v>1233</v>
      </c>
      <c r="G68" s="349"/>
      <c r="H68" s="344"/>
      <c r="I68" s="344"/>
      <c r="J68" s="344"/>
      <c r="K68" s="344"/>
      <c r="L68" s="344"/>
      <c r="M68" s="941"/>
      <c r="N68" s="589"/>
      <c r="O68" s="589"/>
      <c r="P68" s="589"/>
      <c r="Q68" s="589"/>
      <c r="R68" s="947"/>
    </row>
    <row r="69" spans="2:18" ht="17.45" customHeight="1" x14ac:dyDescent="0.3">
      <c r="B69" s="21">
        <v>41</v>
      </c>
      <c r="C69" s="730"/>
      <c r="D69" s="142" t="s">
        <v>1221</v>
      </c>
      <c r="E69" s="141" t="s">
        <v>896</v>
      </c>
      <c r="F69" s="354" t="s">
        <v>1234</v>
      </c>
      <c r="G69" s="341"/>
      <c r="H69" s="348"/>
      <c r="I69" s="348"/>
      <c r="J69" s="348"/>
      <c r="K69" s="348"/>
      <c r="L69" s="348"/>
      <c r="M69" s="939"/>
      <c r="N69" s="592"/>
      <c r="O69" s="592"/>
      <c r="P69" s="592"/>
      <c r="Q69" s="592"/>
      <c r="R69" s="945"/>
    </row>
    <row r="70" spans="2:18" ht="17.45" customHeight="1" x14ac:dyDescent="0.3">
      <c r="B70" s="21">
        <v>42</v>
      </c>
      <c r="C70" s="730"/>
      <c r="D70" s="142" t="s">
        <v>1222</v>
      </c>
      <c r="E70" s="141" t="s">
        <v>897</v>
      </c>
      <c r="F70" s="354" t="s">
        <v>1236</v>
      </c>
      <c r="G70" s="341"/>
      <c r="H70" s="348"/>
      <c r="I70" s="348"/>
      <c r="J70" s="348"/>
      <c r="K70" s="348"/>
      <c r="L70" s="348"/>
      <c r="M70" s="939"/>
      <c r="N70" s="592"/>
      <c r="O70" s="592"/>
      <c r="P70" s="592"/>
      <c r="Q70" s="592"/>
      <c r="R70" s="945"/>
    </row>
    <row r="71" spans="2:18" ht="17.45" customHeight="1" x14ac:dyDescent="0.3">
      <c r="B71" s="21">
        <v>43</v>
      </c>
      <c r="C71" s="730"/>
      <c r="D71" s="142" t="s">
        <v>1223</v>
      </c>
      <c r="E71" s="141" t="s">
        <v>898</v>
      </c>
      <c r="F71" s="143" t="s">
        <v>1235</v>
      </c>
      <c r="G71" s="341"/>
      <c r="H71" s="348"/>
      <c r="I71" s="348"/>
      <c r="J71" s="348"/>
      <c r="K71" s="348"/>
      <c r="L71" s="348"/>
      <c r="M71" s="939"/>
      <c r="N71" s="592"/>
      <c r="O71" s="592"/>
      <c r="P71" s="592"/>
      <c r="Q71" s="592"/>
      <c r="R71" s="945"/>
    </row>
    <row r="72" spans="2:18" ht="17.45" customHeight="1" x14ac:dyDescent="0.3">
      <c r="B72" s="21">
        <v>44</v>
      </c>
      <c r="C72" s="730"/>
      <c r="D72" s="234" t="s">
        <v>1224</v>
      </c>
      <c r="E72" s="240" t="s">
        <v>565</v>
      </c>
      <c r="F72" s="454" t="s">
        <v>1233</v>
      </c>
      <c r="G72" s="341"/>
      <c r="H72" s="348"/>
      <c r="I72" s="348"/>
      <c r="J72" s="348"/>
      <c r="K72" s="348"/>
      <c r="L72" s="348"/>
      <c r="M72" s="939"/>
      <c r="N72" s="592"/>
      <c r="O72" s="592"/>
      <c r="P72" s="592"/>
      <c r="Q72" s="592"/>
      <c r="R72" s="945"/>
    </row>
    <row r="73" spans="2:18" ht="17.45" customHeight="1" x14ac:dyDescent="0.3">
      <c r="B73" s="21">
        <v>45</v>
      </c>
      <c r="C73" s="730"/>
      <c r="D73" s="234" t="s">
        <v>1218</v>
      </c>
      <c r="E73" s="240" t="s">
        <v>566</v>
      </c>
      <c r="F73" s="355" t="s">
        <v>1234</v>
      </c>
      <c r="G73" s="341"/>
      <c r="H73" s="348"/>
      <c r="I73" s="348"/>
      <c r="J73" s="348"/>
      <c r="K73" s="348"/>
      <c r="L73" s="348"/>
      <c r="M73" s="939"/>
      <c r="N73" s="592"/>
      <c r="O73" s="592"/>
      <c r="P73" s="592"/>
      <c r="Q73" s="592"/>
      <c r="R73" s="945"/>
    </row>
    <row r="74" spans="2:18" ht="17.45" customHeight="1" x14ac:dyDescent="0.3">
      <c r="B74" s="21">
        <v>46</v>
      </c>
      <c r="C74" s="730"/>
      <c r="D74" s="234" t="s">
        <v>1225</v>
      </c>
      <c r="E74" s="240" t="s">
        <v>567</v>
      </c>
      <c r="F74" s="355" t="s">
        <v>1236</v>
      </c>
      <c r="G74" s="341"/>
      <c r="H74" s="348"/>
      <c r="I74" s="348"/>
      <c r="J74" s="348"/>
      <c r="K74" s="348"/>
      <c r="L74" s="348"/>
      <c r="M74" s="939"/>
      <c r="N74" s="592"/>
      <c r="O74" s="592"/>
      <c r="P74" s="592"/>
      <c r="Q74" s="592"/>
      <c r="R74" s="945"/>
    </row>
    <row r="75" spans="2:18" ht="18" customHeight="1" x14ac:dyDescent="0.3">
      <c r="B75" s="21">
        <v>47</v>
      </c>
      <c r="C75" s="730"/>
      <c r="D75" s="234" t="s">
        <v>1226</v>
      </c>
      <c r="E75" s="240" t="s">
        <v>568</v>
      </c>
      <c r="F75" s="252" t="s">
        <v>1235</v>
      </c>
      <c r="G75" s="341"/>
      <c r="H75" s="348"/>
      <c r="I75" s="348"/>
      <c r="J75" s="348"/>
      <c r="K75" s="348"/>
      <c r="L75" s="348"/>
      <c r="M75" s="939"/>
      <c r="N75" s="592"/>
      <c r="O75" s="592"/>
      <c r="P75" s="592"/>
      <c r="Q75" s="592"/>
      <c r="R75" s="945"/>
    </row>
    <row r="76" spans="2:18" ht="15.6" customHeight="1" x14ac:dyDescent="0.3">
      <c r="B76" s="21">
        <v>48</v>
      </c>
      <c r="C76" s="730"/>
      <c r="D76" s="142" t="s">
        <v>1227</v>
      </c>
      <c r="E76" s="141" t="s">
        <v>569</v>
      </c>
      <c r="F76" s="145" t="s">
        <v>1233</v>
      </c>
      <c r="G76" s="341"/>
      <c r="H76" s="348"/>
      <c r="I76" s="348"/>
      <c r="J76" s="348"/>
      <c r="K76" s="348"/>
      <c r="L76" s="348"/>
      <c r="M76" s="939"/>
      <c r="N76" s="592"/>
      <c r="O76" s="592"/>
      <c r="P76" s="592"/>
      <c r="Q76" s="592"/>
      <c r="R76" s="945"/>
    </row>
    <row r="77" spans="2:18" ht="17.45" customHeight="1" x14ac:dyDescent="0.3">
      <c r="B77" s="21">
        <v>49</v>
      </c>
      <c r="C77" s="730"/>
      <c r="D77" s="142" t="s">
        <v>1228</v>
      </c>
      <c r="E77" s="141" t="s">
        <v>570</v>
      </c>
      <c r="F77" s="354" t="s">
        <v>1234</v>
      </c>
      <c r="G77" s="341"/>
      <c r="H77" s="348"/>
      <c r="I77" s="348"/>
      <c r="J77" s="348"/>
      <c r="K77" s="348"/>
      <c r="L77" s="348"/>
      <c r="M77" s="939"/>
      <c r="N77" s="592"/>
      <c r="O77" s="592"/>
      <c r="P77" s="592"/>
      <c r="Q77" s="592"/>
      <c r="R77" s="945"/>
    </row>
    <row r="78" spans="2:18" ht="17.45" customHeight="1" x14ac:dyDescent="0.3">
      <c r="B78" s="21">
        <v>50</v>
      </c>
      <c r="C78" s="730"/>
      <c r="D78" s="142" t="s">
        <v>1219</v>
      </c>
      <c r="E78" s="141" t="s">
        <v>571</v>
      </c>
      <c r="F78" s="354" t="s">
        <v>1236</v>
      </c>
      <c r="G78" s="341"/>
      <c r="H78" s="348"/>
      <c r="I78" s="348"/>
      <c r="J78" s="348"/>
      <c r="K78" s="348"/>
      <c r="L78" s="348"/>
      <c r="M78" s="939"/>
      <c r="N78" s="592"/>
      <c r="O78" s="592"/>
      <c r="P78" s="592"/>
      <c r="Q78" s="592"/>
      <c r="R78" s="945"/>
    </row>
    <row r="79" spans="2:18" ht="17.45" customHeight="1" x14ac:dyDescent="0.3">
      <c r="B79" s="21">
        <v>51</v>
      </c>
      <c r="C79" s="730"/>
      <c r="D79" s="142" t="s">
        <v>1229</v>
      </c>
      <c r="E79" s="141" t="s">
        <v>572</v>
      </c>
      <c r="F79" s="143" t="s">
        <v>1235</v>
      </c>
      <c r="G79" s="341"/>
      <c r="H79" s="348"/>
      <c r="I79" s="348"/>
      <c r="J79" s="348"/>
      <c r="K79" s="348"/>
      <c r="L79" s="348"/>
      <c r="M79" s="939"/>
      <c r="N79" s="592"/>
      <c r="O79" s="592"/>
      <c r="P79" s="592"/>
      <c r="Q79" s="592"/>
      <c r="R79" s="945"/>
    </row>
    <row r="80" spans="2:18" ht="17.45" customHeight="1" x14ac:dyDescent="0.3">
      <c r="B80" s="21">
        <v>52</v>
      </c>
      <c r="C80" s="730"/>
      <c r="D80" s="234" t="s">
        <v>1230</v>
      </c>
      <c r="E80" s="240" t="s">
        <v>899</v>
      </c>
      <c r="F80" s="454" t="s">
        <v>1233</v>
      </c>
      <c r="G80" s="341"/>
      <c r="H80" s="348"/>
      <c r="I80" s="348"/>
      <c r="J80" s="348"/>
      <c r="K80" s="348"/>
      <c r="L80" s="348"/>
      <c r="M80" s="939"/>
      <c r="N80" s="592"/>
      <c r="O80" s="592"/>
      <c r="P80" s="592"/>
      <c r="Q80" s="592"/>
      <c r="R80" s="945"/>
    </row>
    <row r="81" spans="2:18" ht="17.45" customHeight="1" x14ac:dyDescent="0.3">
      <c r="B81" s="21">
        <v>53</v>
      </c>
      <c r="C81" s="730"/>
      <c r="D81" s="234" t="s">
        <v>1231</v>
      </c>
      <c r="E81" s="240" t="s">
        <v>900</v>
      </c>
      <c r="F81" s="355" t="s">
        <v>1234</v>
      </c>
      <c r="G81" s="341"/>
      <c r="H81" s="348"/>
      <c r="I81" s="348"/>
      <c r="J81" s="348"/>
      <c r="K81" s="348"/>
      <c r="L81" s="348"/>
      <c r="M81" s="939"/>
      <c r="N81" s="592"/>
      <c r="O81" s="592"/>
      <c r="P81" s="592"/>
      <c r="Q81" s="592"/>
      <c r="R81" s="945"/>
    </row>
    <row r="82" spans="2:18" ht="17.45" customHeight="1" x14ac:dyDescent="0.3">
      <c r="B82" s="21">
        <v>54</v>
      </c>
      <c r="C82" s="730"/>
      <c r="D82" s="234" t="s">
        <v>1232</v>
      </c>
      <c r="E82" s="240" t="s">
        <v>901</v>
      </c>
      <c r="F82" s="355" t="s">
        <v>1236</v>
      </c>
      <c r="G82" s="341"/>
      <c r="H82" s="348"/>
      <c r="I82" s="348"/>
      <c r="J82" s="348"/>
      <c r="K82" s="348"/>
      <c r="L82" s="348"/>
      <c r="M82" s="939"/>
      <c r="N82" s="592"/>
      <c r="O82" s="592"/>
      <c r="P82" s="592"/>
      <c r="Q82" s="592"/>
      <c r="R82" s="945"/>
    </row>
    <row r="83" spans="2:18" ht="18" customHeight="1" x14ac:dyDescent="0.3">
      <c r="B83" s="21">
        <v>55</v>
      </c>
      <c r="C83" s="730"/>
      <c r="D83" s="234" t="s">
        <v>1220</v>
      </c>
      <c r="E83" s="240" t="s">
        <v>902</v>
      </c>
      <c r="F83" s="355" t="s">
        <v>1235</v>
      </c>
      <c r="G83" s="341"/>
      <c r="H83" s="348"/>
      <c r="I83" s="348"/>
      <c r="J83" s="348"/>
      <c r="K83" s="348"/>
      <c r="L83" s="348"/>
      <c r="M83" s="939"/>
      <c r="N83" s="592"/>
      <c r="O83" s="592"/>
      <c r="P83" s="592"/>
      <c r="Q83" s="592"/>
      <c r="R83" s="945"/>
    </row>
    <row r="84" spans="2:18" x14ac:dyDescent="0.3">
      <c r="B84" s="21">
        <v>56</v>
      </c>
      <c r="C84" s="348" t="s">
        <v>1296</v>
      </c>
      <c r="D84" s="141" t="s">
        <v>1297</v>
      </c>
      <c r="E84" s="141" t="s">
        <v>1298</v>
      </c>
      <c r="F84" s="354" t="s">
        <v>1299</v>
      </c>
      <c r="G84" s="341"/>
      <c r="H84" s="348"/>
      <c r="I84" s="348"/>
      <c r="J84" s="348"/>
      <c r="K84" s="348"/>
      <c r="L84" s="348"/>
      <c r="M84" s="939"/>
      <c r="N84" s="592"/>
      <c r="O84" s="592"/>
      <c r="P84" s="592"/>
      <c r="Q84" s="592"/>
      <c r="R84" s="945"/>
    </row>
    <row r="85" spans="2:18" x14ac:dyDescent="0.3">
      <c r="B85" s="21">
        <v>57</v>
      </c>
      <c r="C85" s="348"/>
      <c r="D85" s="141"/>
      <c r="E85" s="141"/>
      <c r="F85" s="354"/>
      <c r="G85" s="341"/>
      <c r="H85" s="348"/>
      <c r="I85" s="348"/>
      <c r="J85" s="348"/>
      <c r="K85" s="348"/>
      <c r="L85" s="348"/>
      <c r="M85" s="939"/>
      <c r="N85" s="592"/>
      <c r="O85" s="592"/>
      <c r="P85" s="592"/>
      <c r="Q85" s="592"/>
      <c r="R85" s="945"/>
    </row>
    <row r="86" spans="2:18" x14ac:dyDescent="0.3">
      <c r="B86" s="21">
        <v>58</v>
      </c>
      <c r="C86" s="348"/>
      <c r="D86" s="141"/>
      <c r="E86" s="141"/>
      <c r="F86" s="354"/>
      <c r="G86" s="341"/>
      <c r="H86" s="348"/>
      <c r="I86" s="348"/>
      <c r="J86" s="348"/>
      <c r="K86" s="348"/>
      <c r="L86" s="348"/>
      <c r="M86" s="939"/>
      <c r="N86" s="592"/>
      <c r="O86" s="592"/>
      <c r="P86" s="592"/>
      <c r="Q86" s="592"/>
      <c r="R86" s="945"/>
    </row>
    <row r="87" spans="2:18" ht="14.25" thickBot="1" x14ac:dyDescent="0.35">
      <c r="B87" s="230">
        <v>59</v>
      </c>
      <c r="C87" s="343"/>
      <c r="D87" s="147"/>
      <c r="E87" s="147"/>
      <c r="F87" s="358"/>
      <c r="G87" s="341"/>
      <c r="H87" s="348"/>
      <c r="I87" s="348"/>
      <c r="J87" s="348"/>
      <c r="K87" s="348"/>
      <c r="L87" s="348"/>
      <c r="M87" s="939"/>
      <c r="N87" s="592"/>
      <c r="O87" s="592"/>
      <c r="P87" s="592"/>
      <c r="Q87" s="592"/>
      <c r="R87" s="945"/>
    </row>
    <row r="88" spans="2:18" ht="27" x14ac:dyDescent="0.3">
      <c r="B88" s="103">
        <v>60</v>
      </c>
      <c r="C88" s="607" t="s">
        <v>380</v>
      </c>
      <c r="D88" s="176" t="s">
        <v>903</v>
      </c>
      <c r="E88" s="176" t="s">
        <v>904</v>
      </c>
      <c r="F88" s="359" t="s">
        <v>957</v>
      </c>
      <c r="G88" s="341"/>
      <c r="H88" s="348"/>
      <c r="I88" s="348"/>
      <c r="J88" s="348"/>
      <c r="K88" s="348"/>
      <c r="L88" s="348"/>
      <c r="M88" s="939"/>
      <c r="N88" s="592"/>
      <c r="O88" s="592"/>
      <c r="P88" s="592"/>
      <c r="Q88" s="592"/>
      <c r="R88" s="945"/>
    </row>
    <row r="89" spans="2:18" ht="34.9" customHeight="1" x14ac:dyDescent="0.3">
      <c r="B89" s="21">
        <v>61</v>
      </c>
      <c r="C89" s="608"/>
      <c r="D89" s="141" t="s">
        <v>905</v>
      </c>
      <c r="E89" s="141" t="s">
        <v>1065</v>
      </c>
      <c r="F89" s="361" t="s">
        <v>1215</v>
      </c>
      <c r="G89" s="341"/>
      <c r="H89" s="348"/>
      <c r="I89" s="348"/>
      <c r="J89" s="348"/>
      <c r="K89" s="348"/>
      <c r="L89" s="348"/>
      <c r="M89" s="939"/>
      <c r="N89" s="592"/>
      <c r="O89" s="592"/>
      <c r="P89" s="592"/>
      <c r="Q89" s="592"/>
      <c r="R89" s="945"/>
    </row>
    <row r="90" spans="2:18" ht="18" customHeight="1" x14ac:dyDescent="0.3">
      <c r="B90" s="21">
        <v>62</v>
      </c>
      <c r="C90" s="617"/>
      <c r="D90" s="141" t="s">
        <v>906</v>
      </c>
      <c r="E90" s="141" t="s">
        <v>907</v>
      </c>
      <c r="F90" s="143" t="s">
        <v>973</v>
      </c>
      <c r="G90" s="341"/>
      <c r="H90" s="348"/>
      <c r="I90" s="348"/>
      <c r="J90" s="348"/>
      <c r="K90" s="348"/>
      <c r="L90" s="348"/>
      <c r="M90" s="939"/>
      <c r="N90" s="592"/>
      <c r="O90" s="592"/>
      <c r="P90" s="592"/>
      <c r="Q90" s="592"/>
      <c r="R90" s="945"/>
    </row>
    <row r="91" spans="2:18" x14ac:dyDescent="0.3">
      <c r="B91" s="21">
        <v>63</v>
      </c>
      <c r="C91" s="348"/>
      <c r="D91" s="141"/>
      <c r="E91" s="141"/>
      <c r="F91" s="143"/>
      <c r="G91" s="341"/>
      <c r="H91" s="348"/>
      <c r="I91" s="348"/>
      <c r="J91" s="348"/>
      <c r="K91" s="348"/>
      <c r="L91" s="348"/>
      <c r="M91" s="939"/>
      <c r="N91" s="592"/>
      <c r="O91" s="592"/>
      <c r="P91" s="592"/>
      <c r="Q91" s="592"/>
      <c r="R91" s="945"/>
    </row>
    <row r="92" spans="2:18" x14ac:dyDescent="0.3">
      <c r="B92" s="21">
        <v>64</v>
      </c>
      <c r="C92" s="348"/>
      <c r="D92" s="141"/>
      <c r="E92" s="141"/>
      <c r="F92" s="143"/>
      <c r="G92" s="341"/>
      <c r="H92" s="348"/>
      <c r="I92" s="348"/>
      <c r="J92" s="348"/>
      <c r="K92" s="348"/>
      <c r="L92" s="348"/>
      <c r="M92" s="939"/>
      <c r="N92" s="592"/>
      <c r="O92" s="592"/>
      <c r="P92" s="592"/>
      <c r="Q92" s="592"/>
      <c r="R92" s="945"/>
    </row>
    <row r="93" spans="2:18" ht="27" x14ac:dyDescent="0.3">
      <c r="B93" s="21">
        <v>65</v>
      </c>
      <c r="C93" s="728" t="s">
        <v>381</v>
      </c>
      <c r="D93" s="240" t="s">
        <v>908</v>
      </c>
      <c r="E93" s="240" t="s">
        <v>911</v>
      </c>
      <c r="F93" s="360" t="s">
        <v>957</v>
      </c>
      <c r="G93" s="341"/>
      <c r="H93" s="348"/>
      <c r="I93" s="348"/>
      <c r="J93" s="348"/>
      <c r="K93" s="348"/>
      <c r="L93" s="348"/>
      <c r="M93" s="939"/>
      <c r="N93" s="592"/>
      <c r="O93" s="592"/>
      <c r="P93" s="592"/>
      <c r="Q93" s="592"/>
      <c r="R93" s="945"/>
    </row>
    <row r="94" spans="2:18" ht="34.9" customHeight="1" x14ac:dyDescent="0.3">
      <c r="B94" s="21">
        <v>66</v>
      </c>
      <c r="C94" s="729"/>
      <c r="D94" s="240" t="s">
        <v>909</v>
      </c>
      <c r="E94" s="240" t="s">
        <v>1066</v>
      </c>
      <c r="F94" s="360" t="s">
        <v>1216</v>
      </c>
      <c r="G94" s="341"/>
      <c r="H94" s="348"/>
      <c r="I94" s="348"/>
      <c r="J94" s="348"/>
      <c r="K94" s="348"/>
      <c r="L94" s="348"/>
      <c r="M94" s="939"/>
      <c r="N94" s="592"/>
      <c r="O94" s="592"/>
      <c r="P94" s="592"/>
      <c r="Q94" s="592"/>
      <c r="R94" s="945"/>
    </row>
    <row r="95" spans="2:18" ht="17.45" customHeight="1" x14ac:dyDescent="0.3">
      <c r="B95" s="21">
        <v>67</v>
      </c>
      <c r="C95" s="666"/>
      <c r="D95" s="240" t="s">
        <v>910</v>
      </c>
      <c r="E95" s="240" t="s">
        <v>912</v>
      </c>
      <c r="F95" s="252" t="s">
        <v>973</v>
      </c>
      <c r="G95" s="341"/>
      <c r="H95" s="348"/>
      <c r="I95" s="348"/>
      <c r="J95" s="348"/>
      <c r="K95" s="348"/>
      <c r="L95" s="348"/>
      <c r="M95" s="939"/>
      <c r="N95" s="592"/>
      <c r="O95" s="592"/>
      <c r="P95" s="592"/>
      <c r="Q95" s="592"/>
      <c r="R95" s="945"/>
    </row>
    <row r="96" spans="2:18" x14ac:dyDescent="0.3">
      <c r="B96" s="21">
        <v>68</v>
      </c>
      <c r="C96" s="348"/>
      <c r="D96" s="141"/>
      <c r="E96" s="141"/>
      <c r="F96" s="143"/>
      <c r="G96" s="341"/>
      <c r="H96" s="348"/>
      <c r="I96" s="348"/>
      <c r="J96" s="348"/>
      <c r="K96" s="348"/>
      <c r="L96" s="348"/>
      <c r="M96" s="939"/>
      <c r="N96" s="592"/>
      <c r="O96" s="592"/>
      <c r="P96" s="592"/>
      <c r="Q96" s="592"/>
      <c r="R96" s="945"/>
    </row>
    <row r="97" spans="2:18" ht="14.25" thickBot="1" x14ac:dyDescent="0.35">
      <c r="B97" s="22">
        <v>69</v>
      </c>
      <c r="C97" s="345"/>
      <c r="D97" s="156"/>
      <c r="E97" s="156"/>
      <c r="F97" s="157"/>
      <c r="G97" s="341"/>
      <c r="H97" s="348"/>
      <c r="I97" s="348"/>
      <c r="J97" s="348"/>
      <c r="K97" s="348"/>
      <c r="L97" s="348"/>
      <c r="M97" s="939"/>
      <c r="N97" s="592"/>
      <c r="O97" s="592"/>
      <c r="P97" s="592"/>
      <c r="Q97" s="592"/>
      <c r="R97" s="945"/>
    </row>
    <row r="98" spans="2:18" x14ac:dyDescent="0.3">
      <c r="B98" s="103">
        <v>70</v>
      </c>
      <c r="C98" s="607" t="s">
        <v>392</v>
      </c>
      <c r="D98" s="176" t="s">
        <v>968</v>
      </c>
      <c r="E98" s="176" t="s">
        <v>970</v>
      </c>
      <c r="F98" s="177" t="s">
        <v>971</v>
      </c>
      <c r="G98" s="341"/>
      <c r="H98" s="348"/>
      <c r="I98" s="348"/>
      <c r="J98" s="348"/>
      <c r="K98" s="348"/>
      <c r="L98" s="348"/>
      <c r="M98" s="939"/>
      <c r="N98" s="592"/>
      <c r="O98" s="592"/>
      <c r="P98" s="592"/>
      <c r="Q98" s="592"/>
      <c r="R98" s="945"/>
    </row>
    <row r="99" spans="2:18" x14ac:dyDescent="0.3">
      <c r="B99" s="21">
        <v>71</v>
      </c>
      <c r="C99" s="608"/>
      <c r="D99" s="141" t="s">
        <v>922</v>
      </c>
      <c r="E99" s="141" t="s">
        <v>913</v>
      </c>
      <c r="F99" s="715" t="s">
        <v>915</v>
      </c>
      <c r="G99" s="341"/>
      <c r="H99" s="348"/>
      <c r="I99" s="348"/>
      <c r="J99" s="348"/>
      <c r="K99" s="348"/>
      <c r="L99" s="348"/>
      <c r="M99" s="939"/>
      <c r="N99" s="592"/>
      <c r="O99" s="592"/>
      <c r="P99" s="592"/>
      <c r="Q99" s="592"/>
      <c r="R99" s="945"/>
    </row>
    <row r="100" spans="2:18" x14ac:dyDescent="0.3">
      <c r="B100" s="21">
        <v>72</v>
      </c>
      <c r="C100" s="608"/>
      <c r="D100" s="141" t="s">
        <v>921</v>
      </c>
      <c r="E100" s="141" t="s">
        <v>914</v>
      </c>
      <c r="F100" s="715"/>
      <c r="G100" s="341"/>
      <c r="H100" s="348"/>
      <c r="I100" s="348"/>
      <c r="J100" s="348"/>
      <c r="K100" s="348"/>
      <c r="L100" s="348"/>
      <c r="M100" s="939"/>
      <c r="N100" s="592"/>
      <c r="O100" s="592"/>
      <c r="P100" s="592"/>
      <c r="Q100" s="592"/>
      <c r="R100" s="945"/>
    </row>
    <row r="101" spans="2:18" x14ac:dyDescent="0.3">
      <c r="B101" s="21">
        <v>73</v>
      </c>
      <c r="C101" s="608"/>
      <c r="D101" s="141" t="s">
        <v>923</v>
      </c>
      <c r="E101" s="141" t="s">
        <v>249</v>
      </c>
      <c r="F101" s="715" t="s">
        <v>916</v>
      </c>
      <c r="G101" s="341"/>
      <c r="H101" s="348"/>
      <c r="I101" s="348"/>
      <c r="J101" s="348"/>
      <c r="K101" s="348"/>
      <c r="L101" s="348"/>
      <c r="M101" s="939"/>
      <c r="N101" s="592"/>
      <c r="O101" s="592"/>
      <c r="P101" s="592"/>
      <c r="Q101" s="592"/>
      <c r="R101" s="945"/>
    </row>
    <row r="102" spans="2:18" x14ac:dyDescent="0.3">
      <c r="B102" s="21">
        <v>74</v>
      </c>
      <c r="C102" s="617"/>
      <c r="D102" s="141" t="s">
        <v>924</v>
      </c>
      <c r="E102" s="141" t="s">
        <v>250</v>
      </c>
      <c r="F102" s="715"/>
      <c r="G102" s="341"/>
      <c r="H102" s="348"/>
      <c r="I102" s="348"/>
      <c r="J102" s="348"/>
      <c r="K102" s="348"/>
      <c r="L102" s="348"/>
      <c r="M102" s="939"/>
      <c r="N102" s="592"/>
      <c r="O102" s="592"/>
      <c r="P102" s="592"/>
      <c r="Q102" s="592"/>
      <c r="R102" s="945"/>
    </row>
    <row r="103" spans="2:18" x14ac:dyDescent="0.3">
      <c r="B103" s="21">
        <v>75</v>
      </c>
      <c r="C103" s="610" t="s">
        <v>396</v>
      </c>
      <c r="D103" s="141" t="s">
        <v>969</v>
      </c>
      <c r="E103" s="141" t="s">
        <v>972</v>
      </c>
      <c r="F103" s="143" t="s">
        <v>971</v>
      </c>
      <c r="G103" s="341"/>
      <c r="H103" s="348"/>
      <c r="I103" s="348"/>
      <c r="J103" s="348"/>
      <c r="K103" s="348"/>
      <c r="L103" s="348"/>
      <c r="M103" s="939"/>
      <c r="N103" s="592"/>
      <c r="O103" s="592"/>
      <c r="P103" s="592"/>
      <c r="Q103" s="592"/>
      <c r="R103" s="945"/>
    </row>
    <row r="104" spans="2:18" x14ac:dyDescent="0.3">
      <c r="B104" s="21">
        <v>76</v>
      </c>
      <c r="C104" s="608"/>
      <c r="D104" s="141" t="s">
        <v>925</v>
      </c>
      <c r="E104" s="141" t="s">
        <v>919</v>
      </c>
      <c r="F104" s="715" t="s">
        <v>915</v>
      </c>
      <c r="G104" s="341"/>
      <c r="H104" s="348"/>
      <c r="I104" s="348"/>
      <c r="J104" s="348"/>
      <c r="K104" s="348"/>
      <c r="L104" s="348"/>
      <c r="M104" s="939"/>
      <c r="N104" s="592"/>
      <c r="O104" s="592"/>
      <c r="P104" s="592"/>
      <c r="Q104" s="592"/>
      <c r="R104" s="945"/>
    </row>
    <row r="105" spans="2:18" x14ac:dyDescent="0.3">
      <c r="B105" s="21">
        <v>77</v>
      </c>
      <c r="C105" s="608"/>
      <c r="D105" s="141" t="s">
        <v>927</v>
      </c>
      <c r="E105" s="141" t="s">
        <v>920</v>
      </c>
      <c r="F105" s="715"/>
      <c r="G105" s="341"/>
      <c r="H105" s="348"/>
      <c r="I105" s="348"/>
      <c r="J105" s="348"/>
      <c r="K105" s="348"/>
      <c r="L105" s="348"/>
      <c r="M105" s="939"/>
      <c r="N105" s="592"/>
      <c r="O105" s="592"/>
      <c r="P105" s="592"/>
      <c r="Q105" s="592"/>
      <c r="R105" s="945"/>
    </row>
    <row r="106" spans="2:18" x14ac:dyDescent="0.3">
      <c r="B106" s="21">
        <v>78</v>
      </c>
      <c r="C106" s="608"/>
      <c r="D106" s="141" t="s">
        <v>926</v>
      </c>
      <c r="E106" s="141" t="s">
        <v>917</v>
      </c>
      <c r="F106" s="715" t="s">
        <v>916</v>
      </c>
      <c r="G106" s="341"/>
      <c r="H106" s="348"/>
      <c r="I106" s="348"/>
      <c r="J106" s="348"/>
      <c r="K106" s="348"/>
      <c r="L106" s="348"/>
      <c r="M106" s="939"/>
      <c r="N106" s="592"/>
      <c r="O106" s="592"/>
      <c r="P106" s="592"/>
      <c r="Q106" s="592"/>
      <c r="R106" s="945"/>
    </row>
    <row r="107" spans="2:18" ht="14.25" thickBot="1" x14ac:dyDescent="0.35">
      <c r="B107" s="230">
        <v>79</v>
      </c>
      <c r="C107" s="608"/>
      <c r="D107" s="147" t="s">
        <v>928</v>
      </c>
      <c r="E107" s="147" t="s">
        <v>918</v>
      </c>
      <c r="F107" s="720"/>
      <c r="G107" s="341"/>
      <c r="H107" s="348"/>
      <c r="I107" s="348"/>
      <c r="J107" s="348"/>
      <c r="K107" s="348"/>
      <c r="L107" s="348"/>
      <c r="M107" s="939"/>
      <c r="N107" s="592"/>
      <c r="O107" s="592"/>
      <c r="P107" s="592"/>
      <c r="Q107" s="592"/>
      <c r="R107" s="945"/>
    </row>
    <row r="108" spans="2:18" ht="15.6" customHeight="1" x14ac:dyDescent="0.3">
      <c r="B108" s="103">
        <v>80</v>
      </c>
      <c r="C108" s="716" t="s">
        <v>1838</v>
      </c>
      <c r="D108" s="176" t="s">
        <v>1824</v>
      </c>
      <c r="E108" s="176" t="s">
        <v>1826</v>
      </c>
      <c r="F108" s="177" t="s">
        <v>1828</v>
      </c>
      <c r="G108" s="518"/>
      <c r="H108" s="348"/>
      <c r="I108" s="348"/>
      <c r="J108" s="348"/>
      <c r="K108" s="348"/>
      <c r="L108" s="348"/>
      <c r="M108" s="942"/>
      <c r="N108" s="592"/>
      <c r="O108" s="592"/>
      <c r="P108" s="592"/>
      <c r="Q108" s="592"/>
      <c r="R108" s="945"/>
    </row>
    <row r="109" spans="2:18" x14ac:dyDescent="0.3">
      <c r="B109" s="21">
        <v>81</v>
      </c>
      <c r="C109" s="717"/>
      <c r="D109" s="141" t="s">
        <v>1825</v>
      </c>
      <c r="E109" s="141" t="s">
        <v>1827</v>
      </c>
      <c r="F109" s="143" t="s">
        <v>1837</v>
      </c>
      <c r="G109" s="518"/>
      <c r="H109" s="348"/>
      <c r="I109" s="348"/>
      <c r="J109" s="348"/>
      <c r="K109" s="348"/>
      <c r="L109" s="348"/>
      <c r="M109" s="942"/>
      <c r="N109" s="592"/>
      <c r="O109" s="592"/>
      <c r="P109" s="592"/>
      <c r="Q109" s="592"/>
      <c r="R109" s="945"/>
    </row>
    <row r="110" spans="2:18" x14ac:dyDescent="0.3">
      <c r="B110" s="21">
        <v>82</v>
      </c>
      <c r="C110" s="717"/>
      <c r="D110" s="141" t="s">
        <v>1820</v>
      </c>
      <c r="E110" s="141" t="s">
        <v>1829</v>
      </c>
      <c r="F110" s="143" t="s">
        <v>1833</v>
      </c>
      <c r="G110" s="518"/>
      <c r="H110" s="348"/>
      <c r="I110" s="348"/>
      <c r="J110" s="348"/>
      <c r="K110" s="348"/>
      <c r="L110" s="348"/>
      <c r="M110" s="942"/>
      <c r="N110" s="592"/>
      <c r="O110" s="592"/>
      <c r="P110" s="592"/>
      <c r="Q110" s="592"/>
      <c r="R110" s="945"/>
    </row>
    <row r="111" spans="2:18" x14ac:dyDescent="0.3">
      <c r="B111" s="21">
        <v>83</v>
      </c>
      <c r="C111" s="717"/>
      <c r="D111" s="141" t="s">
        <v>1821</v>
      </c>
      <c r="E111" s="141" t="s">
        <v>1830</v>
      </c>
      <c r="F111" s="143" t="s">
        <v>1834</v>
      </c>
      <c r="G111" s="518"/>
      <c r="H111" s="348"/>
      <c r="I111" s="348"/>
      <c r="J111" s="348"/>
      <c r="K111" s="348"/>
      <c r="L111" s="348"/>
      <c r="M111" s="942"/>
      <c r="N111" s="592"/>
      <c r="O111" s="592"/>
      <c r="P111" s="592"/>
      <c r="Q111" s="592"/>
      <c r="R111" s="945"/>
    </row>
    <row r="112" spans="2:18" x14ac:dyDescent="0.3">
      <c r="B112" s="21">
        <v>84</v>
      </c>
      <c r="C112" s="717"/>
      <c r="D112" s="141" t="s">
        <v>1822</v>
      </c>
      <c r="E112" s="141" t="s">
        <v>1831</v>
      </c>
      <c r="F112" s="143" t="s">
        <v>1835</v>
      </c>
      <c r="G112" s="518"/>
      <c r="H112" s="348"/>
      <c r="I112" s="348"/>
      <c r="J112" s="348"/>
      <c r="K112" s="348"/>
      <c r="L112" s="348"/>
      <c r="M112" s="942"/>
      <c r="N112" s="592"/>
      <c r="O112" s="592"/>
      <c r="P112" s="592"/>
      <c r="Q112" s="592"/>
      <c r="R112" s="945"/>
    </row>
    <row r="113" spans="2:18" ht="15.6" customHeight="1" x14ac:dyDescent="0.3">
      <c r="B113" s="21">
        <v>85</v>
      </c>
      <c r="C113" s="717"/>
      <c r="D113" s="141" t="s">
        <v>1823</v>
      </c>
      <c r="E113" s="141" t="s">
        <v>1832</v>
      </c>
      <c r="F113" s="143" t="s">
        <v>1836</v>
      </c>
      <c r="G113" s="518"/>
      <c r="H113" s="348"/>
      <c r="I113" s="348"/>
      <c r="J113" s="348"/>
      <c r="K113" s="348"/>
      <c r="L113" s="348"/>
      <c r="M113" s="942"/>
      <c r="N113" s="592"/>
      <c r="O113" s="592"/>
      <c r="P113" s="592"/>
      <c r="Q113" s="592"/>
      <c r="R113" s="945"/>
    </row>
    <row r="114" spans="2:18" ht="17.45" customHeight="1" thickBot="1" x14ac:dyDescent="0.35">
      <c r="B114" s="230">
        <v>86</v>
      </c>
      <c r="C114" s="610"/>
      <c r="D114" s="147" t="s">
        <v>1852</v>
      </c>
      <c r="E114" s="147"/>
      <c r="F114" s="421"/>
      <c r="G114" s="518"/>
      <c r="H114" s="348"/>
      <c r="I114" s="348"/>
      <c r="J114" s="348"/>
      <c r="K114" s="348"/>
      <c r="L114" s="348"/>
      <c r="M114" s="942"/>
      <c r="N114" s="592"/>
      <c r="O114" s="592"/>
      <c r="P114" s="592"/>
      <c r="Q114" s="592"/>
      <c r="R114" s="945"/>
    </row>
    <row r="115" spans="2:18" ht="17.45" customHeight="1" x14ac:dyDescent="0.3">
      <c r="B115" s="103">
        <v>87</v>
      </c>
      <c r="C115" s="716" t="s">
        <v>1839</v>
      </c>
      <c r="D115" s="176" t="s">
        <v>1844</v>
      </c>
      <c r="E115" s="176" t="s">
        <v>1850</v>
      </c>
      <c r="F115" s="177" t="s">
        <v>1828</v>
      </c>
      <c r="G115" s="518"/>
      <c r="H115" s="348"/>
      <c r="I115" s="348"/>
      <c r="J115" s="348"/>
      <c r="K115" s="348"/>
      <c r="L115" s="348"/>
      <c r="M115" s="942"/>
      <c r="N115" s="592"/>
      <c r="O115" s="592"/>
      <c r="P115" s="592"/>
      <c r="Q115" s="592"/>
      <c r="R115" s="945"/>
    </row>
    <row r="116" spans="2:18" ht="17.45" customHeight="1" x14ac:dyDescent="0.3">
      <c r="B116" s="21">
        <v>88</v>
      </c>
      <c r="C116" s="717"/>
      <c r="D116" s="141" t="s">
        <v>1845</v>
      </c>
      <c r="E116" s="141" t="s">
        <v>1851</v>
      </c>
      <c r="F116" s="143" t="s">
        <v>1837</v>
      </c>
      <c r="G116" s="518"/>
      <c r="H116" s="348"/>
      <c r="I116" s="348"/>
      <c r="J116" s="348"/>
      <c r="K116" s="348"/>
      <c r="L116" s="348"/>
      <c r="M116" s="942"/>
      <c r="N116" s="592"/>
      <c r="O116" s="592"/>
      <c r="P116" s="592"/>
      <c r="Q116" s="592"/>
      <c r="R116" s="945"/>
    </row>
    <row r="117" spans="2:18" ht="18" customHeight="1" x14ac:dyDescent="0.3">
      <c r="B117" s="21">
        <v>89</v>
      </c>
      <c r="C117" s="717"/>
      <c r="D117" s="141" t="s">
        <v>1840</v>
      </c>
      <c r="E117" s="141" t="s">
        <v>1846</v>
      </c>
      <c r="F117" s="143" t="s">
        <v>1833</v>
      </c>
      <c r="G117" s="518"/>
      <c r="H117" s="348"/>
      <c r="I117" s="348"/>
      <c r="J117" s="348"/>
      <c r="K117" s="348"/>
      <c r="L117" s="348"/>
      <c r="M117" s="942"/>
      <c r="N117" s="592"/>
      <c r="O117" s="592"/>
      <c r="P117" s="592"/>
      <c r="Q117" s="592"/>
      <c r="R117" s="945"/>
    </row>
    <row r="118" spans="2:18" ht="15.6" customHeight="1" x14ac:dyDescent="0.3">
      <c r="B118" s="21">
        <v>90</v>
      </c>
      <c r="C118" s="717"/>
      <c r="D118" s="141" t="s">
        <v>1841</v>
      </c>
      <c r="E118" s="141" t="s">
        <v>1847</v>
      </c>
      <c r="F118" s="143" t="s">
        <v>1834</v>
      </c>
      <c r="G118" s="518"/>
      <c r="H118" s="348"/>
      <c r="I118" s="348"/>
      <c r="J118" s="348"/>
      <c r="K118" s="348"/>
      <c r="L118" s="348"/>
      <c r="M118" s="942"/>
      <c r="N118" s="592"/>
      <c r="O118" s="592"/>
      <c r="P118" s="592"/>
      <c r="Q118" s="592"/>
      <c r="R118" s="945"/>
    </row>
    <row r="119" spans="2:18" x14ac:dyDescent="0.3">
      <c r="B119" s="21">
        <v>91</v>
      </c>
      <c r="C119" s="717"/>
      <c r="D119" s="141" t="s">
        <v>1842</v>
      </c>
      <c r="E119" s="141" t="s">
        <v>1848</v>
      </c>
      <c r="F119" s="143" t="s">
        <v>1835</v>
      </c>
      <c r="G119" s="518"/>
      <c r="H119" s="348"/>
      <c r="I119" s="348"/>
      <c r="J119" s="348"/>
      <c r="K119" s="348"/>
      <c r="L119" s="348"/>
      <c r="M119" s="942"/>
      <c r="N119" s="592"/>
      <c r="O119" s="592"/>
      <c r="P119" s="592"/>
      <c r="Q119" s="592"/>
      <c r="R119" s="945"/>
    </row>
    <row r="120" spans="2:18" x14ac:dyDescent="0.3">
      <c r="B120" s="21">
        <v>92</v>
      </c>
      <c r="C120" s="717"/>
      <c r="D120" s="141" t="s">
        <v>1843</v>
      </c>
      <c r="E120" s="141" t="s">
        <v>1849</v>
      </c>
      <c r="F120" s="143" t="s">
        <v>1836</v>
      </c>
      <c r="G120" s="518"/>
      <c r="H120" s="348"/>
      <c r="I120" s="348"/>
      <c r="J120" s="348"/>
      <c r="K120" s="348"/>
      <c r="L120" s="348"/>
      <c r="M120" s="942"/>
      <c r="N120" s="592"/>
      <c r="O120" s="592"/>
      <c r="P120" s="592"/>
      <c r="Q120" s="592"/>
      <c r="R120" s="945"/>
    </row>
    <row r="121" spans="2:18" ht="14.25" thickBot="1" x14ac:dyDescent="0.35">
      <c r="B121" s="22">
        <v>93</v>
      </c>
      <c r="C121" s="668"/>
      <c r="D121" s="156" t="s">
        <v>1853</v>
      </c>
      <c r="E121" s="156"/>
      <c r="F121" s="157"/>
      <c r="G121" s="518"/>
      <c r="H121" s="348"/>
      <c r="I121" s="348"/>
      <c r="J121" s="348"/>
      <c r="K121" s="348"/>
      <c r="L121" s="348"/>
      <c r="M121" s="942"/>
      <c r="N121" s="592"/>
      <c r="O121" s="592"/>
      <c r="P121" s="592"/>
      <c r="Q121" s="592"/>
      <c r="R121" s="945"/>
    </row>
    <row r="122" spans="2:18" ht="17.45" customHeight="1" x14ac:dyDescent="0.3">
      <c r="B122" s="20">
        <v>94</v>
      </c>
      <c r="C122" s="718" t="s">
        <v>1794</v>
      </c>
      <c r="D122" s="142" t="s">
        <v>1050</v>
      </c>
      <c r="E122" s="142" t="s">
        <v>317</v>
      </c>
      <c r="F122" s="145" t="s">
        <v>1795</v>
      </c>
      <c r="G122" s="518"/>
      <c r="H122" s="348"/>
      <c r="I122" s="348"/>
      <c r="J122" s="348"/>
      <c r="K122" s="348"/>
      <c r="L122" s="348"/>
      <c r="M122" s="942"/>
      <c r="N122" s="592"/>
      <c r="O122" s="592"/>
      <c r="P122" s="592"/>
      <c r="Q122" s="592"/>
      <c r="R122" s="945"/>
    </row>
    <row r="123" spans="2:18" ht="15.6" customHeight="1" x14ac:dyDescent="0.3">
      <c r="B123" s="21">
        <v>95</v>
      </c>
      <c r="C123" s="718"/>
      <c r="D123" s="141" t="s">
        <v>1046</v>
      </c>
      <c r="E123" s="141" t="s">
        <v>252</v>
      </c>
      <c r="F123" s="143" t="s">
        <v>1855</v>
      </c>
      <c r="G123" s="518"/>
      <c r="H123" s="348"/>
      <c r="I123" s="348"/>
      <c r="J123" s="348"/>
      <c r="K123" s="348"/>
      <c r="L123" s="348"/>
      <c r="M123" s="942"/>
      <c r="N123" s="592"/>
      <c r="O123" s="592"/>
      <c r="P123" s="592"/>
      <c r="Q123" s="592"/>
      <c r="R123" s="945"/>
    </row>
    <row r="124" spans="2:18" x14ac:dyDescent="0.3">
      <c r="B124" s="21">
        <v>96</v>
      </c>
      <c r="C124" s="718"/>
      <c r="D124" s="141" t="s">
        <v>1047</v>
      </c>
      <c r="E124" s="141" t="s">
        <v>253</v>
      </c>
      <c r="F124" s="143" t="s">
        <v>1856</v>
      </c>
      <c r="G124" s="518"/>
      <c r="H124" s="348"/>
      <c r="I124" s="348"/>
      <c r="J124" s="348"/>
      <c r="K124" s="348"/>
      <c r="L124" s="348"/>
      <c r="M124" s="942"/>
      <c r="N124" s="592"/>
      <c r="O124" s="592"/>
      <c r="P124" s="592"/>
      <c r="Q124" s="592"/>
      <c r="R124" s="945"/>
    </row>
    <row r="125" spans="2:18" x14ac:dyDescent="0.3">
      <c r="B125" s="21">
        <v>97</v>
      </c>
      <c r="C125" s="718"/>
      <c r="D125" s="141" t="s">
        <v>1048</v>
      </c>
      <c r="E125" s="141" t="s">
        <v>254</v>
      </c>
      <c r="F125" s="143" t="s">
        <v>1045</v>
      </c>
      <c r="G125" s="518"/>
      <c r="H125" s="348"/>
      <c r="I125" s="348"/>
      <c r="J125" s="348"/>
      <c r="K125" s="348"/>
      <c r="L125" s="348"/>
      <c r="M125" s="942"/>
      <c r="N125" s="592"/>
      <c r="O125" s="592"/>
      <c r="P125" s="592"/>
      <c r="Q125" s="592"/>
      <c r="R125" s="945"/>
    </row>
    <row r="126" spans="2:18" x14ac:dyDescent="0.3">
      <c r="B126" s="21">
        <v>98</v>
      </c>
      <c r="C126" s="718"/>
      <c r="D126" s="141" t="s">
        <v>1049</v>
      </c>
      <c r="E126" s="141" t="s">
        <v>255</v>
      </c>
      <c r="F126" s="143" t="s">
        <v>1857</v>
      </c>
      <c r="G126" s="518"/>
      <c r="H126" s="348"/>
      <c r="I126" s="348"/>
      <c r="J126" s="348"/>
      <c r="K126" s="348"/>
      <c r="L126" s="348"/>
      <c r="M126" s="942"/>
      <c r="N126" s="592"/>
      <c r="O126" s="592"/>
      <c r="P126" s="592"/>
      <c r="Q126" s="592"/>
      <c r="R126" s="945"/>
    </row>
    <row r="127" spans="2:18" ht="14.25" thickBot="1" x14ac:dyDescent="0.35">
      <c r="B127" s="22">
        <v>99</v>
      </c>
      <c r="C127" s="719"/>
      <c r="D127" s="156" t="s">
        <v>1854</v>
      </c>
      <c r="E127" s="156"/>
      <c r="F127" s="157"/>
      <c r="G127" s="518"/>
      <c r="H127" s="348"/>
      <c r="I127" s="348"/>
      <c r="J127" s="348"/>
      <c r="K127" s="348"/>
      <c r="L127" s="348"/>
      <c r="M127" s="942"/>
      <c r="N127" s="592"/>
      <c r="O127" s="592"/>
      <c r="P127" s="592"/>
      <c r="Q127" s="592"/>
      <c r="R127" s="945"/>
    </row>
    <row r="128" spans="2:18" x14ac:dyDescent="0.3">
      <c r="B128" s="20">
        <v>100</v>
      </c>
      <c r="C128" s="607" t="s">
        <v>1873</v>
      </c>
      <c r="D128" s="176" t="s">
        <v>1871</v>
      </c>
      <c r="E128" s="176" t="s">
        <v>1850</v>
      </c>
      <c r="F128" s="177" t="s">
        <v>2091</v>
      </c>
      <c r="G128" s="341"/>
      <c r="H128" s="348"/>
      <c r="I128" s="348"/>
      <c r="J128" s="348"/>
      <c r="K128" s="348"/>
      <c r="L128" s="348"/>
      <c r="M128" s="939"/>
      <c r="N128" s="592"/>
      <c r="O128" s="592"/>
      <c r="P128" s="592"/>
      <c r="Q128" s="592"/>
      <c r="R128" s="945"/>
    </row>
    <row r="129" spans="2:18" x14ac:dyDescent="0.3">
      <c r="B129" s="21">
        <v>101</v>
      </c>
      <c r="C129" s="617"/>
      <c r="D129" s="141" t="s">
        <v>1872</v>
      </c>
      <c r="E129" s="141" t="s">
        <v>1851</v>
      </c>
      <c r="F129" s="143" t="s">
        <v>2092</v>
      </c>
      <c r="G129" s="341"/>
      <c r="H129" s="348"/>
      <c r="I129" s="348"/>
      <c r="J129" s="348"/>
      <c r="K129" s="348"/>
      <c r="L129" s="348"/>
      <c r="M129" s="939"/>
      <c r="N129" s="592"/>
      <c r="O129" s="592"/>
      <c r="P129" s="592"/>
      <c r="Q129" s="592"/>
      <c r="R129" s="945"/>
    </row>
    <row r="130" spans="2:18" x14ac:dyDescent="0.3">
      <c r="B130" s="21">
        <v>102</v>
      </c>
      <c r="C130" s="348"/>
      <c r="D130" s="141"/>
      <c r="E130" s="141"/>
      <c r="F130" s="143"/>
      <c r="G130" s="341"/>
      <c r="H130" s="348"/>
      <c r="I130" s="348"/>
      <c r="J130" s="348"/>
      <c r="K130" s="348"/>
      <c r="L130" s="348"/>
      <c r="M130" s="939"/>
      <c r="N130" s="592"/>
      <c r="O130" s="592"/>
      <c r="P130" s="592"/>
      <c r="Q130" s="592"/>
      <c r="R130" s="945"/>
    </row>
    <row r="131" spans="2:18" x14ac:dyDescent="0.3">
      <c r="B131" s="21">
        <v>103</v>
      </c>
      <c r="C131" s="348"/>
      <c r="D131" s="141"/>
      <c r="E131" s="141"/>
      <c r="F131" s="143"/>
      <c r="G131" s="341"/>
      <c r="H131" s="348"/>
      <c r="I131" s="348"/>
      <c r="J131" s="348"/>
      <c r="K131" s="348"/>
      <c r="L131" s="348"/>
      <c r="M131" s="939"/>
      <c r="N131" s="592"/>
      <c r="O131" s="592"/>
      <c r="P131" s="592"/>
      <c r="Q131" s="592"/>
      <c r="R131" s="945"/>
    </row>
    <row r="132" spans="2:18" x14ac:dyDescent="0.3">
      <c r="B132" s="21">
        <v>104</v>
      </c>
      <c r="C132" s="348"/>
      <c r="D132" s="141"/>
      <c r="E132" s="141"/>
      <c r="F132" s="143"/>
      <c r="G132" s="341"/>
      <c r="H132" s="348"/>
      <c r="I132" s="348"/>
      <c r="J132" s="348"/>
      <c r="K132" s="348"/>
      <c r="L132" s="348"/>
      <c r="M132" s="939"/>
      <c r="N132" s="592"/>
      <c r="O132" s="592"/>
      <c r="P132" s="592"/>
      <c r="Q132" s="592"/>
      <c r="R132" s="945"/>
    </row>
    <row r="133" spans="2:18" x14ac:dyDescent="0.3">
      <c r="B133" s="21">
        <v>105</v>
      </c>
      <c r="C133" s="348"/>
      <c r="D133" s="141"/>
      <c r="E133" s="141"/>
      <c r="F133" s="143"/>
      <c r="G133" s="341"/>
      <c r="H133" s="348"/>
      <c r="I133" s="348"/>
      <c r="J133" s="348"/>
      <c r="K133" s="348"/>
      <c r="L133" s="348"/>
      <c r="M133" s="939"/>
      <c r="N133" s="592"/>
      <c r="O133" s="592"/>
      <c r="P133" s="592"/>
      <c r="Q133" s="592"/>
      <c r="R133" s="945"/>
    </row>
    <row r="134" spans="2:18" x14ac:dyDescent="0.3">
      <c r="B134" s="21">
        <v>106</v>
      </c>
      <c r="C134" s="348"/>
      <c r="D134" s="141"/>
      <c r="E134" s="141"/>
      <c r="F134" s="143"/>
      <c r="G134" s="341"/>
      <c r="H134" s="348"/>
      <c r="I134" s="348"/>
      <c r="J134" s="348"/>
      <c r="K134" s="348"/>
      <c r="L134" s="348"/>
      <c r="M134" s="939"/>
      <c r="N134" s="592"/>
      <c r="O134" s="592"/>
      <c r="P134" s="592"/>
      <c r="Q134" s="592"/>
      <c r="R134" s="945"/>
    </row>
    <row r="135" spans="2:18" x14ac:dyDescent="0.3">
      <c r="B135" s="21">
        <v>107</v>
      </c>
      <c r="C135" s="348"/>
      <c r="D135" s="141"/>
      <c r="E135" s="141"/>
      <c r="F135" s="143"/>
      <c r="G135" s="341"/>
      <c r="H135" s="348"/>
      <c r="I135" s="348"/>
      <c r="J135" s="348"/>
      <c r="K135" s="348"/>
      <c r="L135" s="348"/>
      <c r="M135" s="939"/>
      <c r="N135" s="592"/>
      <c r="O135" s="592"/>
      <c r="P135" s="592"/>
      <c r="Q135" s="592"/>
      <c r="R135" s="945"/>
    </row>
    <row r="136" spans="2:18" x14ac:dyDescent="0.3">
      <c r="B136" s="21">
        <v>108</v>
      </c>
      <c r="C136" s="348"/>
      <c r="D136" s="141"/>
      <c r="E136" s="141"/>
      <c r="F136" s="143"/>
      <c r="G136" s="341"/>
      <c r="H136" s="348"/>
      <c r="I136" s="348"/>
      <c r="J136" s="348"/>
      <c r="K136" s="348"/>
      <c r="L136" s="348"/>
      <c r="M136" s="939"/>
      <c r="N136" s="592"/>
      <c r="O136" s="592"/>
      <c r="P136" s="592"/>
      <c r="Q136" s="592"/>
      <c r="R136" s="945"/>
    </row>
    <row r="137" spans="2:18" ht="14.25" thickBot="1" x14ac:dyDescent="0.35">
      <c r="B137" s="22">
        <v>109</v>
      </c>
      <c r="C137" s="345"/>
      <c r="D137" s="141"/>
      <c r="E137" s="156"/>
      <c r="F137" s="157"/>
      <c r="G137" s="341"/>
      <c r="H137" s="348"/>
      <c r="I137" s="348"/>
      <c r="J137" s="348"/>
      <c r="K137" s="348"/>
      <c r="L137" s="348"/>
      <c r="M137" s="939"/>
      <c r="N137" s="592"/>
      <c r="O137" s="592"/>
      <c r="P137" s="592"/>
      <c r="Q137" s="592"/>
      <c r="R137" s="945"/>
    </row>
    <row r="138" spans="2:18" ht="27" x14ac:dyDescent="0.3">
      <c r="B138" s="103">
        <v>110</v>
      </c>
      <c r="C138" s="347"/>
      <c r="D138" s="176" t="s">
        <v>1210</v>
      </c>
      <c r="E138" s="453" t="s">
        <v>1211</v>
      </c>
      <c r="F138" s="177" t="s">
        <v>1212</v>
      </c>
      <c r="G138" s="341"/>
      <c r="H138" s="348"/>
      <c r="I138" s="348"/>
      <c r="J138" s="348"/>
      <c r="K138" s="348"/>
      <c r="L138" s="348"/>
      <c r="M138" s="939"/>
      <c r="N138" s="592"/>
      <c r="O138" s="592"/>
      <c r="P138" s="592"/>
      <c r="Q138" s="592"/>
      <c r="R138" s="945"/>
    </row>
    <row r="139" spans="2:18" x14ac:dyDescent="0.3">
      <c r="B139" s="21">
        <v>111</v>
      </c>
      <c r="C139" s="348"/>
      <c r="D139" s="141" t="s">
        <v>1213</v>
      </c>
      <c r="E139" s="141" t="s">
        <v>1214</v>
      </c>
      <c r="F139" s="143" t="s">
        <v>351</v>
      </c>
      <c r="G139" s="341"/>
      <c r="H139" s="348"/>
      <c r="I139" s="348"/>
      <c r="J139" s="348"/>
      <c r="K139" s="348"/>
      <c r="L139" s="348"/>
      <c r="M139" s="939"/>
      <c r="N139" s="592"/>
      <c r="O139" s="592"/>
      <c r="P139" s="592"/>
      <c r="Q139" s="592"/>
      <c r="R139" s="945"/>
    </row>
    <row r="140" spans="2:18" x14ac:dyDescent="0.3">
      <c r="B140" s="21">
        <v>112</v>
      </c>
      <c r="C140" s="348"/>
      <c r="D140" s="141" t="s">
        <v>330</v>
      </c>
      <c r="E140" s="141" t="s">
        <v>332</v>
      </c>
      <c r="F140" s="143"/>
      <c r="G140" s="341"/>
      <c r="H140" s="348"/>
      <c r="I140" s="348"/>
      <c r="J140" s="348"/>
      <c r="K140" s="348"/>
      <c r="L140" s="348"/>
      <c r="M140" s="939"/>
      <c r="N140" s="592"/>
      <c r="O140" s="592"/>
      <c r="P140" s="592"/>
      <c r="Q140" s="592"/>
      <c r="R140" s="945"/>
    </row>
    <row r="141" spans="2:18" x14ac:dyDescent="0.3">
      <c r="B141" s="21">
        <v>113</v>
      </c>
      <c r="C141" s="348"/>
      <c r="D141" s="141" t="s">
        <v>334</v>
      </c>
      <c r="E141" s="141" t="s">
        <v>335</v>
      </c>
      <c r="F141" s="143" t="s">
        <v>336</v>
      </c>
      <c r="G141" s="341"/>
      <c r="H141" s="348"/>
      <c r="I141" s="348"/>
      <c r="J141" s="348"/>
      <c r="K141" s="348"/>
      <c r="L141" s="348"/>
      <c r="M141" s="939"/>
      <c r="N141" s="592"/>
      <c r="O141" s="592"/>
      <c r="P141" s="592"/>
      <c r="Q141" s="592"/>
      <c r="R141" s="945"/>
    </row>
    <row r="142" spans="2:18" x14ac:dyDescent="0.3">
      <c r="B142" s="21">
        <v>114</v>
      </c>
      <c r="C142" s="348"/>
      <c r="D142" s="141" t="s">
        <v>1237</v>
      </c>
      <c r="E142" s="141" t="s">
        <v>1240</v>
      </c>
      <c r="F142" s="143" t="s">
        <v>1249</v>
      </c>
      <c r="G142" s="341"/>
      <c r="H142" s="348"/>
      <c r="I142" s="348"/>
      <c r="J142" s="348"/>
      <c r="K142" s="348"/>
      <c r="L142" s="348"/>
      <c r="M142" s="939"/>
      <c r="N142" s="592"/>
      <c r="O142" s="592"/>
      <c r="P142" s="592"/>
      <c r="Q142" s="592"/>
      <c r="R142" s="945"/>
    </row>
    <row r="143" spans="2:18" x14ac:dyDescent="0.3">
      <c r="B143" s="21">
        <v>115</v>
      </c>
      <c r="C143" s="348"/>
      <c r="D143" s="141" t="s">
        <v>1238</v>
      </c>
      <c r="E143" s="141" t="s">
        <v>1241</v>
      </c>
      <c r="F143" s="143" t="s">
        <v>1249</v>
      </c>
      <c r="G143" s="341"/>
      <c r="H143" s="348"/>
      <c r="I143" s="348"/>
      <c r="J143" s="348"/>
      <c r="K143" s="348"/>
      <c r="L143" s="348"/>
      <c r="M143" s="939"/>
      <c r="N143" s="592"/>
      <c r="O143" s="592"/>
      <c r="P143" s="592"/>
      <c r="Q143" s="592"/>
      <c r="R143" s="945"/>
    </row>
    <row r="144" spans="2:18" x14ac:dyDescent="0.3">
      <c r="B144" s="21">
        <v>116</v>
      </c>
      <c r="C144" s="348"/>
      <c r="D144" s="141" t="s">
        <v>1239</v>
      </c>
      <c r="E144" s="141" t="s">
        <v>1242</v>
      </c>
      <c r="F144" s="143" t="s">
        <v>1249</v>
      </c>
      <c r="G144" s="341"/>
      <c r="H144" s="348"/>
      <c r="I144" s="348"/>
      <c r="J144" s="348"/>
      <c r="K144" s="348"/>
      <c r="L144" s="348"/>
      <c r="M144" s="939"/>
      <c r="N144" s="592"/>
      <c r="O144" s="592"/>
      <c r="P144" s="592"/>
      <c r="Q144" s="592"/>
      <c r="R144" s="945"/>
    </row>
    <row r="145" spans="2:18" x14ac:dyDescent="0.3">
      <c r="B145" s="21">
        <v>117</v>
      </c>
      <c r="C145" s="348"/>
      <c r="D145" s="141" t="s">
        <v>1243</v>
      </c>
      <c r="E145" s="141" t="s">
        <v>1246</v>
      </c>
      <c r="F145" s="143" t="s">
        <v>1249</v>
      </c>
      <c r="G145" s="341"/>
      <c r="H145" s="348"/>
      <c r="I145" s="348"/>
      <c r="J145" s="348"/>
      <c r="K145" s="348"/>
      <c r="L145" s="348"/>
      <c r="M145" s="939"/>
      <c r="N145" s="592"/>
      <c r="O145" s="592"/>
      <c r="P145" s="592"/>
      <c r="Q145" s="592"/>
      <c r="R145" s="945"/>
    </row>
    <row r="146" spans="2:18" x14ac:dyDescent="0.3">
      <c r="B146" s="21">
        <v>118</v>
      </c>
      <c r="C146" s="348"/>
      <c r="D146" s="141" t="s">
        <v>1244</v>
      </c>
      <c r="E146" s="141" t="s">
        <v>1247</v>
      </c>
      <c r="F146" s="143" t="s">
        <v>1249</v>
      </c>
      <c r="G146" s="341"/>
      <c r="H146" s="348"/>
      <c r="I146" s="348"/>
      <c r="J146" s="348"/>
      <c r="K146" s="348"/>
      <c r="L146" s="348"/>
      <c r="M146" s="939"/>
      <c r="N146" s="592"/>
      <c r="O146" s="592"/>
      <c r="P146" s="592"/>
      <c r="Q146" s="592"/>
      <c r="R146" s="945"/>
    </row>
    <row r="147" spans="2:18" ht="14.25" thickBot="1" x14ac:dyDescent="0.35">
      <c r="B147" s="22">
        <v>119</v>
      </c>
      <c r="C147" s="345"/>
      <c r="D147" s="141" t="s">
        <v>1245</v>
      </c>
      <c r="E147" s="141" t="s">
        <v>1248</v>
      </c>
      <c r="F147" s="143" t="s">
        <v>1249</v>
      </c>
      <c r="G147" s="341"/>
      <c r="H147" s="348"/>
      <c r="I147" s="348"/>
      <c r="J147" s="348"/>
      <c r="K147" s="348"/>
      <c r="L147" s="348"/>
      <c r="M147" s="939"/>
      <c r="N147" s="592"/>
      <c r="O147" s="592"/>
      <c r="P147" s="592"/>
      <c r="Q147" s="592"/>
      <c r="R147" s="945"/>
    </row>
    <row r="148" spans="2:18" x14ac:dyDescent="0.3">
      <c r="B148" s="103">
        <v>120</v>
      </c>
      <c r="C148" s="347"/>
      <c r="D148" s="176" t="s">
        <v>1009</v>
      </c>
      <c r="E148" s="176" t="s">
        <v>1013</v>
      </c>
      <c r="F148" s="177" t="s">
        <v>2094</v>
      </c>
      <c r="G148" s="341"/>
      <c r="H148" s="348"/>
      <c r="I148" s="348"/>
      <c r="J148" s="348"/>
      <c r="K148" s="348"/>
      <c r="L148" s="348"/>
      <c r="M148" s="939"/>
      <c r="N148" s="592"/>
      <c r="O148" s="592"/>
      <c r="P148" s="592"/>
      <c r="Q148" s="592"/>
      <c r="R148" s="945"/>
    </row>
    <row r="149" spans="2:18" x14ac:dyDescent="0.3">
      <c r="B149" s="21">
        <v>121</v>
      </c>
      <c r="C149" s="348"/>
      <c r="D149" s="141" t="s">
        <v>1010</v>
      </c>
      <c r="E149" s="141" t="s">
        <v>1014</v>
      </c>
      <c r="F149" s="143" t="s">
        <v>2094</v>
      </c>
      <c r="G149" s="341"/>
      <c r="H149" s="348"/>
      <c r="I149" s="348"/>
      <c r="J149" s="348"/>
      <c r="K149" s="348"/>
      <c r="L149" s="348"/>
      <c r="M149" s="939"/>
      <c r="N149" s="592"/>
      <c r="O149" s="592"/>
      <c r="P149" s="592"/>
      <c r="Q149" s="592"/>
      <c r="R149" s="945"/>
    </row>
    <row r="150" spans="2:18" x14ac:dyDescent="0.3">
      <c r="B150" s="21">
        <v>122</v>
      </c>
      <c r="C150" s="348"/>
      <c r="D150" s="141" t="s">
        <v>1011</v>
      </c>
      <c r="E150" s="141" t="s">
        <v>1015</v>
      </c>
      <c r="F150" s="143" t="s">
        <v>2094</v>
      </c>
      <c r="G150" s="341"/>
      <c r="H150" s="348"/>
      <c r="I150" s="348"/>
      <c r="J150" s="348"/>
      <c r="K150" s="348"/>
      <c r="L150" s="348"/>
      <c r="M150" s="939"/>
      <c r="N150" s="592"/>
      <c r="O150" s="592"/>
      <c r="P150" s="592"/>
      <c r="Q150" s="592"/>
      <c r="R150" s="945"/>
    </row>
    <row r="151" spans="2:18" x14ac:dyDescent="0.3">
      <c r="B151" s="21">
        <v>123</v>
      </c>
      <c r="C151" s="348"/>
      <c r="D151" s="141" t="s">
        <v>1012</v>
      </c>
      <c r="E151" s="141" t="s">
        <v>1016</v>
      </c>
      <c r="F151" s="143" t="s">
        <v>2094</v>
      </c>
      <c r="G151" s="341"/>
      <c r="H151" s="348"/>
      <c r="I151" s="348"/>
      <c r="J151" s="348"/>
      <c r="K151" s="348"/>
      <c r="L151" s="348"/>
      <c r="M151" s="939"/>
      <c r="N151" s="592"/>
      <c r="O151" s="592"/>
      <c r="P151" s="592"/>
      <c r="Q151" s="592"/>
      <c r="R151" s="945"/>
    </row>
    <row r="152" spans="2:18" x14ac:dyDescent="0.3">
      <c r="B152" s="21">
        <v>124</v>
      </c>
      <c r="C152" s="348"/>
      <c r="D152" s="141"/>
      <c r="E152" s="141"/>
      <c r="F152" s="143"/>
      <c r="G152" s="341"/>
      <c r="H152" s="348"/>
      <c r="I152" s="348"/>
      <c r="J152" s="348"/>
      <c r="K152" s="348"/>
      <c r="L152" s="348"/>
      <c r="M152" s="939"/>
      <c r="N152" s="592"/>
      <c r="O152" s="592"/>
      <c r="P152" s="592"/>
      <c r="Q152" s="592"/>
      <c r="R152" s="945"/>
    </row>
    <row r="153" spans="2:18" x14ac:dyDescent="0.3">
      <c r="B153" s="21">
        <v>125</v>
      </c>
      <c r="C153" s="348"/>
      <c r="D153" s="141"/>
      <c r="E153" s="141"/>
      <c r="F153" s="143"/>
      <c r="G153" s="341"/>
      <c r="H153" s="348"/>
      <c r="I153" s="348"/>
      <c r="J153" s="348"/>
      <c r="K153" s="348"/>
      <c r="L153" s="348"/>
      <c r="M153" s="939"/>
      <c r="N153" s="592"/>
      <c r="O153" s="592"/>
      <c r="P153" s="592"/>
      <c r="Q153" s="592"/>
      <c r="R153" s="945"/>
    </row>
    <row r="154" spans="2:18" x14ac:dyDescent="0.3">
      <c r="B154" s="21">
        <v>126</v>
      </c>
      <c r="C154" s="348"/>
      <c r="D154" s="141"/>
      <c r="E154" s="141"/>
      <c r="F154" s="143"/>
      <c r="G154" s="341"/>
      <c r="H154" s="348"/>
      <c r="I154" s="348"/>
      <c r="J154" s="348"/>
      <c r="K154" s="348"/>
      <c r="L154" s="348"/>
      <c r="M154" s="939"/>
      <c r="N154" s="592"/>
      <c r="O154" s="592"/>
      <c r="P154" s="592"/>
      <c r="Q154" s="592"/>
      <c r="R154" s="945"/>
    </row>
    <row r="155" spans="2:18" ht="14.25" thickBot="1" x14ac:dyDescent="0.35">
      <c r="B155" s="22">
        <v>127</v>
      </c>
      <c r="C155" s="345"/>
      <c r="D155" s="156"/>
      <c r="E155" s="156"/>
      <c r="F155" s="157"/>
      <c r="G155" s="341"/>
      <c r="H155" s="348"/>
      <c r="I155" s="348"/>
      <c r="J155" s="348"/>
      <c r="K155" s="348"/>
      <c r="L155" s="348"/>
      <c r="M155" s="939"/>
      <c r="N155" s="592"/>
      <c r="O155" s="592"/>
      <c r="P155" s="592"/>
      <c r="Q155" s="592"/>
      <c r="R155" s="945"/>
    </row>
    <row r="160" spans="2:18" x14ac:dyDescent="0.3">
      <c r="C160" s="91" t="s">
        <v>1819</v>
      </c>
      <c r="D160" s="34" t="s">
        <v>1820</v>
      </c>
      <c r="E160" s="34" t="s">
        <v>1829</v>
      </c>
      <c r="F160" s="34" t="s">
        <v>1833</v>
      </c>
    </row>
    <row r="161" spans="4:6" x14ac:dyDescent="0.3">
      <c r="D161" s="34" t="s">
        <v>1821</v>
      </c>
      <c r="E161" s="34" t="s">
        <v>1830</v>
      </c>
      <c r="F161" s="34" t="s">
        <v>1834</v>
      </c>
    </row>
    <row r="162" spans="4:6" x14ac:dyDescent="0.3">
      <c r="D162" s="34" t="s">
        <v>1822</v>
      </c>
      <c r="E162" s="34" t="s">
        <v>1831</v>
      </c>
      <c r="F162" s="34" t="s">
        <v>1835</v>
      </c>
    </row>
    <row r="163" spans="4:6" x14ac:dyDescent="0.3">
      <c r="D163" s="34" t="s">
        <v>1823</v>
      </c>
      <c r="E163" s="34" t="s">
        <v>1832</v>
      </c>
      <c r="F163" s="34" t="s">
        <v>1836</v>
      </c>
    </row>
    <row r="164" spans="4:6" x14ac:dyDescent="0.3">
      <c r="D164" s="34" t="s">
        <v>1824</v>
      </c>
      <c r="E164" s="34" t="s">
        <v>1826</v>
      </c>
      <c r="F164" s="34" t="s">
        <v>1828</v>
      </c>
    </row>
    <row r="165" spans="4:6" x14ac:dyDescent="0.3">
      <c r="D165" s="34" t="s">
        <v>1825</v>
      </c>
      <c r="E165" s="34" t="s">
        <v>1827</v>
      </c>
      <c r="F165" s="34" t="s">
        <v>1837</v>
      </c>
    </row>
    <row r="173" spans="4:6" x14ac:dyDescent="0.3">
      <c r="D173" s="141" t="s">
        <v>1844</v>
      </c>
      <c r="E173" s="141" t="s">
        <v>1850</v>
      </c>
      <c r="F173" s="143" t="s">
        <v>1828</v>
      </c>
    </row>
    <row r="174" spans="4:6" ht="14.25" thickBot="1" x14ac:dyDescent="0.35">
      <c r="D174" s="141" t="s">
        <v>1845</v>
      </c>
      <c r="E174" s="141" t="s">
        <v>1851</v>
      </c>
      <c r="F174" s="143" t="s">
        <v>1837</v>
      </c>
    </row>
    <row r="175" spans="4:6" x14ac:dyDescent="0.3">
      <c r="D175" s="176" t="s">
        <v>1840</v>
      </c>
      <c r="E175" s="176" t="s">
        <v>1846</v>
      </c>
      <c r="F175" s="177" t="s">
        <v>1833</v>
      </c>
    </row>
    <row r="176" spans="4:6" x14ac:dyDescent="0.3">
      <c r="D176" s="141" t="s">
        <v>1841</v>
      </c>
      <c r="E176" s="141" t="s">
        <v>1847</v>
      </c>
      <c r="F176" s="143" t="s">
        <v>1834</v>
      </c>
    </row>
    <row r="177" spans="4:6" x14ac:dyDescent="0.3">
      <c r="D177" s="141" t="s">
        <v>1842</v>
      </c>
      <c r="E177" s="141" t="s">
        <v>1848</v>
      </c>
      <c r="F177" s="143" t="s">
        <v>1835</v>
      </c>
    </row>
    <row r="178" spans="4:6" x14ac:dyDescent="0.3">
      <c r="D178" s="141" t="s">
        <v>1843</v>
      </c>
      <c r="E178" s="141" t="s">
        <v>1849</v>
      </c>
      <c r="F178" s="143" t="s">
        <v>1836</v>
      </c>
    </row>
  </sheetData>
  <mergeCells count="29">
    <mergeCell ref="M26:R26"/>
    <mergeCell ref="G26:L26"/>
    <mergeCell ref="C88:C90"/>
    <mergeCell ref="C93:C95"/>
    <mergeCell ref="C52:C53"/>
    <mergeCell ref="C54:C55"/>
    <mergeCell ref="C56:C57"/>
    <mergeCell ref="C58:C59"/>
    <mergeCell ref="C60:C61"/>
    <mergeCell ref="C62:C63"/>
    <mergeCell ref="C64:C65"/>
    <mergeCell ref="C38:C49"/>
    <mergeCell ref="C68:C83"/>
    <mergeCell ref="C50:C51"/>
    <mergeCell ref="B26:B27"/>
    <mergeCell ref="C26:C27"/>
    <mergeCell ref="D26:D27"/>
    <mergeCell ref="E26:E27"/>
    <mergeCell ref="F26:F27"/>
    <mergeCell ref="C128:C129"/>
    <mergeCell ref="F99:F100"/>
    <mergeCell ref="F101:F102"/>
    <mergeCell ref="C98:C102"/>
    <mergeCell ref="C103:C107"/>
    <mergeCell ref="F104:F105"/>
    <mergeCell ref="C108:C114"/>
    <mergeCell ref="C115:C121"/>
    <mergeCell ref="C122:C127"/>
    <mergeCell ref="F106:F107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G k X a s A A A D 2 A A A A E g A A A E N v b m Z p Z y 9 Q Y W N r Y W d l L n h t b I S P s Q 6 C M B i E d x P f g X S n L X W S / J T B U U m M J s a 1 g Q Y a o D W 0 W N 7 N w U f y F Y Q o 6 u Z 4 d 1 9 y d 4 / b H d K h b Y K r 7 K w y O k E R p i i w T u h C N E b L B G m D U r 5 c w F 7 k t S h l M N L a x o M t E l Q 5 d 4 k J 8 d 5 j v 8 K m K w m j N C L n b H f M K 9 k K 9 I H V f z h U e q r N J e J w e q 3 h D K 8 j z C j D F M j s Q a b 0 N 2 f j 3 i n 9 M W H T N 6 7 v J K 9 N u D 0 A m S W Q 9 w X + B A A A / / 8 D A F B L A w Q U A A I A C A A A A C E A X W J g r g o C A A A p E w A A E w A A A E Z v c m 1 1 b G F z L 1 N l Y 3 R p b 2 4 x L m 3 s l 8 1 q 2 0 A U h f c G v 8 M w 2 d g g R E Y / T p y i l Z 1 A N 4 U S F Q J 1 C I p 9 2 4 p I M 0 F z X R J C o E 9 Q k k U h 0 C y 6 6 z 7 Z Z J M X q p 1 3 q I J q I l T d / D g C p 1 T a S J q j c 2 e k + T j o a h h i q C T b z M 7 i V b P R b O h P Q Q I j B g d D i H Y Q N D K P R Y D N B k u P 6 f e T y e V V O t L T n 8 2 + G o 5 j k N j a C C M w e 0 p i e q N b v L c 2 e K c h 0 Y M A w 7 1 B H / Q e q v 3 B X U H T 3 / J 5 2 3 j f h y i M Q 4 T E 4 w Y 3 W E 9 F 4 1 h q T w i D r c u h G o X y o 9 d 1 u g Z 7 O 1 Y I m 3 g Y g X d 3 a b 5 R E r b b R r a w J T 6 5 / P L r 4 n p y c s 6 m 5 z 9 u z r 7 x d J V + s J s + 6 C e B 1 B 9 U E m c z + I f 7 o F v Z m x h H R z w b F e k K M F X Y K E D A M I Z j g 8 0 0 a 6 b J c b w L S U 6 x Z w r C A e b G n X T 8 t c S O Y 9 7 O l h N c s l S H s q y Q l l X K 0 i U t Y p n y C F E w H b e b j V C S n z c P y x L P 4 d K y 2 r x m p m b m S c z Y C 2 D G W j g z Z b w U O L L J b X E I j l x q t z p k q R X K s k p a u i Q T y z R I g j R Z V Y H k L A A k t w a p m D u F U v O m T l m t J 1 C U k 6 j U F W T s C r c q J t 2 a y Z r J h T N 5 8 / V q + v P U q o j E P 9 X + F w z / U m o Q n x G O M x Q r b B U e y a P z D / Y J p V T O 0 S m U 7 f C c f 3 6 l s D y + T S i j s l j N J q s 5 z 8 1 A u 1 L m 7 J f f Z 1 T E H J 2 E D 0 B H R 2 F p f 1 r G w / 3 9 B o 0 d n Y U 5 5 S G C f g M A A P / / A w B Q S w E C L Q A U A A Y A C A A A A C E A K t 2 q Q N I A A A A 3 A Q A A E w A A A A A A A A A A A A A A A A A A A A A A W 0 N v b n R l b n R f V H l w Z X N d L n h t b F B L A Q I t A B Q A A g A I A A A A I Q A l o a R d q w A A A P Y A A A A S A A A A A A A A A A A A A A A A A A s D A A B D b 2 5 m a W c v U G F j a 2 F n Z S 5 4 b W x Q S w E C L Q A U A A I A C A A A A C E A X W J g r g o C A A A p E w A A E w A A A A A A A A A A A A A A A A D m A w A A R m 9 y b X V s Y X M v U 2 V j d G l v b j E u b V B L B Q Y A A A A A A w A D A M I A A A A h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8 A A A A A A A C 2 b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V s X 3 R l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N z o 0 M C 4 4 N z M 3 N D A y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O T o 0 O S 4 x N D Y x M j E 0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I p L 0 F 1 d G 9 S Z W 1 v d m V k Q 2 9 s d W 1 u c z E u e 0 N v b H V t b j E s M H 0 m c X V v d D s s J n F 1 b 3 Q 7 U 2 V j d G l v b j E v Z X h j Z W x f d G V z d C A o M i k v Q X V 0 b 1 J l b W 9 2 Z W R D b 2 x 1 b W 5 z M S 5 7 Q 2 9 s d W 1 u M i w x f S Z x d W 9 0 O y w m c X V v d D t T Z W N 0 a W 9 u M S 9 l e G N l b F 9 0 Z X N 0 I C g y K S 9 B d X R v U m V t b 3 Z l Z E N v b H V t b n M x L n t D b 2 x 1 b W 4 z L D J 9 J n F 1 b 3 Q 7 L C Z x d W 9 0 O 1 N l Y 3 R p b 2 4 x L 2 V 4 Y 2 V s X 3 R l c 3 Q g K D I p L 0 F 1 d G 9 S Z W 1 v d m V k Q 2 9 s d W 1 u c z E u e 0 N v b H V t b j Q s M 3 0 m c X V v d D s s J n F 1 b 3 Q 7 U 2 V j d G l v b j E v Z X h j Z W x f d G V z d C A o M i k v Q X V 0 b 1 J l b W 9 2 Z W R D b 2 x 1 b W 5 z M S 5 7 Q 2 9 s d W 1 u N S w 0 f S Z x d W 9 0 O y w m c X V v d D t T Z W N 0 a W 9 u M S 9 l e G N l b F 9 0 Z X N 0 I C g y K S 9 B d X R v U m V t b 3 Z l Z E N v b H V t b n M x L n t D b 2 x 1 b W 4 2 L D V 9 J n F 1 b 3 Q 7 L C Z x d W 9 0 O 1 N l Y 3 R p b 2 4 x L 2 V 4 Y 2 V s X 3 R l c 3 Q g K D I p L 0 F 1 d G 9 S Z W 1 v d m V k Q 2 9 s d W 1 u c z E u e 0 N v b H V t b j c s N n 0 m c X V v d D s s J n F 1 b 3 Q 7 U 2 V j d G l v b j E v Z X h j Z W x f d G V z d C A o M i k v Q X V 0 b 1 J l b W 9 2 Z W R D b 2 x 1 b W 5 z M S 5 7 Q 2 9 s d W 1 u O C w 3 f S Z x d W 9 0 O y w m c X V v d D t T Z W N 0 a W 9 u M S 9 l e G N l b F 9 0 Z X N 0 I C g y K S 9 B d X R v U m V t b 3 Z l Z E N v b H V t b n M x L n t D b 2 x 1 b W 4 5 L D h 9 J n F 1 b 3 Q 7 L C Z x d W 9 0 O 1 N l Y 3 R p b 2 4 x L 2 V 4 Y 2 V s X 3 R l c 3 Q g K D I p L 0 F 1 d G 9 S Z W 1 v d m V k Q 2 9 s d W 1 u c z E u e 0 N v b H V t b j E w L D l 9 J n F 1 b 3 Q 7 L C Z x d W 9 0 O 1 N l Y 3 R p b 2 4 x L 2 V 4 Y 2 V s X 3 R l c 3 Q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j Z W x f d G V z d C A o M i k v Q X V 0 b 1 J l b W 9 2 Z W R D b 2 x 1 b W 5 z M S 5 7 Q 2 9 s d W 1 u M S w w f S Z x d W 9 0 O y w m c X V v d D t T Z W N 0 a W 9 u M S 9 l e G N l b F 9 0 Z X N 0 I C g y K S 9 B d X R v U m V t b 3 Z l Z E N v b H V t b n M x L n t D b 2 x 1 b W 4 y L D F 9 J n F 1 b 3 Q 7 L C Z x d W 9 0 O 1 N l Y 3 R p b 2 4 x L 2 V 4 Y 2 V s X 3 R l c 3 Q g K D I p L 0 F 1 d G 9 S Z W 1 v d m V k Q 2 9 s d W 1 u c z E u e 0 N v b H V t b j M s M n 0 m c X V v d D s s J n F 1 b 3 Q 7 U 2 V j d G l v b j E v Z X h j Z W x f d G V z d C A o M i k v Q X V 0 b 1 J l b W 9 2 Z W R D b 2 x 1 b W 5 z M S 5 7 Q 2 9 s d W 1 u N C w z f S Z x d W 9 0 O y w m c X V v d D t T Z W N 0 a W 9 u M S 9 l e G N l b F 9 0 Z X N 0 I C g y K S 9 B d X R v U m V t b 3 Z l Z E N v b H V t b n M x L n t D b 2 x 1 b W 4 1 L D R 9 J n F 1 b 3 Q 7 L C Z x d W 9 0 O 1 N l Y 3 R p b 2 4 x L 2 V 4 Y 2 V s X 3 R l c 3 Q g K D I p L 0 F 1 d G 9 S Z W 1 v d m V k Q 2 9 s d W 1 u c z E u e 0 N v b H V t b j Y s N X 0 m c X V v d D s s J n F 1 b 3 Q 7 U 2 V j d G l v b j E v Z X h j Z W x f d G V z d C A o M i k v Q X V 0 b 1 J l b W 9 2 Z W R D b 2 x 1 b W 5 z M S 5 7 Q 2 9 s d W 1 u N y w 2 f S Z x d W 9 0 O y w m c X V v d D t T Z W N 0 a W 9 u M S 9 l e G N l b F 9 0 Z X N 0 I C g y K S 9 B d X R v U m V t b 3 Z l Z E N v b H V t b n M x L n t D b 2 x 1 b W 4 4 L D d 9 J n F 1 b 3 Q 7 L C Z x d W 9 0 O 1 N l Y 3 R p b 2 4 x L 2 V 4 Y 2 V s X 3 R l c 3 Q g K D I p L 0 F 1 d G 9 S Z W 1 v d m V k Q 2 9 s d W 1 u c z E u e 0 N v b H V t b j k s O H 0 m c X V v d D s s J n F 1 b 3 Q 7 U 2 V j d G l v b j E v Z X h j Z W x f d G V z d C A o M i k v Q X V 0 b 1 J l b W 9 2 Z W R D b 2 x 1 b W 5 z M S 5 7 Q 2 9 s d W 1 u M T A s O X 0 m c X V v d D s s J n F 1 b 3 Q 7 U 2 V j d G l v b j E v Z X h j Z W x f d G V z d C A o M i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F 9 0 Z X N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0 N j o 1 M i 4 w O T Q 1 N z c 4 W i I v P j x F b n R y e S B U e X B l P S J G a W x s Q 2 9 s d W 1 u V H l w Z X M i I F Z h b H V l P S J z Q 1 F v R k J n T U Z B d 1 V E Q l F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Q 5 O j U 2 L j k 4 O D g 4 M D d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U 0 O j I 4 L j Q 0 M z Q z N z l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T o 1 N z o x M S 4 4 O T c 2 M T E y W i I v P j x F b n R y e S B U e X B l P S J G a W x s Q 2 9 s d W 1 u V H l w Z X M i I F Z h b H V l P S J z Q 1 F v R k J R T U Z C Z 0 1 G Q m d N R k J n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U Q l O E U l Q j g l R U M l Q T c l O T E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h U M D Y 6 M D A 6 M j g u M j g 1 N D A 3 N F o i L z 4 8 R W 5 0 c n k g V H l w Z T 0 i R m l s b E N v b H V t b l R 5 c G V z I i B W Y W x 1 Z T 0 i c 0 J 3 V U Z B d 1 V H Q X d V R 0 F 3 V U d B d 1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6 4 7 K e R M i A o M i k v Q X V 0 b 1 J l b W 9 2 Z W R D b 2 x 1 b W 5 z M S 5 7 Q 2 9 s d W 1 u M S w w f S Z x d W 9 0 O y w m c X V v d D t T Z W N 0 a W 9 u M S / t j r j s p 5 E y I C g y K S 9 B d X R v U m V t b 3 Z l Z E N v b H V t b n M x L n t D b 2 x 1 b W 4 y L D F 9 J n F 1 b 3 Q 7 L C Z x d W 9 0 O 1 N l Y 3 R p b 2 4 x L + 2 O u O y n k T I g K D I p L 0 F 1 d G 9 S Z W 1 v d m V k Q 2 9 s d W 1 u c z E u e 0 N v b H V t b j M s M n 0 m c X V v d D s s J n F 1 b 3 Q 7 U 2 V j d G l v b j E v 7 Y 6 4 7 K e R M i A o M i k v Q X V 0 b 1 J l b W 9 2 Z W R D b 2 x 1 b W 5 z M S 5 7 Q 2 9 s d W 1 u N C w z f S Z x d W 9 0 O y w m c X V v d D t T Z W N 0 a W 9 u M S / t j r j s p 5 E y I C g y K S 9 B d X R v U m V t b 3 Z l Z E N v b H V t b n M x L n t D b 2 x 1 b W 4 1 L D R 9 J n F 1 b 3 Q 7 L C Z x d W 9 0 O 1 N l Y 3 R p b 2 4 x L + 2 O u O y n k T I g K D I p L 0 F 1 d G 9 S Z W 1 v d m V k Q 2 9 s d W 1 u c z E u e 0 N v b H V t b j Y s N X 0 m c X V v d D s s J n F 1 b 3 Q 7 U 2 V j d G l v b j E v 7 Y 6 4 7 K e R M i A o M i k v Q X V 0 b 1 J l b W 9 2 Z W R D b 2 x 1 b W 5 z M S 5 7 Q 2 9 s d W 1 u N y w 2 f S Z x d W 9 0 O y w m c X V v d D t T Z W N 0 a W 9 u M S / t j r j s p 5 E y I C g y K S 9 B d X R v U m V t b 3 Z l Z E N v b H V t b n M x L n t D b 2 x 1 b W 4 4 L D d 9 J n F 1 b 3 Q 7 L C Z x d W 9 0 O 1 N l Y 3 R p b 2 4 x L + 2 O u O y n k T I g K D I p L 0 F 1 d G 9 S Z W 1 v d m V k Q 2 9 s d W 1 u c z E u e 0 N v b H V t b j k s O H 0 m c X V v d D s s J n F 1 b 3 Q 7 U 2 V j d G l v b j E v 7 Y 6 4 7 K e R M i A o M i k v Q X V 0 b 1 J l b W 9 2 Z W R D b 2 x 1 b W 5 z M S 5 7 Q 2 9 s d W 1 u M T A s O X 0 m c X V v d D s s J n F 1 b 3 Q 7 U 2 V j d G l v b j E v 7 Y 6 4 7 K e R M i A o M i k v Q X V 0 b 1 J l b W 9 2 Z W R D b 2 x 1 b W 5 z M S 5 7 Q 2 9 s d W 1 u M T E s M T B 9 J n F 1 b 3 Q 7 L C Z x d W 9 0 O 1 N l Y 3 R p b 2 4 x L + 2 O u O y n k T I g K D I p L 0 F 1 d G 9 S Z W 1 v d m V k Q 2 9 s d W 1 u c z E u e 0 N v b H V t b j E y L D E x f S Z x d W 9 0 O y w m c X V v d D t T Z W N 0 a W 9 u M S / t j r j s p 5 E y I C g y K S 9 B d X R v U m V t b 3 Z l Z E N v b H V t b n M x L n t D b 2 x 1 b W 4 x M y w x M n 0 m c X V v d D s s J n F 1 b 3 Q 7 U 2 V j d G l v b j E v 7 Y 6 4 7 K e R M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t j r j s p 5 E y I C g y K S 9 B d X R v U m V t b 3 Z l Z E N v b H V t b n M x L n t D b 2 x 1 b W 4 x L D B 9 J n F 1 b 3 Q 7 L C Z x d W 9 0 O 1 N l Y 3 R p b 2 4 x L + 2 O u O y n k T I g K D I p L 0 F 1 d G 9 S Z W 1 v d m V k Q 2 9 s d W 1 u c z E u e 0 N v b H V t b j I s M X 0 m c X V v d D s s J n F 1 b 3 Q 7 U 2 V j d G l v b j E v 7 Y 6 4 7 K e R M i A o M i k v Q X V 0 b 1 J l b W 9 2 Z W R D b 2 x 1 b W 5 z M S 5 7 Q 2 9 s d W 1 u M y w y f S Z x d W 9 0 O y w m c X V v d D t T Z W N 0 a W 9 u M S / t j r j s p 5 E y I C g y K S 9 B d X R v U m V t b 3 Z l Z E N v b H V t b n M x L n t D b 2 x 1 b W 4 0 L D N 9 J n F 1 b 3 Q 7 L C Z x d W 9 0 O 1 N l Y 3 R p b 2 4 x L + 2 O u O y n k T I g K D I p L 0 F 1 d G 9 S Z W 1 v d m V k Q 2 9 s d W 1 u c z E u e 0 N v b H V t b j U s N H 0 m c X V v d D s s J n F 1 b 3 Q 7 U 2 V j d G l v b j E v 7 Y 6 4 7 K e R M i A o M i k v Q X V 0 b 1 J l b W 9 2 Z W R D b 2 x 1 b W 5 z M S 5 7 Q 2 9 s d W 1 u N i w 1 f S Z x d W 9 0 O y w m c X V v d D t T Z W N 0 a W 9 u M S / t j r j s p 5 E y I C g y K S 9 B d X R v U m V t b 3 Z l Z E N v b H V t b n M x L n t D b 2 x 1 b W 4 3 L D Z 9 J n F 1 b 3 Q 7 L C Z x d W 9 0 O 1 N l Y 3 R p b 2 4 x L + 2 O u O y n k T I g K D I p L 0 F 1 d G 9 S Z W 1 v d m V k Q 2 9 s d W 1 u c z E u e 0 N v b H V t b j g s N 3 0 m c X V v d D s s J n F 1 b 3 Q 7 U 2 V j d G l v b j E v 7 Y 6 4 7 K e R M i A o M i k v Q X V 0 b 1 J l b W 9 2 Z W R D b 2 x 1 b W 5 z M S 5 7 Q 2 9 s d W 1 u O S w 4 f S Z x d W 9 0 O y w m c X V v d D t T Z W N 0 a W 9 u M S / t j r j s p 5 E y I C g y K S 9 B d X R v U m V t b 3 Z l Z E N v b H V t b n M x L n t D b 2 x 1 b W 4 x M C w 5 f S Z x d W 9 0 O y w m c X V v d D t T Z W N 0 a W 9 u M S / t j r j s p 5 E y I C g y K S 9 B d X R v U m V t b 3 Z l Z E N v b H V t b n M x L n t D b 2 x 1 b W 4 x M S w x M H 0 m c X V v d D s s J n F 1 b 3 Q 7 U 2 V j d G l v b j E v 7 Y 6 4 7 K e R M i A o M i k v Q X V 0 b 1 J l b W 9 2 Z W R D b 2 x 1 b W 5 z M S 5 7 Q 2 9 s d W 1 u M T I s M T F 9 J n F 1 b 3 Q 7 L C Z x d W 9 0 O 1 N l Y 3 R p b 2 4 x L + 2 O u O y n k T I g K D I p L 0 F 1 d G 9 S Z W 1 v d m V k Q 2 9 s d W 1 u c z E u e 0 N v b H V t b j E z L D E y f S Z x d W 9 0 O y w m c X V v d D t T Z W N 0 a W 9 u M S / t j r j s p 5 E y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j o x M D o 0 M y 4 2 M T g 3 M D M 4 W i I v P j x F b n R y e S B U e X B l P S J G a W x s Q 2 9 s d W 1 u V H l w Z X M i I F Z h b H V l P S J z Q n d V R k J R V U Z C U V l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1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S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I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J T I w K D I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m m V i 9 d I H Q K b I r 0 m + F j y L A A A A A A I A A A A A A B B m A A A A A Q A A I A A A A L R 9 a i J S Y 9 y b E Z i G K M S W A J e 1 k i d r f M F w R D Y X 3 t I w T z 4 g A A A A A A 6 A A A A A A g A A I A A A A K a 7 G n f h F i 6 z e C K J N 9 m G 4 S F z 2 e i 6 7 q h 3 V Y 6 U d 7 B O c W P O U A A A A D o z d 3 F / 8 J n 7 m L v t + h b o V 3 s b u + + 8 4 Z f T J z u p I q S + y H V 5 q i E h n C / X N y s K 0 I W 5 a N Y W K / a k 8 e 9 c m C p S D n 4 z z A Z S o q i 3 C z h G 4 G 8 f x i C L r b y K I a Z D Q A A A A L 4 4 q i 4 X m T x h x K 3 k r 2 7 P K n m s V X S x x b r C B 8 j K D 3 8 T / l H 6 t S W H U 7 i C t x G d h W 6 H a S E U r 2 7 s e b 9 N L R X 5 E 9 R Z w T 6 2 / 1 s = < / D a t a M a s h u p > 
</file>

<file path=customXml/itemProps1.xml><?xml version="1.0" encoding="utf-8"?>
<ds:datastoreItem xmlns:ds="http://schemas.openxmlformats.org/officeDocument/2006/customXml" ds:itemID="{278FC79E-0098-45F2-A637-293E78A5F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97)V0.1보드시험현황</vt:lpstr>
      <vt:lpstr>98)V0.2보드시험현황</vt:lpstr>
      <vt:lpstr>99)HW추가수정사항</vt:lpstr>
      <vt:lpstr>00) Nu-2000_spec</vt:lpstr>
      <vt:lpstr>01-2) IAP</vt:lpstr>
      <vt:lpstr>01-1) SW작업방법</vt:lpstr>
      <vt:lpstr>02-2) Timer</vt:lpstr>
      <vt:lpstr>02-1) GPIO</vt:lpstr>
      <vt:lpstr>01-3) Parm</vt:lpstr>
      <vt:lpstr>수정 전_03) SW scheduling</vt:lpstr>
      <vt:lpstr>수정 전_03) LED</vt:lpstr>
      <vt:lpstr>04) Calibration</vt:lpstr>
      <vt:lpstr>05) SPI</vt:lpstr>
      <vt:lpstr>06) UART</vt:lpstr>
      <vt:lpstr>07-1) RTD</vt:lpstr>
      <vt:lpstr>9) PID controller</vt:lpstr>
      <vt:lpstr>11-1) PLC_analog_out</vt:lpstr>
      <vt:lpstr>11-2) PAR_IN_OUT</vt:lpstr>
      <vt:lpstr>11-3) Serial통신</vt:lpstr>
      <vt:lpstr>11-4) Serial통신(MODBUS)</vt:lpstr>
      <vt:lpstr>12) Ethernet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이동철</dc:creator>
  <cp:lastModifiedBy>조락현</cp:lastModifiedBy>
  <cp:lastPrinted>2021-07-20T09:12:25Z</cp:lastPrinted>
  <dcterms:created xsi:type="dcterms:W3CDTF">2017-08-27T23:12:48Z</dcterms:created>
  <dcterms:modified xsi:type="dcterms:W3CDTF">2021-09-01T06:50:49Z</dcterms:modified>
</cp:coreProperties>
</file>