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kotawski\Coding\estimationCenter\public\"/>
    </mc:Choice>
  </mc:AlternateContent>
  <xr:revisionPtr revIDLastSave="0" documentId="13_ncr:1_{FC03BCC5-2517-4276-9F39-CF95F45CA4F9}" xr6:coauthVersionLast="47" xr6:coauthVersionMax="47" xr10:uidLastSave="{00000000-0000-0000-0000-000000000000}"/>
  <bookViews>
    <workbookView xWindow="-28920" yWindow="-120" windowWidth="29040" windowHeight="15840" xr2:uid="{F53F1143-5114-4282-8AF3-5DBDBA634C13}"/>
  </bookViews>
  <sheets>
    <sheet name="EC" sheetId="2" r:id="rId1"/>
    <sheet name="Arkusz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" l="1"/>
  <c r="B53" i="2"/>
  <c r="B52" i="2"/>
  <c r="B51" i="2"/>
  <c r="B50" i="2"/>
  <c r="B49" i="2"/>
  <c r="B48" i="2"/>
  <c r="B47" i="2"/>
  <c r="B46" i="2"/>
  <c r="B45" i="2"/>
  <c r="B44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4" i="2"/>
  <c r="B25" i="2" s="1"/>
  <c r="B23" i="2"/>
  <c r="B22" i="2"/>
  <c r="B18" i="2"/>
  <c r="B17" i="2"/>
  <c r="B16" i="2"/>
  <c r="B15" i="2"/>
  <c r="B19" i="2" s="1"/>
  <c r="B26" i="2" s="1"/>
  <c r="B14" i="2"/>
  <c r="B27" i="2" s="1"/>
  <c r="B13" i="2"/>
  <c r="B10" i="2"/>
  <c r="B8" i="2"/>
  <c r="B7" i="2"/>
  <c r="B6" i="2"/>
  <c r="B5" i="2"/>
</calcChain>
</file>

<file path=xl/sharedStrings.xml><?xml version="1.0" encoding="utf-8"?>
<sst xmlns="http://schemas.openxmlformats.org/spreadsheetml/2006/main" count="67" uniqueCount="61">
  <si>
    <t>Nazwa</t>
  </si>
  <si>
    <t>Miasto</t>
  </si>
  <si>
    <t>Adres obrazu</t>
  </si>
  <si>
    <t>Status</t>
  </si>
  <si>
    <t>Koszt n03/PUM</t>
  </si>
  <si>
    <t>Złota</t>
  </si>
  <si>
    <t>Warszawa</t>
  </si>
  <si>
    <t>https://plus.unsplash.com/premium_vector-1724310048248-d6b52e189969?q=80&amp;w=2360&amp;auto=format&amp;fit=crop&amp;ixlib=rb-4.0.3&amp;ixid=M3wxMjA3fDB8MHxwaG90by1wYWdlfHx8fGVufDB8fHx8fA%3D%3D</t>
  </si>
  <si>
    <t>Active</t>
  </si>
  <si>
    <t>powierzchnia działki</t>
  </si>
  <si>
    <t>powierzchnia niezabudowana dzialki</t>
  </si>
  <si>
    <t>powierzchnia dachów</t>
  </si>
  <si>
    <t>powierzchnia elewacji</t>
  </si>
  <si>
    <t>powierzchnia netto</t>
  </si>
  <si>
    <t>powierzchnia netto podziemia</t>
  </si>
  <si>
    <t>powierzchnia netto nadziemia</t>
  </si>
  <si>
    <t>pum i puu</t>
  </si>
  <si>
    <t>pum</t>
  </si>
  <si>
    <t>puu</t>
  </si>
  <si>
    <t>powierzchnie wspolne nadziemia</t>
  </si>
  <si>
    <t>powierzchnia garazu w nadziemiu</t>
  </si>
  <si>
    <t>liczba kondygnacji</t>
  </si>
  <si>
    <t>liczba parkliftow</t>
  </si>
  <si>
    <t>ilosc mieszkan</t>
  </si>
  <si>
    <t>srednia powierzchnia mieszkania</t>
  </si>
  <si>
    <t>udzial powierzchni wspolnych nadziemia</t>
  </si>
  <si>
    <t>pow podziemia do pum i puu</t>
  </si>
  <si>
    <t>n01</t>
  </si>
  <si>
    <t>n03</t>
  </si>
  <si>
    <t>roboty ziemne</t>
  </si>
  <si>
    <t>konstrukcja podziemia</t>
  </si>
  <si>
    <t>konstrukcja nadziemia</t>
  </si>
  <si>
    <t>elewacje</t>
  </si>
  <si>
    <t>dachy</t>
  </si>
  <si>
    <t>wykonczenie nadziemia</t>
  </si>
  <si>
    <t>wykonczenie podziemia</t>
  </si>
  <si>
    <t>windy</t>
  </si>
  <si>
    <t>instalacje klimatyzacyjne</t>
  </si>
  <si>
    <t>instalacje wodno kanalizacyjne</t>
  </si>
  <si>
    <t>instalacje gazowe</t>
  </si>
  <si>
    <t>instalacje elektryczne</t>
  </si>
  <si>
    <t>instalacje teletechniczne</t>
  </si>
  <si>
    <t>infrastruktura</t>
  </si>
  <si>
    <t>dfa</t>
  </si>
  <si>
    <t>sieci</t>
  </si>
  <si>
    <t>koszty budowy</t>
  </si>
  <si>
    <t>bhp</t>
  </si>
  <si>
    <t>offset poza dzialka</t>
  </si>
  <si>
    <t>zabudowa nadziemia poza obrysem podziemia</t>
  </si>
  <si>
    <t>liczba miejsc parkingowych w garażu</t>
  </si>
  <si>
    <t>zabezpieczenie wykopu</t>
  </si>
  <si>
    <t>ściany szczelinowe</t>
  </si>
  <si>
    <t>roboty palowe</t>
  </si>
  <si>
    <t>prace fundamentowe</t>
  </si>
  <si>
    <t>parklifty</t>
  </si>
  <si>
    <t>Romanowicza</t>
  </si>
  <si>
    <t>Kraków</t>
  </si>
  <si>
    <t>Finished</t>
  </si>
  <si>
    <t>powierzchnia zabudowy nadziemia</t>
  </si>
  <si>
    <t>powierzchnia zabudowy podziemia</t>
  </si>
  <si>
    <t>zieleń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</si>
</sst>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0" fillId="0" borderId="1" xfId="0" applyBorder="1"/>
    <xf numFmtId="43" fontId="0" fillId="0" borderId="1" xfId="2" applyFont="1" applyBorder="1" applyAlignment="1">
      <alignment vertical="center"/>
    </xf>
    <xf numFmtId="43" fontId="1" fillId="0" borderId="1" xfId="2" applyFont="1" applyBorder="1" applyAlignment="1">
      <alignment vertical="center" wrapText="1"/>
    </xf>
    <xf numFmtId="43" fontId="0" fillId="0" borderId="1" xfId="2" applyFont="1" applyBorder="1"/>
  </cellXfs>
  <cellStyles count="3">
    <cellStyle name="Dziesiętny" xfId="2" builtinId="3"/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otawski\OneDrive%20-%20Echo%20Investment%20SA\Pulpit\EC\R4R%20-%20zestawieniee.xlsx" TargetMode="External"/><Relationship Id="rId1" Type="http://schemas.openxmlformats.org/officeDocument/2006/relationships/externalLinkPath" Target="/Users/kotawski/OneDrive%20-%20Echo%20Investment%20SA/Pulpit/EC/R4R%20-%20zestawienie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mowskiego - Etap 2 Szczegóły"/>
      <sheetName val="Dmowskiego - Etap 1 Szczegóły"/>
      <sheetName val="Bardzka - wycinki"/>
      <sheetName val="Bardzka - ektryczna"/>
      <sheetName val="Bardzka - PORR GW"/>
      <sheetName val="Bardzka  - CONTRACT SIGNED"/>
      <sheetName val="Pohoskiego - kody I"/>
      <sheetName val="Pohoskiego - contract signed"/>
      <sheetName val="Pohoskiego - zabezpieczenie wyk"/>
      <sheetName val="Pohoskiego SS"/>
      <sheetName val="Pohoskiego - windy"/>
      <sheetName val="Pohoskiego - przylacza2"/>
      <sheetName val="Pohoskiego - przylacza"/>
      <sheetName val="Pohoskiego okna"/>
      <sheetName val="Pohoskiego - drzwi"/>
      <sheetName val="Pohoskiego - portale"/>
      <sheetName val="Pohoskiego okna - an1"/>
      <sheetName val="Pohoskiego - elektryka"/>
      <sheetName val="Pohoskiego - instalacje sanitar"/>
      <sheetName val="Pohoskiego - i sanitarne 2"/>
      <sheetName val="Pohoskiego - elektryka an1"/>
      <sheetName val="Pohoskiego - wezel"/>
      <sheetName val="Pohoskiego - pzt"/>
      <sheetName val="Pohoskiego roboty wykończeniowe"/>
      <sheetName val="Romanowicza zabezpieczenie"/>
      <sheetName val="Romanowicza - Express SS"/>
      <sheetName val="Romanowicza - windy"/>
      <sheetName val="Romanowicza - Express an1"/>
      <sheetName val="Romanowicza - domofony"/>
      <sheetName val="Romanowicza - MGBuilding"/>
      <sheetName val="Romanowicza - MGBuilding2"/>
      <sheetName val="Romanowicza - wykopy"/>
      <sheetName val="Romanowicza Express an 3"/>
      <sheetName val="Dmowskiego - Etap 1 Kody I"/>
      <sheetName val="Dmowskiego - Etap 2 Kody I"/>
      <sheetName val="Jana Pawła- KODY I "/>
      <sheetName val="Jana Pawła - windy"/>
      <sheetName val="Stocznia - SS"/>
      <sheetName val="Stocznia - ściany szczelin A2"/>
      <sheetName val="Stocznia - windy"/>
      <sheetName val="Stocznia - GW"/>
      <sheetName val="Stocznia badania archeologiczne"/>
      <sheetName val="Stocznia - roboty ziemne"/>
      <sheetName val="Stocznia - domofony"/>
      <sheetName val="Stocznia - ściany szczeli A1"/>
      <sheetName val="Stocznia - windy a1"/>
      <sheetName val="Stocznia - przylacza"/>
      <sheetName val="Stocznia Remediacja A1"/>
      <sheetName val="Stocznia Remediacja"/>
      <sheetName val="Stocznia - ogrodzenie"/>
      <sheetName val="Stocznia - contract signed"/>
      <sheetName val="Romanowicza - contract signed"/>
      <sheetName val="Stocznia - Keller"/>
      <sheetName val="Brnenska - zasilanie placu budo"/>
      <sheetName val="Brnenska - zabezpieczenia wykop"/>
      <sheetName val="Brnenska adm an3"/>
      <sheetName val="Brnenska adm an2"/>
      <sheetName val="Brnenska adm an1"/>
      <sheetName val="Brnenska adm"/>
      <sheetName val="Brnenska kobi an1"/>
      <sheetName val="Brnenska kobi"/>
      <sheetName val="Brnenska wer dom an 2"/>
      <sheetName val="Brnenska wer dom an 1"/>
      <sheetName val="Brnenska wer dom"/>
      <sheetName val="Brnenska szajowski an1"/>
      <sheetName val="Brnenska szajowski"/>
      <sheetName val="Brnenska SS"/>
      <sheetName val="Brneńska przyłącza 4"/>
      <sheetName val="Brneńska przyłącza"/>
      <sheetName val="Brneńska przyłącza2"/>
      <sheetName val="Brnenska - windy"/>
      <sheetName val="Brneńska okna"/>
      <sheetName val="Brneńska - sanitarne2"/>
      <sheetName val="Brneńska - elektryka2"/>
      <sheetName val="Brneńska - elew"/>
      <sheetName val="Brneńska - wyk2"/>
      <sheetName val="Brnenska - drzwi stalowe"/>
      <sheetName val="Brnenska - witryny2"/>
      <sheetName val="Brnenska - zabydowy meblowe2"/>
      <sheetName val="Brneńska - bramy"/>
      <sheetName val="Brneńska - drzwi2"/>
      <sheetName val="Brneńska portale 2"/>
      <sheetName val="Brneńska - żywica"/>
      <sheetName val="Brneńska - domofony"/>
      <sheetName val="Brneńska - droga"/>
      <sheetName val="Brneńska - balustrady"/>
      <sheetName val="Brneńska - podnosnik"/>
      <sheetName val="Brneńska - wyk 3"/>
      <sheetName val="Brneńska - elektryka"/>
      <sheetName val="Brneńska - sanitarne3"/>
      <sheetName val="Brneńska - wyk"/>
      <sheetName val="Brneńska przyłącza3"/>
      <sheetName val="Brneńska - drogaa"/>
      <sheetName val="Brnenska -dfa"/>
      <sheetName val="Brnenska - witryny"/>
      <sheetName val="Brneńska portale"/>
      <sheetName val="Brneńska - drzwi"/>
      <sheetName val="Brnenska - zabydowy meblowe"/>
      <sheetName val="Brneńska SS"/>
      <sheetName val="Brneńska skrzynki na listy"/>
      <sheetName val="Brneńska - master key"/>
      <sheetName val="Brneńska - sanitarne"/>
      <sheetName val="Brneńska siw"/>
      <sheetName val="Brnenska - mur oporowy2"/>
      <sheetName val="Brneńska - mur oporowy"/>
      <sheetName val="Brneńska S0"/>
      <sheetName val="Brnenska - geoprojekt"/>
      <sheetName val="Jana Pawła - TES (4)"/>
      <sheetName val="Jana Pawła - Oferta stan zero"/>
      <sheetName val="Jana Pawła - Oferta nadziemie"/>
      <sheetName val="R4R"/>
      <sheetName val="EC"/>
      <sheetName val="Jana Pawła - deweloperski (4)"/>
      <sheetName val="Jana Pawła - Drogi i Zieleń"/>
      <sheetName val="Jana Pawła - Instalacje san"/>
      <sheetName val="Jana Pawła - Inst.elektr."/>
      <sheetName val="Zielony Politechnika Kody I"/>
      <sheetName val="Zielony Zatoka Kody I"/>
      <sheetName val="Zielony Trojkąt - rozbiorki"/>
      <sheetName val="Zielony Trojkąt - windy2"/>
      <sheetName val="Zielony Trojkąt - SS"/>
      <sheetName val="Zielony Trojkąt - SS3"/>
      <sheetName val="Zielony Trojkąt - SS2"/>
      <sheetName val="Zielony Trojkąt - windy"/>
      <sheetName val="Zielony Trojkąt - okna"/>
      <sheetName val="Zielony Trojkąt - zasilanie pla"/>
      <sheetName val="Zielony Trojkąt - przyl dla bud"/>
      <sheetName val="Zielony Trojkąt - remediacja"/>
      <sheetName val="Zielony Trojkąt - mury dzialowe"/>
      <sheetName val="Zielony Trojkąt - mury"/>
      <sheetName val="Zielony Trojkąt - sanitarne"/>
      <sheetName val="Zielony Trojkat - budget"/>
      <sheetName val="Curtis - Kody I"/>
      <sheetName val="Opaczewska - Kody I"/>
      <sheetName val="Brnenska - contract signed"/>
      <sheetName val="Wykończenie budowlane"/>
      <sheetName val="Stan surowy"/>
      <sheetName val="Opaczewska - keller"/>
      <sheetName val="Bardzka - Kody I"/>
      <sheetName val="udział SS do N03 - umowy"/>
      <sheetName val="udział SS do N03 - wyceny"/>
      <sheetName val="Park zachod budget in progress"/>
      <sheetName val="Jaworska budget in progress"/>
      <sheetName val="Kilińskiego budget in progress"/>
      <sheetName val="Park Zachodni - umowy"/>
      <sheetName val="Kilińskiego - umowy"/>
      <sheetName val="Jaworska 2 - umowy"/>
      <sheetName val="Windy zakupy centralne"/>
      <sheetName val="Zielony T - Budmar"/>
      <sheetName val="Stocznia - Promonte"/>
      <sheetName val="Jana Pawła - Expres"/>
      <sheetName val="Pohoskiego PRIŻ"/>
      <sheetName val="Pohoskiego CONSTEEL"/>
      <sheetName val="Brneńska ERBUD"/>
      <sheetName val="Brneńska WIPEN"/>
      <sheetName val="Brneńska GGTS"/>
      <sheetName val="Romanowicza Aarsleff"/>
      <sheetName val="Romanowicza Expres"/>
      <sheetName val="Porównanie - WYCENY"/>
      <sheetName val="Zielony T Politechnika Kody I"/>
      <sheetName val="Zielony T Zatoka Kody I"/>
      <sheetName val="Dmowskiego Etap 2 Kody I"/>
      <sheetName val="Dmowskiego Etap 1 Kody I"/>
      <sheetName val="Dmowskiego E1 + E2 Wycena szac"/>
      <sheetName val="Jana Pawła - KODY I"/>
      <sheetName val="Jana Pawła - Szczegóły"/>
      <sheetName val="Pohoskiego - Szczegóły"/>
      <sheetName val="Brneńska - Kody I"/>
      <sheetName val="Brneńska - Szczegóły"/>
      <sheetName val="Stocznia - Kody I"/>
      <sheetName val="Romanowicza - Szczegóły"/>
      <sheetName val="Romanowicza - Kody 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>
        <row r="4">
          <cell r="E4">
            <v>13189</v>
          </cell>
        </row>
        <row r="5">
          <cell r="E5">
            <v>5849</v>
          </cell>
        </row>
        <row r="6">
          <cell r="E6">
            <v>9883</v>
          </cell>
        </row>
        <row r="9">
          <cell r="E9">
            <v>9380.0700000000015</v>
          </cell>
        </row>
        <row r="10">
          <cell r="E10">
            <v>36380.17</v>
          </cell>
        </row>
        <row r="11">
          <cell r="E11">
            <v>27839</v>
          </cell>
        </row>
        <row r="12">
          <cell r="E12">
            <v>1692</v>
          </cell>
        </row>
        <row r="13">
          <cell r="E13">
            <v>29531</v>
          </cell>
        </row>
        <row r="15">
          <cell r="E15">
            <v>324</v>
          </cell>
        </row>
        <row r="16">
          <cell r="E16">
            <v>0</v>
          </cell>
        </row>
        <row r="17">
          <cell r="E17">
            <v>873</v>
          </cell>
        </row>
        <row r="26">
          <cell r="E26">
            <v>1100000</v>
          </cell>
        </row>
        <row r="37">
          <cell r="E37">
            <v>167716386.99774998</v>
          </cell>
        </row>
        <row r="39">
          <cell r="E39">
            <v>1915808.6847999992</v>
          </cell>
        </row>
        <row r="40">
          <cell r="E40">
            <v>4414079</v>
          </cell>
        </row>
        <row r="44">
          <cell r="E44">
            <v>8475964.5531971008</v>
          </cell>
        </row>
        <row r="45">
          <cell r="E45">
            <v>8992347.2480222024</v>
          </cell>
        </row>
        <row r="46">
          <cell r="E46">
            <v>32274693.513980698</v>
          </cell>
        </row>
        <row r="47">
          <cell r="E47">
            <v>21488112.304190762</v>
          </cell>
        </row>
        <row r="48">
          <cell r="E48">
            <v>6543614.858957001</v>
          </cell>
        </row>
        <row r="49">
          <cell r="E49">
            <v>3846666.5490708007</v>
          </cell>
        </row>
        <row r="50">
          <cell r="E50">
            <v>26541918.295966305</v>
          </cell>
        </row>
        <row r="52">
          <cell r="E52">
            <v>1485160</v>
          </cell>
        </row>
        <row r="54">
          <cell r="E54">
            <v>17174560.004198376</v>
          </cell>
        </row>
        <row r="55">
          <cell r="E55">
            <v>7153414.9939294979</v>
          </cell>
        </row>
        <row r="57">
          <cell r="E57">
            <v>10494992.387217235</v>
          </cell>
        </row>
        <row r="58">
          <cell r="E58">
            <v>8154123.2635999983</v>
          </cell>
        </row>
        <row r="59">
          <cell r="E59">
            <v>1560231.9930200002</v>
          </cell>
        </row>
        <row r="60">
          <cell r="E60">
            <v>233553</v>
          </cell>
        </row>
        <row r="61">
          <cell r="E61">
            <v>990810</v>
          </cell>
        </row>
        <row r="62">
          <cell r="E62">
            <v>1921850.3476</v>
          </cell>
        </row>
        <row r="63">
          <cell r="E63">
            <v>308215</v>
          </cell>
        </row>
        <row r="65">
          <cell r="E65">
            <v>3746271</v>
          </cell>
        </row>
      </sheetData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plus.unsplash.com/premium_vector-1724310048248-d6b52e189969?q=80&amp;w=2360&amp;auto=format&amp;fit=crop&amp;ixlib=rb-4.0.3&amp;ixid=M3wxMjA3fDB8MHxwaG90by1wYWdlfHx8fGVufDB8fHx8f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9301-F209-9D44-A8FF-0D359AB0CA09}">
  <dimension ref="A1:B54"/>
  <sheetViews>
    <sheetView tabSelected="1" zoomScale="140" zoomScaleNormal="140" workbookViewId="0">
      <selection sqref="A1:B54"/>
    </sheetView>
  </sheetViews>
  <sheetFormatPr defaultColWidth="11.42578125" defaultRowHeight="15" x14ac:dyDescent="0.25"/>
  <cols>
    <col min="1" max="1" width="31.140625" bestFit="1" customWidth="1"/>
  </cols>
  <sheetData>
    <row r="1" spans="1:2" x14ac:dyDescent="0.25">
      <c r="A1" s="3" t="s">
        <v>0</v>
      </c>
      <c r="B1" s="4" t="s">
        <v>55</v>
      </c>
    </row>
    <row r="2" spans="1:2" x14ac:dyDescent="0.25">
      <c r="A2" s="3" t="s">
        <v>1</v>
      </c>
      <c r="B2" s="4" t="s">
        <v>56</v>
      </c>
    </row>
    <row r="3" spans="1:2" ht="300" x14ac:dyDescent="0.25">
      <c r="A3" s="3" t="s">
        <v>2</v>
      </c>
      <c r="B3" s="5" t="s">
        <v>7</v>
      </c>
    </row>
    <row r="4" spans="1:2" x14ac:dyDescent="0.25">
      <c r="A4" s="3" t="s">
        <v>3</v>
      </c>
      <c r="B4" s="4" t="s">
        <v>57</v>
      </c>
    </row>
    <row r="5" spans="1:2" x14ac:dyDescent="0.25">
      <c r="A5" s="3" t="s">
        <v>4</v>
      </c>
      <c r="B5" s="4">
        <f>[1]R4R!E37/[1]R4R!E13</f>
        <v>5679.3331413683918</v>
      </c>
    </row>
    <row r="6" spans="1:2" x14ac:dyDescent="0.25">
      <c r="A6" s="3" t="s">
        <v>9</v>
      </c>
      <c r="B6" s="6">
        <f>[1]R4R!E4</f>
        <v>13189</v>
      </c>
    </row>
    <row r="7" spans="1:2" x14ac:dyDescent="0.25">
      <c r="A7" s="3" t="s">
        <v>58</v>
      </c>
      <c r="B7" s="6">
        <f>[1]R4R!E5</f>
        <v>5849</v>
      </c>
    </row>
    <row r="8" spans="1:2" x14ac:dyDescent="0.25">
      <c r="A8" s="3" t="s">
        <v>59</v>
      </c>
      <c r="B8" s="6">
        <f>[1]R4R!E6</f>
        <v>9883</v>
      </c>
    </row>
    <row r="9" spans="1:2" x14ac:dyDescent="0.25">
      <c r="A9" s="3" t="s">
        <v>48</v>
      </c>
      <c r="B9" s="6">
        <v>0</v>
      </c>
    </row>
    <row r="10" spans="1:2" x14ac:dyDescent="0.25">
      <c r="A10" s="3" t="s">
        <v>10</v>
      </c>
      <c r="B10" s="6">
        <f>B6-B7</f>
        <v>7340</v>
      </c>
    </row>
    <row r="11" spans="1:2" x14ac:dyDescent="0.25">
      <c r="A11" s="3" t="s">
        <v>11</v>
      </c>
      <c r="B11" s="6">
        <v>10571</v>
      </c>
    </row>
    <row r="12" spans="1:2" x14ac:dyDescent="0.25">
      <c r="A12" s="3" t="s">
        <v>12</v>
      </c>
      <c r="B12" s="6">
        <v>29249.055</v>
      </c>
    </row>
    <row r="13" spans="1:2" x14ac:dyDescent="0.25">
      <c r="A13" s="3" t="s">
        <v>13</v>
      </c>
      <c r="B13" s="6">
        <f>B14+B15</f>
        <v>45760.24</v>
      </c>
    </row>
    <row r="14" spans="1:2" x14ac:dyDescent="0.25">
      <c r="A14" s="3" t="s">
        <v>14</v>
      </c>
      <c r="B14" s="6">
        <f>[1]R4R!E9</f>
        <v>9380.0700000000015</v>
      </c>
    </row>
    <row r="15" spans="1:2" x14ac:dyDescent="0.25">
      <c r="A15" s="3" t="s">
        <v>15</v>
      </c>
      <c r="B15" s="6">
        <f>[1]R4R!E10</f>
        <v>36380.17</v>
      </c>
    </row>
    <row r="16" spans="1:2" x14ac:dyDescent="0.25">
      <c r="A16" s="3" t="s">
        <v>16</v>
      </c>
      <c r="B16" s="6">
        <f>B17+B18</f>
        <v>29531</v>
      </c>
    </row>
    <row r="17" spans="1:2" x14ac:dyDescent="0.25">
      <c r="A17" s="3" t="s">
        <v>17</v>
      </c>
      <c r="B17" s="6">
        <f>[1]R4R!E11</f>
        <v>27839</v>
      </c>
    </row>
    <row r="18" spans="1:2" x14ac:dyDescent="0.25">
      <c r="A18" s="3" t="s">
        <v>18</v>
      </c>
      <c r="B18" s="6">
        <f>[1]R4R!E12</f>
        <v>1692</v>
      </c>
    </row>
    <row r="19" spans="1:2" x14ac:dyDescent="0.25">
      <c r="A19" s="3" t="s">
        <v>19</v>
      </c>
      <c r="B19" s="6">
        <f>B15-B17-B18</f>
        <v>6849.1699999999983</v>
      </c>
    </row>
    <row r="20" spans="1:2" x14ac:dyDescent="0.25">
      <c r="A20" s="3" t="s">
        <v>20</v>
      </c>
      <c r="B20" s="6">
        <v>735</v>
      </c>
    </row>
    <row r="21" spans="1:2" x14ac:dyDescent="0.25">
      <c r="A21" s="3" t="s">
        <v>21</v>
      </c>
      <c r="B21" s="6">
        <v>8</v>
      </c>
    </row>
    <row r="22" spans="1:2" x14ac:dyDescent="0.25">
      <c r="A22" s="3" t="s">
        <v>49</v>
      </c>
      <c r="B22" s="6">
        <f>[1]R4R!E15</f>
        <v>324</v>
      </c>
    </row>
    <row r="23" spans="1:2" x14ac:dyDescent="0.25">
      <c r="A23" s="3" t="s">
        <v>22</v>
      </c>
      <c r="B23" s="6">
        <f>[1]R4R!E16</f>
        <v>0</v>
      </c>
    </row>
    <row r="24" spans="1:2" x14ac:dyDescent="0.25">
      <c r="A24" s="3" t="s">
        <v>23</v>
      </c>
      <c r="B24" s="6">
        <f>[1]R4R!E17</f>
        <v>873</v>
      </c>
    </row>
    <row r="25" spans="1:2" x14ac:dyDescent="0.25">
      <c r="A25" s="3" t="s">
        <v>24</v>
      </c>
      <c r="B25" s="6">
        <f>B17/B24</f>
        <v>31.888888888888889</v>
      </c>
    </row>
    <row r="26" spans="1:2" x14ac:dyDescent="0.25">
      <c r="A26" s="3" t="s">
        <v>25</v>
      </c>
      <c r="B26" s="6">
        <f>B19/B15</f>
        <v>0.18826657489505955</v>
      </c>
    </row>
    <row r="27" spans="1:2" x14ac:dyDescent="0.25">
      <c r="A27" s="3" t="s">
        <v>26</v>
      </c>
      <c r="B27" s="6">
        <f>B14/B16</f>
        <v>0.31763468897091196</v>
      </c>
    </row>
    <row r="28" spans="1:2" x14ac:dyDescent="0.25">
      <c r="A28" s="3" t="s">
        <v>27</v>
      </c>
      <c r="B28" s="6">
        <f>[1]R4R!E26</f>
        <v>1100000</v>
      </c>
    </row>
    <row r="29" spans="1:2" x14ac:dyDescent="0.25">
      <c r="A29" s="3" t="s">
        <v>28</v>
      </c>
      <c r="B29" s="6">
        <f>[1]R4R!E37</f>
        <v>167716386.99774998</v>
      </c>
    </row>
    <row r="30" spans="1:2" x14ac:dyDescent="0.25">
      <c r="A30" s="3" t="s">
        <v>29</v>
      </c>
      <c r="B30" s="6">
        <f>[1]R4R!E39</f>
        <v>1915808.6847999992</v>
      </c>
    </row>
    <row r="31" spans="1:2" x14ac:dyDescent="0.25">
      <c r="A31" s="3" t="s">
        <v>50</v>
      </c>
      <c r="B31" s="6">
        <f>[1]R4R!E40</f>
        <v>4414079</v>
      </c>
    </row>
    <row r="32" spans="1:2" x14ac:dyDescent="0.25">
      <c r="A32" s="3" t="s">
        <v>51</v>
      </c>
      <c r="B32" s="6">
        <f>[1]R4R!E42</f>
        <v>0</v>
      </c>
    </row>
    <row r="33" spans="1:2" x14ac:dyDescent="0.25">
      <c r="A33" s="3" t="s">
        <v>52</v>
      </c>
      <c r="B33" s="6">
        <f>[1]R4R!E43</f>
        <v>0</v>
      </c>
    </row>
    <row r="34" spans="1:2" x14ac:dyDescent="0.25">
      <c r="A34" s="3" t="s">
        <v>53</v>
      </c>
      <c r="B34" s="6">
        <f>[1]R4R!E44</f>
        <v>8475964.5531971008</v>
      </c>
    </row>
    <row r="35" spans="1:2" x14ac:dyDescent="0.25">
      <c r="A35" s="3" t="s">
        <v>30</v>
      </c>
      <c r="B35" s="6">
        <f>[1]R4R!E45</f>
        <v>8992347.2480222024</v>
      </c>
    </row>
    <row r="36" spans="1:2" x14ac:dyDescent="0.25">
      <c r="A36" s="3" t="s">
        <v>31</v>
      </c>
      <c r="B36" s="6">
        <f>[1]R4R!E46</f>
        <v>32274693.513980698</v>
      </c>
    </row>
    <row r="37" spans="1:2" x14ac:dyDescent="0.25">
      <c r="A37" s="3" t="s">
        <v>32</v>
      </c>
      <c r="B37" s="6">
        <f>[1]R4R!E47</f>
        <v>21488112.304190762</v>
      </c>
    </row>
    <row r="38" spans="1:2" x14ac:dyDescent="0.25">
      <c r="A38" s="3" t="s">
        <v>33</v>
      </c>
      <c r="B38" s="6">
        <f>[1]R4R!E48</f>
        <v>6543614.858957001</v>
      </c>
    </row>
    <row r="39" spans="1:2" x14ac:dyDescent="0.25">
      <c r="A39" s="3" t="s">
        <v>35</v>
      </c>
      <c r="B39" s="6">
        <f>[1]R4R!E49</f>
        <v>3846666.5490708007</v>
      </c>
    </row>
    <row r="40" spans="1:2" x14ac:dyDescent="0.25">
      <c r="A40" s="3" t="s">
        <v>34</v>
      </c>
      <c r="B40" s="6">
        <f>[1]R4R!E50</f>
        <v>26541918.295966305</v>
      </c>
    </row>
    <row r="41" spans="1:2" x14ac:dyDescent="0.25">
      <c r="A41" s="3" t="s">
        <v>36</v>
      </c>
      <c r="B41" s="6">
        <f>[1]R4R!E52</f>
        <v>1485160</v>
      </c>
    </row>
    <row r="42" spans="1:2" x14ac:dyDescent="0.25">
      <c r="A42" s="3" t="s">
        <v>54</v>
      </c>
      <c r="B42" s="6">
        <v>0</v>
      </c>
    </row>
    <row r="43" spans="1:2" x14ac:dyDescent="0.25">
      <c r="A43" s="3" t="s">
        <v>37</v>
      </c>
      <c r="B43" s="6">
        <f>[1]R4R!E54</f>
        <v>17174560.004198376</v>
      </c>
    </row>
    <row r="44" spans="1:2" x14ac:dyDescent="0.25">
      <c r="A44" s="3" t="s">
        <v>38</v>
      </c>
      <c r="B44" s="6">
        <f>[1]R4R!E55</f>
        <v>7153414.9939294979</v>
      </c>
    </row>
    <row r="45" spans="1:2" x14ac:dyDescent="0.25">
      <c r="A45" s="3" t="s">
        <v>39</v>
      </c>
      <c r="B45" s="6">
        <f>[1]R4R!E56</f>
        <v>0</v>
      </c>
    </row>
    <row r="46" spans="1:2" x14ac:dyDescent="0.25">
      <c r="A46" s="3" t="s">
        <v>40</v>
      </c>
      <c r="B46" s="6">
        <f>[1]R4R!E57</f>
        <v>10494992.387217235</v>
      </c>
    </row>
    <row r="47" spans="1:2" x14ac:dyDescent="0.25">
      <c r="A47" s="3" t="s">
        <v>41</v>
      </c>
      <c r="B47" s="6">
        <f>[1]R4R!E58</f>
        <v>8154123.2635999983</v>
      </c>
    </row>
    <row r="48" spans="1:2" x14ac:dyDescent="0.25">
      <c r="A48" s="3" t="s">
        <v>42</v>
      </c>
      <c r="B48" s="6">
        <f>[1]R4R!E59</f>
        <v>1560231.9930200002</v>
      </c>
    </row>
    <row r="49" spans="1:2" x14ac:dyDescent="0.25">
      <c r="A49" s="3" t="s">
        <v>43</v>
      </c>
      <c r="B49" s="6">
        <f>[1]R4R!E60</f>
        <v>233553</v>
      </c>
    </row>
    <row r="50" spans="1:2" x14ac:dyDescent="0.25">
      <c r="A50" s="3" t="s">
        <v>60</v>
      </c>
      <c r="B50" s="6">
        <f>[1]R4R!E61</f>
        <v>990810</v>
      </c>
    </row>
    <row r="51" spans="1:2" x14ac:dyDescent="0.25">
      <c r="A51" s="3" t="s">
        <v>44</v>
      </c>
      <c r="B51" s="6">
        <f>[1]R4R!E62</f>
        <v>1921850.3476</v>
      </c>
    </row>
    <row r="52" spans="1:2" x14ac:dyDescent="0.25">
      <c r="A52" s="3" t="s">
        <v>45</v>
      </c>
      <c r="B52" s="6">
        <f>[1]R4R!E63</f>
        <v>308215</v>
      </c>
    </row>
    <row r="53" spans="1:2" x14ac:dyDescent="0.25">
      <c r="A53" s="3" t="s">
        <v>46</v>
      </c>
      <c r="B53" s="6">
        <f>[1]R4R!E64</f>
        <v>0</v>
      </c>
    </row>
    <row r="54" spans="1:2" x14ac:dyDescent="0.25">
      <c r="A54" s="3" t="s">
        <v>47</v>
      </c>
      <c r="B54" s="6">
        <f>[1]R4R!E65</f>
        <v>3746271</v>
      </c>
    </row>
  </sheetData>
  <hyperlinks>
    <hyperlink ref="B3" r:id="rId1" xr:uid="{899AD2C1-9A2D-48EE-90D5-D40BF0FD59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2E5A-5C54-4A8C-87AB-8BA0F1E3717A}">
  <dimension ref="A1:E2"/>
  <sheetViews>
    <sheetView workbookViewId="0">
      <selection activeCell="A2" sqref="A2:E2"/>
    </sheetView>
  </sheetViews>
  <sheetFormatPr defaultColWidth="15.710937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1" customFormat="1" ht="195" x14ac:dyDescent="0.25">
      <c r="A2" s="1" t="s">
        <v>5</v>
      </c>
      <c r="B2" s="1" t="s">
        <v>6</v>
      </c>
      <c r="C2" s="2" t="s">
        <v>7</v>
      </c>
      <c r="D2" s="1" t="s">
        <v>8</v>
      </c>
      <c r="E2" s="1">
        <v>6500</v>
      </c>
    </row>
  </sheetData>
  <hyperlinks>
    <hyperlink ref="C2" r:id="rId1" xr:uid="{CA4D78AB-D023-4D16-8681-D14CF141B45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EC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Otawski Kamil</dc:creator>
  <cp:lastModifiedBy>Otawski Kamil</cp:lastModifiedBy>
  <dcterms:created xsi:type="dcterms:W3CDTF">2025-02-18T12:18:29Z</dcterms:created>
  <dcterms:modified xsi:type="dcterms:W3CDTF">2025-03-11T14:23:09Z</dcterms:modified>
</cp:coreProperties>
</file>