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otawski\Coding\estimationCenter\public\"/>
    </mc:Choice>
  </mc:AlternateContent>
  <xr:revisionPtr revIDLastSave="0" documentId="13_ncr:1_{3A5C0664-5DDD-4E98-8BBC-C912C3C2C46F}" xr6:coauthVersionLast="47" xr6:coauthVersionMax="47" xr10:uidLastSave="{00000000-0000-0000-0000-000000000000}"/>
  <bookViews>
    <workbookView xWindow="-120" yWindow="-120" windowWidth="29040" windowHeight="15840" xr2:uid="{F53F1143-5114-4282-8AF3-5DBDBA634C13}"/>
  </bookViews>
  <sheets>
    <sheet name="EC" sheetId="2" r:id="rId1"/>
    <sheet name="Arkusz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" l="1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5" i="2"/>
  <c r="B24" i="2"/>
  <c r="B23" i="2"/>
  <c r="B22" i="2"/>
  <c r="B21" i="2"/>
  <c r="B20" i="2"/>
  <c r="B19" i="2"/>
  <c r="B27" i="2" s="1"/>
  <c r="B18" i="2"/>
  <c r="B17" i="2"/>
  <c r="B26" i="2" s="1"/>
  <c r="B16" i="2"/>
  <c r="B15" i="2"/>
  <c r="B14" i="2"/>
  <c r="B13" i="2" s="1"/>
  <c r="B12" i="2"/>
  <c r="B11" i="2"/>
  <c r="B10" i="2"/>
  <c r="B9" i="2"/>
  <c r="B8" i="2"/>
  <c r="B7" i="2"/>
  <c r="B6" i="2"/>
  <c r="B5" i="2"/>
  <c r="B28" i="2" l="1"/>
</calcChain>
</file>

<file path=xl/sharedStrings.xml><?xml version="1.0" encoding="utf-8"?>
<sst xmlns="http://schemas.openxmlformats.org/spreadsheetml/2006/main" count="68" uniqueCount="62">
  <si>
    <t>Nazwa</t>
  </si>
  <si>
    <t>Miasto</t>
  </si>
  <si>
    <t>Adres obrazu</t>
  </si>
  <si>
    <t>Status</t>
  </si>
  <si>
    <t>Koszt n03/PUM</t>
  </si>
  <si>
    <t>Złota</t>
  </si>
  <si>
    <t>Warszawa</t>
  </si>
  <si>
    <t>https://plus.unsplash.com/premium_vector-1724310048248-d6b52e189969?q=80&amp;w=2360&amp;auto=format&amp;fit=crop&amp;ixlib=rb-4.0.3&amp;ixid=M3wxMjA3fDB8MHxwaG90by1wYWdlfHx8fGVufDB8fHx8fA%3D%3D</t>
  </si>
  <si>
    <t>Active</t>
  </si>
  <si>
    <t>powierzchnia działki</t>
  </si>
  <si>
    <t>powierzchnia niezabudowana dzialki</t>
  </si>
  <si>
    <t>powierzchnia dachów</t>
  </si>
  <si>
    <t>powierzchnia elewacji</t>
  </si>
  <si>
    <t>powierzchnia netto</t>
  </si>
  <si>
    <t>powierzchnia netto podziemia</t>
  </si>
  <si>
    <t>powierzchnia netto nadziemia</t>
  </si>
  <si>
    <t>pum i puu</t>
  </si>
  <si>
    <t>pum</t>
  </si>
  <si>
    <t>puu</t>
  </si>
  <si>
    <t>powierzchnie wspolne nadziemia</t>
  </si>
  <si>
    <t>powierzchnia garazu w nadziemiu</t>
  </si>
  <si>
    <t>liczba parkliftow</t>
  </si>
  <si>
    <t>ilosc mieszkan</t>
  </si>
  <si>
    <t>srednia powierzchnia mieszkania</t>
  </si>
  <si>
    <t>udzial powierzchni wspolnych nadziemia</t>
  </si>
  <si>
    <t>pow podziemia do pum i puu</t>
  </si>
  <si>
    <t>n01</t>
  </si>
  <si>
    <t>n03</t>
  </si>
  <si>
    <t>roboty ziemne</t>
  </si>
  <si>
    <t>konstrukcja podziemia</t>
  </si>
  <si>
    <t>konstrukcja nadziemia</t>
  </si>
  <si>
    <t>elewacje</t>
  </si>
  <si>
    <t>dachy</t>
  </si>
  <si>
    <t>wykonczenie nadziemia</t>
  </si>
  <si>
    <t>wykonczenie podziemia</t>
  </si>
  <si>
    <t>windy</t>
  </si>
  <si>
    <t>instalacje klimatyzacyjne</t>
  </si>
  <si>
    <t>instalacje wodno kanalizacyjne</t>
  </si>
  <si>
    <t>instalacje gazowe</t>
  </si>
  <si>
    <t>instalacje elektryczne</t>
  </si>
  <si>
    <t>instalacje teletechniczne</t>
  </si>
  <si>
    <t>infrastruktura</t>
  </si>
  <si>
    <t>dfa</t>
  </si>
  <si>
    <t>sieci</t>
  </si>
  <si>
    <t>koszty budowy</t>
  </si>
  <si>
    <t>bhp</t>
  </si>
  <si>
    <t>offset poza dzialka</t>
  </si>
  <si>
    <t>zabudowa nadziemia poza obrysem podziemia</t>
  </si>
  <si>
    <t>liczba miejsc parkingowych w garażu</t>
  </si>
  <si>
    <t>zabezpieczenie wykopu</t>
  </si>
  <si>
    <t>ściany szczelinowe</t>
  </si>
  <si>
    <t>roboty palowe</t>
  </si>
  <si>
    <t>prace fundamentowe</t>
  </si>
  <si>
    <t>parklifty</t>
  </si>
  <si>
    <t>powierzchnia zabudowy nadziemia</t>
  </si>
  <si>
    <t>powierzchnia zabudowy podziemia</t>
  </si>
  <si>
    <t>zieleń</t>
  </si>
  <si>
    <t>liczba kondygnacji podziemnych</t>
  </si>
  <si>
    <t>liczba kondygnacji nadziemnych</t>
  </si>
  <si>
    <t>Poznań</t>
  </si>
  <si>
    <t>Wycena</t>
  </si>
  <si>
    <t>Dmowskiego 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</si>
</sst>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0" fillId="0" borderId="1" xfId="0" applyBorder="1"/>
    <xf numFmtId="43" fontId="0" fillId="0" borderId="1" xfId="2" applyFont="1" applyBorder="1" applyAlignment="1">
      <alignment vertical="center"/>
    </xf>
    <xf numFmtId="43" fontId="1" fillId="0" borderId="1" xfId="2" applyFont="1" applyBorder="1" applyAlignment="1">
      <alignment vertical="center" wrapText="1"/>
    </xf>
    <xf numFmtId="43" fontId="0" fillId="0" borderId="1" xfId="2" applyFont="1" applyBorder="1"/>
    <xf numFmtId="43" fontId="0" fillId="0" borderId="0" xfId="2" applyFont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kielce\przetargi\11_WYCENY\WS_WYCENY%20SZACUNKOWE_POLSKA\04-MIESZKANIOWE\R4R\POZNA&#323;\DMOWSKIEGO\2024-06-04\echo-r4r-poznan-dmowskiego-wycena-04.06.2024.xlsx" TargetMode="External"/><Relationship Id="rId1" Type="http://schemas.openxmlformats.org/officeDocument/2006/relationships/externalLinkPath" Target="file:///\\kielce\przetargi\11_WYCENY\WS_WYCENY%20SZACUNKOWE_POLSKA\04-MIESZKANIOWE\R4R\POZNA&#323;\DMOWSKIEGO\2024-06-04\echo-r4r-poznan-dmowskiego-wycena-04.06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ycena DmowskieR4R_C"/>
      <sheetName val="Wycena DmowskieR4R_AB"/>
      <sheetName val="dane pow"/>
      <sheetName val="wyk sanitarne bud C"/>
      <sheetName val="wyk sanitarne bud A-B"/>
      <sheetName val="bilanse"/>
      <sheetName val="analiza - SW"/>
      <sheetName val="KA"/>
      <sheetName val="Powierzchnie E1"/>
      <sheetName val="nowe dane E1"/>
      <sheetName val="Etap 1 Kody I"/>
      <sheetName val="Etap 1 Wycena szacunkowa"/>
      <sheetName val="Etap 1 Koszty budowy"/>
      <sheetName val="Etap 1 Szczegóły"/>
      <sheetName val="Arkusz1"/>
      <sheetName val="Etap 1 Powierzchnie"/>
      <sheetName val="wyk sanitarne E1"/>
      <sheetName val="wyk elektryczne E1"/>
      <sheetName val="Powierzchnie E2"/>
      <sheetName val="Etap 2 Kody I"/>
      <sheetName val="EC E1"/>
      <sheetName val="EC E2"/>
      <sheetName val="Sumarycznie"/>
      <sheetName val="Etap 2 Wycena szacunkowa"/>
      <sheetName val="Etap 2 Szczegóły"/>
      <sheetName val="Etap 2 Powierzchnie"/>
      <sheetName val="dane etap 2"/>
      <sheetName val="wyk sanitarne E2"/>
      <sheetName val="wyk elektryczne E2"/>
      <sheetName val="Etap 2 Koszty budowy"/>
      <sheetName val="E1 + E2 Wycena szacunkowa"/>
      <sheetName val="Zestawienie powierzchni-poprzed"/>
      <sheetName val="Podsumowanie"/>
      <sheetName val="sieci sanitarne"/>
      <sheetName val="kotłownia"/>
      <sheetName val="Pomocnicz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0">
          <cell r="FR10">
            <v>5836.57</v>
          </cell>
        </row>
        <row r="12">
          <cell r="FR12">
            <v>3587</v>
          </cell>
        </row>
        <row r="13">
          <cell r="FR13">
            <v>0</v>
          </cell>
        </row>
        <row r="14">
          <cell r="FR14">
            <v>1896</v>
          </cell>
        </row>
        <row r="16">
          <cell r="FR16">
            <v>1878.38</v>
          </cell>
        </row>
        <row r="17">
          <cell r="FR17">
            <v>347.62</v>
          </cell>
        </row>
        <row r="20">
          <cell r="FR20">
            <v>1691</v>
          </cell>
        </row>
        <row r="22">
          <cell r="FR22">
            <v>3393</v>
          </cell>
        </row>
        <row r="23">
          <cell r="FR23">
            <v>14219.550000000001</v>
          </cell>
        </row>
        <row r="26">
          <cell r="FR26">
            <v>0</v>
          </cell>
        </row>
        <row r="30">
          <cell r="FR30">
            <v>418.4</v>
          </cell>
        </row>
        <row r="31">
          <cell r="FR31">
            <v>10446.150000000001</v>
          </cell>
        </row>
        <row r="35">
          <cell r="FR35">
            <v>3355</v>
          </cell>
        </row>
        <row r="39">
          <cell r="FR39">
            <v>1</v>
          </cell>
        </row>
        <row r="40">
          <cell r="FR40">
            <v>10</v>
          </cell>
        </row>
        <row r="41">
          <cell r="FR41">
            <v>339</v>
          </cell>
        </row>
        <row r="45">
          <cell r="FR45">
            <v>110</v>
          </cell>
        </row>
        <row r="47">
          <cell r="FR47">
            <v>0</v>
          </cell>
        </row>
        <row r="51">
          <cell r="FT51">
            <v>552337.33171546552</v>
          </cell>
        </row>
        <row r="62">
          <cell r="FS62">
            <v>7030.9684526646824</v>
          </cell>
          <cell r="FT62">
            <v>76388308.302398086</v>
          </cell>
        </row>
        <row r="63">
          <cell r="FT63">
            <v>2248325.39</v>
          </cell>
        </row>
        <row r="67">
          <cell r="FT67">
            <v>997919.99999999988</v>
          </cell>
        </row>
        <row r="70">
          <cell r="FT70">
            <v>3393000</v>
          </cell>
        </row>
        <row r="71">
          <cell r="FT71">
            <v>3731193.8804000001</v>
          </cell>
        </row>
        <row r="72">
          <cell r="FT72">
            <v>251090</v>
          </cell>
        </row>
        <row r="77">
          <cell r="FT77">
            <v>15352729.390000002</v>
          </cell>
        </row>
        <row r="83">
          <cell r="FT83">
            <v>8613910.9945999999</v>
          </cell>
        </row>
        <row r="104">
          <cell r="FT104">
            <v>1786356.6</v>
          </cell>
        </row>
        <row r="113">
          <cell r="FT113">
            <v>1357200</v>
          </cell>
        </row>
        <row r="122">
          <cell r="FT122">
            <v>10074709.354999997</v>
          </cell>
        </row>
        <row r="152">
          <cell r="FT152">
            <v>1175000</v>
          </cell>
        </row>
        <row r="157">
          <cell r="FT157">
            <v>8142338.2599999998</v>
          </cell>
        </row>
        <row r="170">
          <cell r="FT170">
            <v>3089198</v>
          </cell>
        </row>
        <row r="182">
          <cell r="FT182">
            <v>0</v>
          </cell>
        </row>
        <row r="189">
          <cell r="FT189">
            <v>4663632.8281032117</v>
          </cell>
        </row>
        <row r="199">
          <cell r="FT199">
            <v>2313666.3263797443</v>
          </cell>
        </row>
        <row r="229">
          <cell r="FT229">
            <v>1140740</v>
          </cell>
        </row>
        <row r="238">
          <cell r="FT238">
            <v>115348.54999999999</v>
          </cell>
        </row>
        <row r="247">
          <cell r="FT247">
            <v>237052.59999999995</v>
          </cell>
        </row>
        <row r="255">
          <cell r="FT255">
            <v>2136182.7949694078</v>
          </cell>
        </row>
        <row r="268">
          <cell r="FT268">
            <v>62450</v>
          </cell>
        </row>
        <row r="273">
          <cell r="FT273">
            <v>3246587.9503836958</v>
          </cell>
        </row>
        <row r="285">
          <cell r="FT285">
            <v>594181.50917229906</v>
          </cell>
        </row>
        <row r="287">
          <cell r="FT287">
            <v>2663413.8733897191</v>
          </cell>
        </row>
      </sheetData>
      <sheetData sheetId="20"/>
      <sheetData sheetId="21"/>
      <sheetData sheetId="22"/>
      <sheetData sheetId="23"/>
      <sheetData sheetId="24">
        <row r="87">
          <cell r="GH87">
            <v>11936.43721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301-F209-9D44-A8FF-0D359AB0CA09}">
  <dimension ref="A1:B55"/>
  <sheetViews>
    <sheetView tabSelected="1" zoomScale="140" zoomScaleNormal="140" workbookViewId="0">
      <selection sqref="A1:B55"/>
    </sheetView>
  </sheetViews>
  <sheetFormatPr defaultColWidth="11.42578125" defaultRowHeight="15" x14ac:dyDescent="0.25"/>
  <cols>
    <col min="1" max="1" width="43.42578125" bestFit="1" customWidth="1"/>
    <col min="2" max="2" width="36" style="7" bestFit="1" customWidth="1"/>
  </cols>
  <sheetData>
    <row r="1" spans="1:2" x14ac:dyDescent="0.25">
      <c r="A1" s="3" t="s">
        <v>0</v>
      </c>
      <c r="B1" s="4" t="s">
        <v>61</v>
      </c>
    </row>
    <row r="2" spans="1:2" x14ac:dyDescent="0.25">
      <c r="A2" s="3" t="s">
        <v>1</v>
      </c>
      <c r="B2" s="4" t="s">
        <v>59</v>
      </c>
    </row>
    <row r="3" spans="1:2" ht="105" x14ac:dyDescent="0.25">
      <c r="A3" s="3" t="s">
        <v>2</v>
      </c>
      <c r="B3" s="5" t="s">
        <v>7</v>
      </c>
    </row>
    <row r="4" spans="1:2" x14ac:dyDescent="0.25">
      <c r="A4" s="3" t="s">
        <v>3</v>
      </c>
      <c r="B4" s="4" t="s">
        <v>60</v>
      </c>
    </row>
    <row r="5" spans="1:2" x14ac:dyDescent="0.25">
      <c r="A5" s="3" t="s">
        <v>4</v>
      </c>
      <c r="B5" s="4">
        <f>'[1]Etap 2 Kody I'!FS62</f>
        <v>7030.9684526646824</v>
      </c>
    </row>
    <row r="6" spans="1:2" x14ac:dyDescent="0.25">
      <c r="A6" s="3" t="s">
        <v>9</v>
      </c>
      <c r="B6" s="6">
        <f>'[1]Etap 2 Kody I'!FR10</f>
        <v>5836.57</v>
      </c>
    </row>
    <row r="7" spans="1:2" x14ac:dyDescent="0.25">
      <c r="A7" s="3" t="s">
        <v>54</v>
      </c>
      <c r="B7" s="6">
        <f>'[1]Etap 2 Kody I'!FR14</f>
        <v>1896</v>
      </c>
    </row>
    <row r="8" spans="1:2" x14ac:dyDescent="0.25">
      <c r="A8" s="3" t="s">
        <v>55</v>
      </c>
      <c r="B8" s="6">
        <f>'[1]Etap 2 Kody I'!FR12</f>
        <v>3587</v>
      </c>
    </row>
    <row r="9" spans="1:2" x14ac:dyDescent="0.25">
      <c r="A9" s="3" t="s">
        <v>47</v>
      </c>
      <c r="B9" s="6">
        <f>'[1]Etap 2 Kody I'!FR13</f>
        <v>0</v>
      </c>
    </row>
    <row r="10" spans="1:2" x14ac:dyDescent="0.25">
      <c r="A10" s="3" t="s">
        <v>10</v>
      </c>
      <c r="B10" s="6">
        <f>'[1]Etap 2 Kody I'!FR10-'[1]Etap 2 Kody I'!FR14</f>
        <v>3940.5699999999997</v>
      </c>
    </row>
    <row r="11" spans="1:2" x14ac:dyDescent="0.25">
      <c r="A11" s="3" t="s">
        <v>11</v>
      </c>
      <c r="B11" s="6">
        <f>'[1]Etap 2 Kody I'!FR16+'[1]Etap 2 Kody I'!FR17+'[1]Etap 2 Kody I'!FR20</f>
        <v>3917</v>
      </c>
    </row>
    <row r="12" spans="1:2" x14ac:dyDescent="0.25">
      <c r="A12" s="3" t="s">
        <v>12</v>
      </c>
      <c r="B12" s="6">
        <f>'[1]Etap 2 Szczegóły'!GH87</f>
        <v>11936.43721</v>
      </c>
    </row>
    <row r="13" spans="1:2" x14ac:dyDescent="0.25">
      <c r="A13" s="3" t="s">
        <v>13</v>
      </c>
      <c r="B13" s="6">
        <f>B14+B15</f>
        <v>17612.550000000003</v>
      </c>
    </row>
    <row r="14" spans="1:2" x14ac:dyDescent="0.25">
      <c r="A14" s="3" t="s">
        <v>14</v>
      </c>
      <c r="B14" s="6">
        <f>'[1]Etap 2 Kody I'!FR22</f>
        <v>3393</v>
      </c>
    </row>
    <row r="15" spans="1:2" x14ac:dyDescent="0.25">
      <c r="A15" s="3" t="s">
        <v>15</v>
      </c>
      <c r="B15" s="6">
        <f>'[1]Etap 2 Kody I'!FR23</f>
        <v>14219.550000000001</v>
      </c>
    </row>
    <row r="16" spans="1:2" x14ac:dyDescent="0.25">
      <c r="A16" s="3" t="s">
        <v>16</v>
      </c>
      <c r="B16" s="6">
        <f>B17+B18</f>
        <v>10864.550000000001</v>
      </c>
    </row>
    <row r="17" spans="1:2" x14ac:dyDescent="0.25">
      <c r="A17" s="3" t="s">
        <v>17</v>
      </c>
      <c r="B17" s="6">
        <f>'[1]Etap 2 Kody I'!FR31</f>
        <v>10446.150000000001</v>
      </c>
    </row>
    <row r="18" spans="1:2" x14ac:dyDescent="0.25">
      <c r="A18" s="3" t="s">
        <v>18</v>
      </c>
      <c r="B18" s="6">
        <f>'[1]Etap 2 Kody I'!FR30</f>
        <v>418.4</v>
      </c>
    </row>
    <row r="19" spans="1:2" x14ac:dyDescent="0.25">
      <c r="A19" s="3" t="s">
        <v>19</v>
      </c>
      <c r="B19" s="6">
        <f>'[1]Etap 2 Kody I'!FR35</f>
        <v>3355</v>
      </c>
    </row>
    <row r="20" spans="1:2" x14ac:dyDescent="0.25">
      <c r="A20" s="3" t="s">
        <v>20</v>
      </c>
      <c r="B20" s="6">
        <f>'[1]Etap 2 Kody I'!FR26</f>
        <v>0</v>
      </c>
    </row>
    <row r="21" spans="1:2" x14ac:dyDescent="0.25">
      <c r="A21" s="3" t="s">
        <v>57</v>
      </c>
      <c r="B21" s="6">
        <f>'[1]Etap 2 Kody I'!FR40</f>
        <v>10</v>
      </c>
    </row>
    <row r="22" spans="1:2" x14ac:dyDescent="0.25">
      <c r="A22" s="3" t="s">
        <v>58</v>
      </c>
      <c r="B22" s="6">
        <f>'[1]Etap 2 Kody I'!FR39</f>
        <v>1</v>
      </c>
    </row>
    <row r="23" spans="1:2" x14ac:dyDescent="0.25">
      <c r="A23" s="3" t="s">
        <v>48</v>
      </c>
      <c r="B23" s="6">
        <f>'[1]Etap 2 Kody I'!FR45</f>
        <v>110</v>
      </c>
    </row>
    <row r="24" spans="1:2" x14ac:dyDescent="0.25">
      <c r="A24" s="3" t="s">
        <v>21</v>
      </c>
      <c r="B24" s="6">
        <f>'[1]Etap 2 Kody I'!FR47</f>
        <v>0</v>
      </c>
    </row>
    <row r="25" spans="1:2" x14ac:dyDescent="0.25">
      <c r="A25" s="3" t="s">
        <v>22</v>
      </c>
      <c r="B25" s="6">
        <f>'[1]Etap 2 Kody I'!FR41</f>
        <v>339</v>
      </c>
    </row>
    <row r="26" spans="1:2" x14ac:dyDescent="0.25">
      <c r="A26" s="3" t="s">
        <v>23</v>
      </c>
      <c r="B26" s="6">
        <f>B17/B25</f>
        <v>30.814601769911508</v>
      </c>
    </row>
    <row r="27" spans="1:2" x14ac:dyDescent="0.25">
      <c r="A27" s="3" t="s">
        <v>24</v>
      </c>
      <c r="B27" s="6">
        <f>B19/B15</f>
        <v>0.23594276893431929</v>
      </c>
    </row>
    <row r="28" spans="1:2" x14ac:dyDescent="0.25">
      <c r="A28" s="3" t="s">
        <v>25</v>
      </c>
      <c r="B28" s="6">
        <f>B14/B16</f>
        <v>0.31230009526395475</v>
      </c>
    </row>
    <row r="29" spans="1:2" x14ac:dyDescent="0.25">
      <c r="A29" s="3" t="s">
        <v>26</v>
      </c>
      <c r="B29" s="6">
        <f>'[1]Etap 2 Kody I'!FT51</f>
        <v>552337.33171546552</v>
      </c>
    </row>
    <row r="30" spans="1:2" x14ac:dyDescent="0.25">
      <c r="A30" s="3" t="s">
        <v>27</v>
      </c>
      <c r="B30" s="6">
        <f>'[1]Etap 2 Kody I'!FT62</f>
        <v>76388308.302398086</v>
      </c>
    </row>
    <row r="31" spans="1:2" x14ac:dyDescent="0.25">
      <c r="A31" s="3" t="s">
        <v>28</v>
      </c>
      <c r="B31" s="6">
        <f>'[1]Etap 2 Kody I'!FT63-B32</f>
        <v>1250405.3900000001</v>
      </c>
    </row>
    <row r="32" spans="1:2" x14ac:dyDescent="0.25">
      <c r="A32" s="3" t="s">
        <v>49</v>
      </c>
      <c r="B32" s="6">
        <f>'[1]Etap 2 Kody I'!FT67</f>
        <v>997919.99999999988</v>
      </c>
    </row>
    <row r="33" spans="1:2" x14ac:dyDescent="0.25">
      <c r="A33" s="3" t="s">
        <v>50</v>
      </c>
      <c r="B33" s="6">
        <f>'[1]Etap 2 Kody I'!FT75</f>
        <v>0</v>
      </c>
    </row>
    <row r="34" spans="1:2" x14ac:dyDescent="0.25">
      <c r="A34" s="3" t="s">
        <v>51</v>
      </c>
      <c r="B34" s="6">
        <f>'[1]Etap 2 Kody I'!FT73</f>
        <v>0</v>
      </c>
    </row>
    <row r="35" spans="1:2" x14ac:dyDescent="0.25">
      <c r="A35" s="3" t="s">
        <v>52</v>
      </c>
      <c r="B35" s="6">
        <f>'[1]Etap 2 Kody I'!FT71+'[1]Etap 2 Kody I'!FT72</f>
        <v>3982283.8804000001</v>
      </c>
    </row>
    <row r="36" spans="1:2" x14ac:dyDescent="0.25">
      <c r="A36" s="3" t="s">
        <v>29</v>
      </c>
      <c r="B36" s="6">
        <f>'[1]Etap 2 Kody I'!FT70</f>
        <v>3393000</v>
      </c>
    </row>
    <row r="37" spans="1:2" x14ac:dyDescent="0.25">
      <c r="A37" s="3" t="s">
        <v>30</v>
      </c>
      <c r="B37" s="6">
        <f>'[1]Etap 2 Kody I'!FT77</f>
        <v>15352729.390000002</v>
      </c>
    </row>
    <row r="38" spans="1:2" x14ac:dyDescent="0.25">
      <c r="A38" s="3" t="s">
        <v>31</v>
      </c>
      <c r="B38" s="6">
        <f>'[1]Etap 2 Kody I'!FT83</f>
        <v>8613910.9945999999</v>
      </c>
    </row>
    <row r="39" spans="1:2" x14ac:dyDescent="0.25">
      <c r="A39" s="3" t="s">
        <v>32</v>
      </c>
      <c r="B39" s="6">
        <f>'[1]Etap 2 Kody I'!FT104</f>
        <v>1786356.6</v>
      </c>
    </row>
    <row r="40" spans="1:2" x14ac:dyDescent="0.25">
      <c r="A40" s="3" t="s">
        <v>34</v>
      </c>
      <c r="B40" s="6">
        <f>'[1]Etap 2 Kody I'!FT113</f>
        <v>1357200</v>
      </c>
    </row>
    <row r="41" spans="1:2" x14ac:dyDescent="0.25">
      <c r="A41" s="3" t="s">
        <v>33</v>
      </c>
      <c r="B41" s="6">
        <f>'[1]Etap 2 Kody I'!FT122</f>
        <v>10074709.354999997</v>
      </c>
    </row>
    <row r="42" spans="1:2" x14ac:dyDescent="0.25">
      <c r="A42" s="3" t="s">
        <v>35</v>
      </c>
      <c r="B42" s="6">
        <f>'[1]Etap 2 Kody I'!FT152-B43</f>
        <v>1175000</v>
      </c>
    </row>
    <row r="43" spans="1:2" x14ac:dyDescent="0.25">
      <c r="A43" s="3" t="s">
        <v>53</v>
      </c>
      <c r="B43" s="6">
        <f>'[1]Etap 2 Kody I'!FT156</f>
        <v>0</v>
      </c>
    </row>
    <row r="44" spans="1:2" x14ac:dyDescent="0.25">
      <c r="A44" s="3" t="s">
        <v>36</v>
      </c>
      <c r="B44" s="6">
        <f>'[1]Etap 2 Kody I'!FT157</f>
        <v>8142338.2599999998</v>
      </c>
    </row>
    <row r="45" spans="1:2" x14ac:dyDescent="0.25">
      <c r="A45" s="3" t="s">
        <v>37</v>
      </c>
      <c r="B45" s="6">
        <f>'[1]Etap 2 Kody I'!FT170</f>
        <v>3089198</v>
      </c>
    </row>
    <row r="46" spans="1:2" x14ac:dyDescent="0.25">
      <c r="A46" s="3" t="s">
        <v>38</v>
      </c>
      <c r="B46" s="6">
        <f>'[1]Etap 2 Kody I'!FT182</f>
        <v>0</v>
      </c>
    </row>
    <row r="47" spans="1:2" x14ac:dyDescent="0.25">
      <c r="A47" s="3" t="s">
        <v>39</v>
      </c>
      <c r="B47" s="6">
        <f>'[1]Etap 2 Kody I'!FT189</f>
        <v>4663632.8281032117</v>
      </c>
    </row>
    <row r="48" spans="1:2" x14ac:dyDescent="0.25">
      <c r="A48" s="3" t="s">
        <v>40</v>
      </c>
      <c r="B48" s="6">
        <f>'[1]Etap 2 Kody I'!FT199</f>
        <v>2313666.3263797443</v>
      </c>
    </row>
    <row r="49" spans="1:2" x14ac:dyDescent="0.25">
      <c r="A49" s="3" t="s">
        <v>41</v>
      </c>
      <c r="B49" s="6">
        <f>'[1]Etap 2 Kody I'!FT229+'[1]Etap 2 Kody I'!FT268</f>
        <v>1203190</v>
      </c>
    </row>
    <row r="50" spans="1:2" x14ac:dyDescent="0.25">
      <c r="A50" s="3" t="s">
        <v>42</v>
      </c>
      <c r="B50" s="6">
        <f>'[1]Etap 2 Kody I'!FT238</f>
        <v>115348.54999999999</v>
      </c>
    </row>
    <row r="51" spans="1:2" x14ac:dyDescent="0.25">
      <c r="A51" s="3" t="s">
        <v>56</v>
      </c>
      <c r="B51" s="6">
        <f>'[1]Etap 2 Kody I'!FT247</f>
        <v>237052.59999999995</v>
      </c>
    </row>
    <row r="52" spans="1:2" x14ac:dyDescent="0.25">
      <c r="A52" s="3" t="s">
        <v>43</v>
      </c>
      <c r="B52" s="6">
        <f>'[1]Etap 2 Kody I'!FT255</f>
        <v>2136182.7949694078</v>
      </c>
    </row>
    <row r="53" spans="1:2" x14ac:dyDescent="0.25">
      <c r="A53" s="3" t="s">
        <v>44</v>
      </c>
      <c r="B53" s="6">
        <f>'[1]Etap 2 Kody I'!FT273</f>
        <v>3246587.9503836958</v>
      </c>
    </row>
    <row r="54" spans="1:2" x14ac:dyDescent="0.25">
      <c r="A54" s="3" t="s">
        <v>45</v>
      </c>
      <c r="B54" s="6">
        <f>'[1]Etap 2 Kody I'!FT285</f>
        <v>594181.50917229906</v>
      </c>
    </row>
    <row r="55" spans="1:2" x14ac:dyDescent="0.25">
      <c r="A55" s="3" t="s">
        <v>46</v>
      </c>
      <c r="B55" s="6">
        <f>'[1]Etap 2 Kody I'!FT287</f>
        <v>2663413.8733897191</v>
      </c>
    </row>
  </sheetData>
  <hyperlinks>
    <hyperlink ref="B3" r:id="rId1" xr:uid="{8B5C678A-8488-447A-A37D-30BACDAEEE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2E5A-5C54-4A8C-87AB-8BA0F1E3717A}">
  <dimension ref="A1:E2"/>
  <sheetViews>
    <sheetView workbookViewId="0">
      <selection activeCell="A2" sqref="A2:E2"/>
    </sheetView>
  </sheetViews>
  <sheetFormatPr defaultColWidth="15.710937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195" x14ac:dyDescent="0.25">
      <c r="A2" s="1" t="s">
        <v>5</v>
      </c>
      <c r="B2" s="1" t="s">
        <v>6</v>
      </c>
      <c r="C2" s="2" t="s">
        <v>7</v>
      </c>
      <c r="D2" s="1" t="s">
        <v>8</v>
      </c>
      <c r="E2" s="1">
        <v>6500</v>
      </c>
    </row>
  </sheetData>
  <hyperlinks>
    <hyperlink ref="C2" r:id="rId1" xr:uid="{CA4D78AB-D023-4D16-8681-D14CF141B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Otawski Kamil</dc:creator>
  <cp:lastModifiedBy>Otawski Kamil</cp:lastModifiedBy>
  <dcterms:created xsi:type="dcterms:W3CDTF">2025-02-18T12:18:29Z</dcterms:created>
  <dcterms:modified xsi:type="dcterms:W3CDTF">2025-03-24T11:13:30Z</dcterms:modified>
</cp:coreProperties>
</file>