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"/>
    </mc:Choice>
  </mc:AlternateContent>
  <xr:revisionPtr revIDLastSave="0" documentId="8_{4FD2EC95-D6D5-4793-B5D0-9425B5D374DD}" xr6:coauthVersionLast="45" xr6:coauthVersionMax="45" xr10:uidLastSave="{00000000-0000-0000-0000-000000000000}"/>
  <bookViews>
    <workbookView xWindow="-120" yWindow="-120" windowWidth="20730" windowHeight="11160" activeTab="6" xr2:uid="{AD8A579A-F5BA-4A96-BF8C-0BC6D3721DA8}"/>
  </bookViews>
  <sheets>
    <sheet name="April 2020" sheetId="1" r:id="rId1"/>
    <sheet name="May 2020" sheetId="2" r:id="rId2"/>
    <sheet name="June 2020" sheetId="3" r:id="rId3"/>
    <sheet name="July 2020" sheetId="4" r:id="rId4"/>
    <sheet name="Aug 2020" sheetId="5" r:id="rId5"/>
    <sheet name="Sept 2020" sheetId="6" r:id="rId6"/>
    <sheet name="Oct 2020" sheetId="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7" l="1"/>
  <c r="P3" i="7"/>
  <c r="R3" i="7" s="1"/>
  <c r="V3" i="7" s="1"/>
  <c r="Z3" i="7" s="1"/>
  <c r="S3" i="7"/>
  <c r="T3" i="7"/>
  <c r="Y3" i="7"/>
  <c r="E4" i="7"/>
  <c r="P4" i="7"/>
  <c r="R4" i="7" s="1"/>
  <c r="V4" i="7" s="1"/>
  <c r="Z4" i="7" s="1"/>
  <c r="S4" i="7"/>
  <c r="T4" i="7"/>
  <c r="Y4" i="7"/>
  <c r="E5" i="7"/>
  <c r="P5" i="7"/>
  <c r="R5" i="7"/>
  <c r="S5" i="7"/>
  <c r="T5" i="7"/>
  <c r="V5" i="7"/>
  <c r="Y5" i="7"/>
  <c r="X5" i="7" s="1"/>
  <c r="E6" i="7"/>
  <c r="P6" i="7"/>
  <c r="R6" i="7" s="1"/>
  <c r="V6" i="7" s="1"/>
  <c r="Z6" i="7" s="1"/>
  <c r="S6" i="7"/>
  <c r="T6" i="7"/>
  <c r="Y6" i="7"/>
  <c r="E7" i="7"/>
  <c r="P7" i="7"/>
  <c r="R7" i="7"/>
  <c r="S7" i="7"/>
  <c r="T7" i="7"/>
  <c r="Y7" i="7"/>
  <c r="E8" i="7"/>
  <c r="P8" i="7"/>
  <c r="R8" i="7"/>
  <c r="S8" i="7"/>
  <c r="T8" i="7"/>
  <c r="Y8" i="7"/>
  <c r="E9" i="7"/>
  <c r="P9" i="7"/>
  <c r="R9" i="7" s="1"/>
  <c r="S9" i="7"/>
  <c r="T9" i="7"/>
  <c r="Y9" i="7"/>
  <c r="E10" i="7"/>
  <c r="P10" i="7"/>
  <c r="R10" i="7" s="1"/>
  <c r="S10" i="7"/>
  <c r="T10" i="7"/>
  <c r="Y10" i="7"/>
  <c r="E11" i="7"/>
  <c r="P11" i="7"/>
  <c r="R11" i="7" s="1"/>
  <c r="S11" i="7"/>
  <c r="T11" i="7"/>
  <c r="Y11" i="7"/>
  <c r="E12" i="7"/>
  <c r="P12" i="7"/>
  <c r="R12" i="7"/>
  <c r="S12" i="7"/>
  <c r="T12" i="7"/>
  <c r="V12" i="7"/>
  <c r="Y12" i="7"/>
  <c r="X12" i="7" s="1"/>
  <c r="E13" i="7"/>
  <c r="P13" i="7"/>
  <c r="R13" i="7"/>
  <c r="S13" i="7"/>
  <c r="T13" i="7"/>
  <c r="V13" i="7"/>
  <c r="Y13" i="7"/>
  <c r="E14" i="7"/>
  <c r="P14" i="7"/>
  <c r="R14" i="7" s="1"/>
  <c r="V14" i="7" s="1"/>
  <c r="Z14" i="7" s="1"/>
  <c r="S14" i="7"/>
  <c r="T14" i="7"/>
  <c r="Y14" i="7"/>
  <c r="E15" i="7"/>
  <c r="P15" i="7"/>
  <c r="R15" i="7"/>
  <c r="S15" i="7"/>
  <c r="T15" i="7"/>
  <c r="Y15" i="7"/>
  <c r="E16" i="7"/>
  <c r="P16" i="7"/>
  <c r="R16" i="7"/>
  <c r="S16" i="7"/>
  <c r="T16" i="7"/>
  <c r="Y16" i="7"/>
  <c r="E17" i="7"/>
  <c r="P17" i="7"/>
  <c r="R17" i="7" s="1"/>
  <c r="S17" i="7"/>
  <c r="T17" i="7"/>
  <c r="Y17" i="7"/>
  <c r="E18" i="7"/>
  <c r="P18" i="7"/>
  <c r="R18" i="7" s="1"/>
  <c r="S18" i="7"/>
  <c r="T18" i="7"/>
  <c r="Y18" i="7"/>
  <c r="E19" i="7"/>
  <c r="P19" i="7"/>
  <c r="R19" i="7" s="1"/>
  <c r="S19" i="7"/>
  <c r="T19" i="7"/>
  <c r="Y19" i="7"/>
  <c r="E20" i="7"/>
  <c r="P20" i="7"/>
  <c r="R20" i="7"/>
  <c r="S20" i="7"/>
  <c r="T20" i="7"/>
  <c r="V20" i="7"/>
  <c r="Y20" i="7"/>
  <c r="X20" i="7" s="1"/>
  <c r="E21" i="7"/>
  <c r="P21" i="7"/>
  <c r="R21" i="7"/>
  <c r="S21" i="7"/>
  <c r="T21" i="7"/>
  <c r="V21" i="7"/>
  <c r="Y21" i="7"/>
  <c r="X21" i="7" s="1"/>
  <c r="E22" i="7"/>
  <c r="P22" i="7"/>
  <c r="R22" i="7" s="1"/>
  <c r="V22" i="7" s="1"/>
  <c r="Z22" i="7" s="1"/>
  <c r="S22" i="7"/>
  <c r="T22" i="7"/>
  <c r="Y22" i="7"/>
  <c r="E23" i="7"/>
  <c r="P23" i="7"/>
  <c r="R23" i="7"/>
  <c r="S23" i="7"/>
  <c r="T23" i="7"/>
  <c r="Y23" i="7"/>
  <c r="E24" i="7"/>
  <c r="P24" i="7"/>
  <c r="R24" i="7"/>
  <c r="S24" i="7"/>
  <c r="T24" i="7"/>
  <c r="Y24" i="7"/>
  <c r="E25" i="7"/>
  <c r="P25" i="7"/>
  <c r="R25" i="7" s="1"/>
  <c r="S25" i="7"/>
  <c r="T25" i="7"/>
  <c r="Y25" i="7"/>
  <c r="E26" i="7"/>
  <c r="P26" i="7"/>
  <c r="R26" i="7" s="1"/>
  <c r="S26" i="7"/>
  <c r="T26" i="7"/>
  <c r="Y26" i="7"/>
  <c r="X4" i="7" l="1"/>
  <c r="V26" i="7"/>
  <c r="Z26" i="7" s="1"/>
  <c r="V23" i="7"/>
  <c r="Z23" i="7" s="1"/>
  <c r="V15" i="7"/>
  <c r="Z15" i="7" s="1"/>
  <c r="X11" i="7"/>
  <c r="V24" i="7"/>
  <c r="Z24" i="7" s="1"/>
  <c r="Z21" i="7"/>
  <c r="Z20" i="7"/>
  <c r="V16" i="7"/>
  <c r="Z16" i="7" s="1"/>
  <c r="X13" i="7"/>
  <c r="Z12" i="7"/>
  <c r="V8" i="7"/>
  <c r="Z8" i="7" s="1"/>
  <c r="Z5" i="7"/>
  <c r="V19" i="7"/>
  <c r="Z19" i="7" s="1"/>
  <c r="V11" i="7"/>
  <c r="Z11" i="7" s="1"/>
  <c r="X26" i="7"/>
  <c r="V25" i="7"/>
  <c r="Z25" i="7" s="1"/>
  <c r="X23" i="7"/>
  <c r="V17" i="7"/>
  <c r="Z17" i="7" s="1"/>
  <c r="X15" i="7"/>
  <c r="X10" i="7"/>
  <c r="V9" i="7"/>
  <c r="Z9" i="7" s="1"/>
  <c r="X16" i="7"/>
  <c r="V18" i="7"/>
  <c r="Z18" i="7" s="1"/>
  <c r="V10" i="7"/>
  <c r="Z10" i="7" s="1"/>
  <c r="V7" i="7"/>
  <c r="Z7" i="7" s="1"/>
  <c r="X3" i="7"/>
  <c r="X25" i="7"/>
  <c r="X9" i="7"/>
  <c r="X22" i="7"/>
  <c r="X14" i="7"/>
  <c r="X6" i="7"/>
  <c r="Z13" i="7"/>
  <c r="X18" i="7" l="1"/>
  <c r="X19" i="7"/>
  <c r="X7" i="7"/>
  <c r="X8" i="7"/>
  <c r="X17" i="7"/>
  <c r="X24" i="7"/>
  <c r="T2" i="7"/>
  <c r="S2" i="7"/>
  <c r="P2" i="7"/>
  <c r="R2" i="7" s="1"/>
  <c r="E2" i="7"/>
  <c r="T3" i="6"/>
  <c r="S3" i="6"/>
  <c r="P3" i="6"/>
  <c r="R3" i="6" s="1"/>
  <c r="V3" i="6" s="1"/>
  <c r="E3" i="6"/>
  <c r="T2" i="6"/>
  <c r="S2" i="6"/>
  <c r="P2" i="6"/>
  <c r="R2" i="6" s="1"/>
  <c r="E2" i="6"/>
  <c r="T3" i="5"/>
  <c r="S3" i="5"/>
  <c r="P3" i="5"/>
  <c r="R3" i="5" s="1"/>
  <c r="V3" i="5" s="1"/>
  <c r="E3" i="5"/>
  <c r="T2" i="5"/>
  <c r="S2" i="5"/>
  <c r="P2" i="5"/>
  <c r="R2" i="5" s="1"/>
  <c r="V2" i="5" s="1"/>
  <c r="E2" i="5"/>
  <c r="T3" i="4"/>
  <c r="S3" i="4"/>
  <c r="P3" i="4"/>
  <c r="R3" i="4" s="1"/>
  <c r="V3" i="4" s="1"/>
  <c r="E3" i="4"/>
  <c r="T2" i="4"/>
  <c r="S2" i="4"/>
  <c r="P2" i="4"/>
  <c r="R2" i="4" s="1"/>
  <c r="V2" i="4" s="1"/>
  <c r="E2" i="4"/>
  <c r="T3" i="3"/>
  <c r="S3" i="3"/>
  <c r="P3" i="3"/>
  <c r="R3" i="3" s="1"/>
  <c r="V3" i="3" s="1"/>
  <c r="E3" i="3"/>
  <c r="T2" i="3"/>
  <c r="S2" i="3"/>
  <c r="P2" i="3"/>
  <c r="R2" i="3" s="1"/>
  <c r="V2" i="3" s="1"/>
  <c r="E2" i="3"/>
  <c r="T3" i="2"/>
  <c r="S3" i="2"/>
  <c r="P3" i="2"/>
  <c r="R3" i="2" s="1"/>
  <c r="V3" i="2" s="1"/>
  <c r="E3" i="2"/>
  <c r="T2" i="2"/>
  <c r="S2" i="2"/>
  <c r="P2" i="2"/>
  <c r="R2" i="2" s="1"/>
  <c r="V2" i="2" s="1"/>
  <c r="E2" i="2"/>
  <c r="T3" i="1"/>
  <c r="S3" i="1"/>
  <c r="T2" i="1"/>
  <c r="V2" i="6" l="1"/>
  <c r="V2" i="7"/>
  <c r="AC2" i="6"/>
  <c r="AC3" i="6"/>
  <c r="AC2" i="5"/>
  <c r="AC3" i="5"/>
  <c r="AB2" i="4"/>
  <c r="AC2" i="4" s="1"/>
  <c r="AB3" i="4"/>
  <c r="AC3" i="4" s="1"/>
  <c r="AB2" i="3"/>
  <c r="AC2" i="3" s="1"/>
  <c r="AB3" i="3"/>
  <c r="AC3" i="3" s="1"/>
  <c r="AB3" i="2"/>
  <c r="AC3" i="2" s="1"/>
  <c r="AB2" i="2"/>
  <c r="AC2" i="2" s="1"/>
  <c r="AD3" i="6" l="1"/>
  <c r="AD2" i="6"/>
  <c r="AE2" i="6" s="1"/>
  <c r="AD2" i="5"/>
  <c r="AD3" i="5"/>
  <c r="AD3" i="4"/>
  <c r="Y3" i="4" s="1"/>
  <c r="AD2" i="4"/>
  <c r="Y2" i="4" s="1"/>
  <c r="AD3" i="3"/>
  <c r="Y3" i="3" s="1"/>
  <c r="AD2" i="3"/>
  <c r="Y2" i="3" s="1"/>
  <c r="AD2" i="2"/>
  <c r="Y2" i="2" s="1"/>
  <c r="AD3" i="2"/>
  <c r="Y3" i="2" s="1"/>
  <c r="Y2" i="7" l="1"/>
  <c r="Y2" i="6"/>
  <c r="Y3" i="6"/>
  <c r="AE3" i="6"/>
  <c r="Y2" i="5"/>
  <c r="AE2" i="5"/>
  <c r="Y3" i="5"/>
  <c r="AE3" i="5"/>
  <c r="X2" i="4"/>
  <c r="Z2" i="4"/>
  <c r="AE2" i="4"/>
  <c r="X3" i="4"/>
  <c r="Z3" i="4"/>
  <c r="AE3" i="4"/>
  <c r="AE3" i="3"/>
  <c r="X3" i="3"/>
  <c r="Z3" i="3"/>
  <c r="X2" i="3"/>
  <c r="Z2" i="3"/>
  <c r="AE2" i="3"/>
  <c r="X3" i="2"/>
  <c r="Z3" i="2"/>
  <c r="X2" i="2"/>
  <c r="Z2" i="2"/>
  <c r="AE3" i="2"/>
  <c r="AE2" i="2"/>
  <c r="AF3" i="6" l="1"/>
  <c r="AG3" i="6" s="1"/>
  <c r="AF3" i="5"/>
  <c r="AF2" i="6"/>
  <c r="AG2" i="6" s="1"/>
  <c r="AF2" i="5"/>
  <c r="AG2" i="5" s="1"/>
  <c r="AG3" i="5"/>
  <c r="X2" i="7"/>
  <c r="Z2" i="7"/>
  <c r="X3" i="6"/>
  <c r="Z3" i="6"/>
  <c r="X2" i="6"/>
  <c r="Z2" i="6"/>
  <c r="X3" i="5"/>
  <c r="Z3" i="5"/>
  <c r="X2" i="5"/>
  <c r="Z2" i="5"/>
  <c r="U28" i="7" l="1"/>
  <c r="Q28" i="7"/>
  <c r="H28" i="7"/>
  <c r="G28" i="7"/>
  <c r="D28" i="7"/>
  <c r="S27" i="7"/>
  <c r="T27" i="7" s="1"/>
  <c r="N28" i="7"/>
  <c r="L28" i="7"/>
  <c r="K28" i="7"/>
  <c r="J28" i="7"/>
  <c r="I28" i="7"/>
  <c r="E28" i="7" l="1"/>
  <c r="W28" i="7"/>
  <c r="F28" i="7"/>
  <c r="S28" i="7"/>
  <c r="R28" i="7" l="1"/>
  <c r="V28" i="7"/>
  <c r="T28" i="7"/>
  <c r="P28" i="7"/>
  <c r="U23" i="6" l="1"/>
  <c r="Q23" i="6"/>
  <c r="H23" i="6"/>
  <c r="G23" i="6"/>
  <c r="D23" i="6"/>
  <c r="S22" i="6"/>
  <c r="S23" i="6" s="1"/>
  <c r="J23" i="6"/>
  <c r="K23" i="6"/>
  <c r="L23" i="6"/>
  <c r="W23" i="6"/>
  <c r="E23" i="6"/>
  <c r="I23" i="6" l="1"/>
  <c r="F23" i="6"/>
  <c r="N23" i="6"/>
  <c r="T22" i="6"/>
  <c r="P23" i="6" l="1"/>
  <c r="T23" i="6"/>
  <c r="V23" i="6"/>
  <c r="R23" i="6"/>
  <c r="W21" i="5" l="1"/>
  <c r="U21" i="5"/>
  <c r="Q21" i="5"/>
  <c r="K21" i="5"/>
  <c r="H21" i="5"/>
  <c r="G21" i="5"/>
  <c r="D21" i="5"/>
  <c r="S20" i="5"/>
  <c r="S21" i="5" s="1"/>
  <c r="N21" i="5"/>
  <c r="L21" i="5"/>
  <c r="J21" i="5"/>
  <c r="I21" i="5"/>
  <c r="E21" i="5"/>
  <c r="T20" i="5" l="1"/>
  <c r="T21" i="5"/>
  <c r="F21" i="5"/>
  <c r="P21" i="5" l="1"/>
  <c r="V21" i="5"/>
  <c r="R21" i="5"/>
  <c r="W18" i="4" l="1"/>
  <c r="U18" i="4"/>
  <c r="Q18" i="4"/>
  <c r="H18" i="4"/>
  <c r="G18" i="4"/>
  <c r="D18" i="4"/>
  <c r="S17" i="4"/>
  <c r="S18" i="4" s="1"/>
  <c r="J18" i="4"/>
  <c r="I18" i="4"/>
  <c r="N18" i="4" l="1"/>
  <c r="F18" i="4"/>
  <c r="K18" i="4"/>
  <c r="L18" i="4"/>
  <c r="E18" i="4"/>
  <c r="T17" i="4"/>
  <c r="P18" i="4" l="1"/>
  <c r="T18" i="4"/>
  <c r="V18" i="4"/>
  <c r="R18" i="4"/>
  <c r="W19" i="3" l="1"/>
  <c r="U19" i="3"/>
  <c r="Q19" i="3"/>
  <c r="H19" i="3"/>
  <c r="G19" i="3"/>
  <c r="D19" i="3"/>
  <c r="S18" i="3"/>
  <c r="S19" i="3" s="1"/>
  <c r="N19" i="3"/>
  <c r="L19" i="3"/>
  <c r="K19" i="3"/>
  <c r="J19" i="3"/>
  <c r="I19" i="3"/>
  <c r="T18" i="3" l="1"/>
  <c r="E19" i="3"/>
  <c r="F19" i="3"/>
  <c r="T19" i="3" l="1"/>
  <c r="P19" i="3"/>
  <c r="R19" i="3"/>
  <c r="V19" i="3"/>
  <c r="W20" i="2" l="1"/>
  <c r="U20" i="2"/>
  <c r="Q20" i="2"/>
  <c r="N20" i="2"/>
  <c r="L20" i="2"/>
  <c r="K20" i="2"/>
  <c r="J20" i="2"/>
  <c r="I20" i="2"/>
  <c r="H20" i="2"/>
  <c r="G20" i="2"/>
  <c r="D20" i="2"/>
  <c r="S19" i="2"/>
  <c r="T19" i="2" s="1"/>
  <c r="S20" i="2" l="1"/>
  <c r="E20" i="2"/>
  <c r="T20" i="2"/>
  <c r="F20" i="2"/>
  <c r="V20" i="2" l="1"/>
  <c r="P20" i="2"/>
  <c r="R20" i="2"/>
  <c r="U18" i="1" l="1"/>
  <c r="Q18" i="1"/>
  <c r="H18" i="1"/>
  <c r="G18" i="1"/>
  <c r="D18" i="1"/>
  <c r="S17" i="1"/>
  <c r="S18" i="1" s="1"/>
  <c r="N18" i="1"/>
  <c r="L18" i="1"/>
  <c r="K18" i="1"/>
  <c r="J18" i="1"/>
  <c r="I18" i="1"/>
  <c r="P3" i="1"/>
  <c r="R3" i="1" s="1"/>
  <c r="V3" i="1" s="1"/>
  <c r="E3" i="1"/>
  <c r="S2" i="1"/>
  <c r="P2" i="1"/>
  <c r="R2" i="1" s="1"/>
  <c r="E2" i="1"/>
  <c r="V2" i="1" l="1"/>
  <c r="T17" i="1"/>
  <c r="E18" i="1"/>
  <c r="W18" i="1"/>
  <c r="F18" i="1"/>
  <c r="Y3" i="1" l="1"/>
  <c r="P18" i="1"/>
  <c r="T18" i="1"/>
  <c r="R18" i="1"/>
  <c r="X3" i="1" l="1"/>
  <c r="Z3" i="1"/>
  <c r="AF3" i="4"/>
  <c r="V18" i="1"/>
  <c r="AG3" i="4" l="1"/>
  <c r="Y2" i="1"/>
  <c r="AF2" i="4" l="1"/>
  <c r="X2" i="1"/>
  <c r="Z2" i="1"/>
  <c r="Z18" i="1" s="1"/>
  <c r="Y18" i="1"/>
  <c r="Y20" i="2"/>
  <c r="Z20" i="2"/>
  <c r="Z21" i="2" s="1"/>
  <c r="V21" i="1" l="1"/>
  <c r="AF2" i="3"/>
  <c r="Y18" i="4"/>
  <c r="V23" i="2"/>
  <c r="U24" i="2"/>
  <c r="Z28" i="7"/>
  <c r="Y28" i="7"/>
  <c r="U22" i="1"/>
  <c r="AG2" i="4" l="1"/>
  <c r="Z18" i="4"/>
  <c r="Z21" i="5"/>
  <c r="Y21" i="5"/>
  <c r="AF3" i="3"/>
  <c r="U22" i="4" l="1"/>
  <c r="Y19" i="3"/>
  <c r="Z23" i="6" l="1"/>
  <c r="Y23" i="6"/>
  <c r="Z19" i="3"/>
  <c r="U23" i="3" s="1"/>
  <c r="V22" i="3" l="1"/>
</calcChain>
</file>

<file path=xl/sharedStrings.xml><?xml version="1.0" encoding="utf-8"?>
<sst xmlns="http://schemas.openxmlformats.org/spreadsheetml/2006/main" count="274" uniqueCount="57">
  <si>
    <t xml:space="preserve">SL.NO </t>
  </si>
  <si>
    <t>EMPLOYEES NAME</t>
  </si>
  <si>
    <t>Emp ID</t>
  </si>
  <si>
    <t>CTC</t>
  </si>
  <si>
    <t>Per Month Earning</t>
  </si>
  <si>
    <t>BASIC</t>
  </si>
  <si>
    <t>Days Paid</t>
  </si>
  <si>
    <t>EARNED WAGES</t>
  </si>
  <si>
    <t>HRA</t>
  </si>
  <si>
    <t>CONVEYANCE</t>
  </si>
  <si>
    <t>MEDICAL &amp; Telephone</t>
  </si>
  <si>
    <t>Eductaion Allowance</t>
  </si>
  <si>
    <t>Other Allowance</t>
  </si>
  <si>
    <t>Project Allowance</t>
  </si>
  <si>
    <t>Total</t>
  </si>
  <si>
    <t>PROF. TAX</t>
  </si>
  <si>
    <t>PF deducted(12%)</t>
  </si>
  <si>
    <t>Employer Contribution(12%)</t>
  </si>
  <si>
    <t>0.56%( Adminstrative Expenses)</t>
  </si>
  <si>
    <t>Net Earning</t>
  </si>
  <si>
    <t>reimbursement</t>
  </si>
  <si>
    <t>TDS %</t>
  </si>
  <si>
    <t>TDS</t>
  </si>
  <si>
    <t>Net Pay</t>
  </si>
  <si>
    <t>Amitava</t>
  </si>
  <si>
    <t>Deepak Das</t>
  </si>
  <si>
    <t>Shantha</t>
  </si>
  <si>
    <t>Riyas</t>
  </si>
  <si>
    <t>Akshatha</t>
  </si>
  <si>
    <t>Loknatha</t>
  </si>
  <si>
    <t>Shrishti Sachan</t>
  </si>
  <si>
    <t>Chinmoy Saha</t>
  </si>
  <si>
    <t>Shreeshyla</t>
  </si>
  <si>
    <t>Govindaraj.K</t>
  </si>
  <si>
    <t>Ramesh Naidu</t>
  </si>
  <si>
    <t>Jalaj</t>
  </si>
  <si>
    <t>TOTAL</t>
  </si>
  <si>
    <t>Annual Taxable Income</t>
  </si>
  <si>
    <t>Total Tax</t>
  </si>
  <si>
    <t>Balance Tax</t>
  </si>
  <si>
    <t>Tax For April month</t>
  </si>
  <si>
    <t>TDS till date</t>
  </si>
  <si>
    <t>Tax For May month</t>
  </si>
  <si>
    <t>Snehil Soumya</t>
  </si>
  <si>
    <t>Sai Sumanth P</t>
  </si>
  <si>
    <t>Moses Jebadurai</t>
  </si>
  <si>
    <t>Deduction</t>
  </si>
  <si>
    <t>Sandeep Pokkali</t>
  </si>
  <si>
    <t>Abhishek Chandorkar</t>
  </si>
  <si>
    <t>Mariappan P</t>
  </si>
  <si>
    <t>Ashwini Kallimath</t>
  </si>
  <si>
    <t>Rakesh Basavaraj</t>
  </si>
  <si>
    <t>Kiran Subramanyan</t>
  </si>
  <si>
    <t>Sushma P</t>
  </si>
  <si>
    <t>Yogesh P</t>
  </si>
  <si>
    <t>Adithya Kumar</t>
  </si>
  <si>
    <t>Mayank Jaiswal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</si>
</sst>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??_);_(@_)"/>
    <numFmt numFmtId="166" formatCode="#,##0.0"/>
    <numFmt numFmtId="167" formatCode="0.0000000000"/>
    <numFmt numFmtId="168" formatCode="0.0"/>
    <numFmt numFmtId="169" formatCode="_ [$₹-4009]\ * #,##0.00_ ;_ [$₹-4009]\ * \-#,##0.00_ ;_ [$₹-4009]\ * &quot;-&quot;??_ ;_ 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Bitstream Vera Serif"/>
      <family val="1"/>
    </font>
    <font>
      <sz val="10"/>
      <color theme="1"/>
      <name val="Bitstream Vera Serif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79">
    <xf numFmtId="0" fontId="0" fillId="0" borderId="0" xfId="0"/>
    <xf numFmtId="0" fontId="2" fillId="0" borderId="1" xfId="0" applyFont="1" applyBorder="1"/>
    <xf numFmtId="0" fontId="4" fillId="2" borderId="2" xfId="2" applyFont="1" applyBorder="1" applyAlignment="1">
      <alignment vertical="center" wrapText="1"/>
    </xf>
    <xf numFmtId="0" fontId="4" fillId="2" borderId="3" xfId="2" applyFont="1" applyBorder="1" applyAlignment="1">
      <alignment vertical="center" wrapText="1"/>
    </xf>
    <xf numFmtId="0" fontId="4" fillId="2" borderId="3" xfId="2" applyFont="1" applyBorder="1" applyAlignment="1" applyProtection="1">
      <alignment vertical="center" wrapText="1"/>
      <protection locked="0"/>
    </xf>
    <xf numFmtId="0" fontId="5" fillId="3" borderId="3" xfId="2" applyFont="1" applyFill="1" applyBorder="1" applyAlignment="1">
      <alignment vertical="center" wrapText="1"/>
    </xf>
    <xf numFmtId="165" fontId="5" fillId="4" borderId="3" xfId="1" applyNumberFormat="1" applyFont="1" applyFill="1" applyBorder="1" applyAlignment="1">
      <alignment vertical="center" wrapText="1"/>
    </xf>
    <xf numFmtId="0" fontId="4" fillId="5" borderId="4" xfId="2" applyFont="1" applyFill="1" applyBorder="1" applyAlignment="1">
      <alignment vertical="center" wrapText="1"/>
    </xf>
    <xf numFmtId="0" fontId="0" fillId="0" borderId="5" xfId="0" applyBorder="1"/>
    <xf numFmtId="0" fontId="6" fillId="0" borderId="6" xfId="0" applyFont="1" applyBorder="1"/>
    <xf numFmtId="0" fontId="0" fillId="0" borderId="7" xfId="0" applyBorder="1"/>
    <xf numFmtId="1" fontId="0" fillId="0" borderId="7" xfId="0" applyNumberFormat="1" applyBorder="1"/>
    <xf numFmtId="1" fontId="7" fillId="0" borderId="7" xfId="0" applyNumberFormat="1" applyFont="1" applyBorder="1"/>
    <xf numFmtId="166" fontId="7" fillId="0" borderId="7" xfId="0" applyNumberFormat="1" applyFont="1" applyBorder="1"/>
    <xf numFmtId="3" fontId="8" fillId="0" borderId="7" xfId="0" applyNumberFormat="1" applyFont="1" applyBorder="1"/>
    <xf numFmtId="3" fontId="9" fillId="0" borderId="7" xfId="0" applyNumberFormat="1" applyFont="1" applyBorder="1"/>
    <xf numFmtId="9" fontId="0" fillId="0" borderId="7" xfId="0" applyNumberFormat="1" applyBorder="1"/>
    <xf numFmtId="165" fontId="10" fillId="0" borderId="7" xfId="1" applyNumberFormat="1" applyFont="1" applyBorder="1"/>
    <xf numFmtId="3" fontId="0" fillId="0" borderId="8" xfId="0" applyNumberFormat="1" applyBorder="1"/>
    <xf numFmtId="3" fontId="7" fillId="0" borderId="7" xfId="0" applyNumberFormat="1" applyFont="1" applyBorder="1"/>
    <xf numFmtId="0" fontId="0" fillId="0" borderId="6" xfId="0" applyBorder="1"/>
    <xf numFmtId="1" fontId="0" fillId="0" borderId="8" xfId="0" applyNumberFormat="1" applyBorder="1"/>
    <xf numFmtId="0" fontId="6" fillId="0" borderId="9" xfId="0" applyFont="1" applyBorder="1"/>
    <xf numFmtId="0" fontId="0" fillId="0" borderId="10" xfId="0" applyBorder="1"/>
    <xf numFmtId="0" fontId="11" fillId="6" borderId="7" xfId="0" applyFont="1" applyFill="1" applyBorder="1" applyAlignment="1">
      <alignment vertical="center"/>
    </xf>
    <xf numFmtId="0" fontId="9" fillId="0" borderId="7" xfId="0" applyFont="1" applyBorder="1"/>
    <xf numFmtId="165" fontId="9" fillId="0" borderId="7" xfId="1" applyNumberFormat="1" applyFont="1" applyBorder="1"/>
    <xf numFmtId="0" fontId="0" fillId="0" borderId="8" xfId="0" applyBorder="1"/>
    <xf numFmtId="0" fontId="0" fillId="0" borderId="11" xfId="0" applyBorder="1"/>
    <xf numFmtId="0" fontId="2" fillId="0" borderId="12" xfId="0" applyFont="1" applyBorder="1"/>
    <xf numFmtId="0" fontId="0" fillId="0" borderId="13" xfId="0" applyBorder="1"/>
    <xf numFmtId="1" fontId="0" fillId="0" borderId="13" xfId="0" applyNumberFormat="1" applyBorder="1"/>
    <xf numFmtId="2" fontId="0" fillId="0" borderId="13" xfId="0" applyNumberFormat="1" applyBorder="1"/>
    <xf numFmtId="0" fontId="0" fillId="0" borderId="14" xfId="0" applyBorder="1"/>
    <xf numFmtId="1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3" fontId="0" fillId="0" borderId="14" xfId="0" applyNumberFormat="1" applyBorder="1"/>
    <xf numFmtId="165" fontId="0" fillId="0" borderId="13" xfId="0" applyNumberFormat="1" applyBorder="1"/>
    <xf numFmtId="3" fontId="0" fillId="0" borderId="13" xfId="0" applyNumberFormat="1" applyBorder="1"/>
    <xf numFmtId="3" fontId="0" fillId="0" borderId="0" xfId="0" applyNumberFormat="1"/>
    <xf numFmtId="168" fontId="6" fillId="0" borderId="6" xfId="0" applyNumberFormat="1" applyFont="1" applyBorder="1"/>
    <xf numFmtId="168" fontId="0" fillId="0" borderId="7" xfId="0" applyNumberFormat="1" applyBorder="1"/>
    <xf numFmtId="168" fontId="7" fillId="0" borderId="7" xfId="0" applyNumberFormat="1" applyFont="1" applyBorder="1"/>
    <xf numFmtId="168" fontId="8" fillId="0" borderId="7" xfId="0" applyNumberFormat="1" applyFont="1" applyBorder="1"/>
    <xf numFmtId="168" fontId="9" fillId="0" borderId="7" xfId="0" applyNumberFormat="1" applyFont="1" applyBorder="1"/>
    <xf numFmtId="168" fontId="10" fillId="0" borderId="7" xfId="1" applyNumberFormat="1" applyFont="1" applyBorder="1"/>
    <xf numFmtId="168" fontId="0" fillId="0" borderId="8" xfId="0" applyNumberFormat="1" applyBorder="1"/>
    <xf numFmtId="2" fontId="6" fillId="0" borderId="6" xfId="0" applyNumberFormat="1" applyFont="1" applyBorder="1"/>
    <xf numFmtId="2" fontId="0" fillId="0" borderId="7" xfId="0" applyNumberFormat="1" applyBorder="1"/>
    <xf numFmtId="2" fontId="7" fillId="0" borderId="7" xfId="0" applyNumberFormat="1" applyFont="1" applyBorder="1"/>
    <xf numFmtId="2" fontId="8" fillId="0" borderId="7" xfId="0" applyNumberFormat="1" applyFont="1" applyBorder="1"/>
    <xf numFmtId="2" fontId="9" fillId="0" borderId="7" xfId="0" applyNumberFormat="1" applyFont="1" applyBorder="1"/>
    <xf numFmtId="2" fontId="10" fillId="0" borderId="7" xfId="1" applyNumberFormat="1" applyFont="1" applyBorder="1"/>
    <xf numFmtId="2" fontId="0" fillId="0" borderId="8" xfId="0" applyNumberFormat="1" applyBorder="1"/>
    <xf numFmtId="0" fontId="0" fillId="7" borderId="5" xfId="0" applyFill="1" applyBorder="1"/>
    <xf numFmtId="0" fontId="6" fillId="7" borderId="6" xfId="0" applyFont="1" applyFill="1" applyBorder="1"/>
    <xf numFmtId="0" fontId="0" fillId="7" borderId="7" xfId="0" applyFill="1" applyBorder="1"/>
    <xf numFmtId="1" fontId="0" fillId="7" borderId="7" xfId="0" applyNumberFormat="1" applyFill="1" applyBorder="1"/>
    <xf numFmtId="1" fontId="7" fillId="7" borderId="7" xfId="0" applyNumberFormat="1" applyFont="1" applyFill="1" applyBorder="1"/>
    <xf numFmtId="166" fontId="7" fillId="7" borderId="7" xfId="0" applyNumberFormat="1" applyFont="1" applyFill="1" applyBorder="1"/>
    <xf numFmtId="3" fontId="8" fillId="7" borderId="7" xfId="0" applyNumberFormat="1" applyFont="1" applyFill="1" applyBorder="1"/>
    <xf numFmtId="3" fontId="9" fillId="7" borderId="7" xfId="0" applyNumberFormat="1" applyFont="1" applyFill="1" applyBorder="1"/>
    <xf numFmtId="9" fontId="0" fillId="7" borderId="7" xfId="0" applyNumberFormat="1" applyFill="1" applyBorder="1"/>
    <xf numFmtId="165" fontId="10" fillId="7" borderId="7" xfId="1" applyNumberFormat="1" applyFont="1" applyFill="1" applyBorder="1"/>
    <xf numFmtId="3" fontId="0" fillId="7" borderId="8" xfId="0" applyNumberFormat="1" applyFill="1" applyBorder="1"/>
    <xf numFmtId="0" fontId="0" fillId="7" borderId="0" xfId="0" applyFill="1"/>
    <xf numFmtId="1" fontId="0" fillId="7" borderId="0" xfId="0" applyNumberFormat="1" applyFill="1"/>
    <xf numFmtId="0" fontId="0" fillId="8" borderId="0" xfId="0" applyFill="1"/>
    <xf numFmtId="3" fontId="7" fillId="7" borderId="7" xfId="0" applyNumberFormat="1" applyFont="1" applyFill="1" applyBorder="1"/>
    <xf numFmtId="0" fontId="0" fillId="7" borderId="6" xfId="0" applyFill="1" applyBorder="1"/>
    <xf numFmtId="1" fontId="0" fillId="7" borderId="8" xfId="0" applyNumberFormat="1" applyFill="1" applyBorder="1"/>
    <xf numFmtId="169" fontId="0" fillId="0" borderId="0" xfId="0" applyNumberFormat="1"/>
    <xf numFmtId="3" fontId="0" fillId="8" borderId="0" xfId="0" applyNumberFormat="1" applyFill="1"/>
    <xf numFmtId="0" fontId="0" fillId="5" borderId="0" xfId="0" applyFill="1"/>
    <xf numFmtId="1" fontId="0" fillId="5" borderId="0" xfId="0" applyNumberFormat="1" applyFill="1"/>
    <xf numFmtId="165" fontId="0" fillId="0" borderId="0" xfId="0" applyNumberFormat="1"/>
    <xf numFmtId="1" fontId="6" fillId="0" borderId="6" xfId="0" applyNumberFormat="1" applyFont="1" applyBorder="1"/>
  </cellXfs>
  <cellStyles count="3">
    <cellStyle name="Accent1" xfId="2" builtinId="29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6E106-85AF-4551-BE74-C93586F9AAD4}">
  <dimension ref="A1:AE23"/>
  <sheetViews>
    <sheetView workbookViewId="0">
      <pane xSplit="10" ySplit="9" topLeftCell="AB10" activePane="bottomRight" state="frozen"/>
      <selection pane="topRight" activeCell="K1" sqref="K1"/>
      <selection pane="bottomLeft" activeCell="A10" sqref="A10"/>
      <selection pane="bottomRight" activeCell="AH14" sqref="AH14"/>
    </sheetView>
  </sheetViews>
  <sheetFormatPr defaultRowHeight="15"/>
  <cols>
    <col min="1" max="1" width="5" customWidth="1"/>
    <col min="2" max="2" width="16.28515625" bestFit="1" customWidth="1"/>
    <col min="3" max="3" width="12" customWidth="1"/>
    <col min="4" max="4" width="10.5703125" bestFit="1" customWidth="1"/>
    <col min="5" max="5" width="10" customWidth="1"/>
    <col min="6" max="6" width="9.42578125" bestFit="1" customWidth="1"/>
    <col min="7" max="7" width="4.7109375" customWidth="1"/>
    <col min="8" max="8" width="9.42578125" bestFit="1" customWidth="1"/>
    <col min="9" max="9" width="9.5703125" bestFit="1" customWidth="1"/>
    <col min="10" max="13" width="9.42578125" bestFit="1" customWidth="1"/>
    <col min="14" max="14" width="9.5703125" bestFit="1" customWidth="1"/>
    <col min="16" max="16" width="9.5703125" bestFit="1" customWidth="1"/>
    <col min="17" max="20" width="9.42578125" bestFit="1" customWidth="1"/>
    <col min="21" max="21" width="17.85546875" bestFit="1" customWidth="1"/>
    <col min="22" max="22" width="9.5703125" bestFit="1" customWidth="1"/>
    <col min="24" max="25" width="9.42578125" bestFit="1" customWidth="1"/>
    <col min="26" max="26" width="9.5703125" bestFit="1" customWidth="1"/>
  </cols>
  <sheetData>
    <row r="1" spans="1:31" ht="4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/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/>
      <c r="S1" s="3" t="s">
        <v>16</v>
      </c>
      <c r="T1" s="3" t="s">
        <v>17</v>
      </c>
      <c r="U1" s="3" t="s">
        <v>18</v>
      </c>
      <c r="V1" s="5" t="s">
        <v>19</v>
      </c>
      <c r="W1" s="3" t="s">
        <v>20</v>
      </c>
      <c r="X1" s="3" t="s">
        <v>21</v>
      </c>
      <c r="Y1" s="6" t="s">
        <v>22</v>
      </c>
      <c r="Z1" s="7" t="s">
        <v>23</v>
      </c>
      <c r="AB1" s="37" t="s">
        <v>37</v>
      </c>
      <c r="AC1" t="s">
        <v>38</v>
      </c>
      <c r="AD1" s="37" t="s">
        <v>40</v>
      </c>
      <c r="AE1" t="s">
        <v>39</v>
      </c>
    </row>
    <row r="2" spans="1:31">
      <c r="A2" s="8">
        <v>1</v>
      </c>
      <c r="B2" s="9" t="s">
        <v>24</v>
      </c>
      <c r="C2" s="78">
        <v>10004</v>
      </c>
      <c r="D2" s="11">
        <v>1200</v>
      </c>
      <c r="E2" s="11">
        <f>D2/12</f>
        <v>100</v>
      </c>
      <c r="F2" s="11">
        <v>50</v>
      </c>
      <c r="G2" s="51"/>
      <c r="H2" s="51">
        <v>30</v>
      </c>
      <c r="I2" s="50">
        <v>100</v>
      </c>
      <c r="J2" s="50">
        <v>25</v>
      </c>
      <c r="K2" s="50">
        <v>16</v>
      </c>
      <c r="L2" s="50">
        <v>30</v>
      </c>
      <c r="M2" s="50">
        <v>2</v>
      </c>
      <c r="N2" s="50">
        <v>10</v>
      </c>
      <c r="O2" s="50"/>
      <c r="P2" s="50">
        <f>F2+J2+K2+L2+M2+N2</f>
        <v>133</v>
      </c>
      <c r="Q2" s="50">
        <v>2</v>
      </c>
      <c r="R2" s="52">
        <f>P2-Q2</f>
        <v>131</v>
      </c>
      <c r="S2" s="50">
        <f>F2*12%</f>
        <v>6</v>
      </c>
      <c r="T2" s="50">
        <f>F2*12%</f>
        <v>6</v>
      </c>
      <c r="U2" s="50"/>
      <c r="V2" s="53">
        <f>R2+S2</f>
        <v>137</v>
      </c>
      <c r="W2" s="50"/>
      <c r="X2" s="50">
        <f>Y2/V2</f>
        <v>0</v>
      </c>
      <c r="Y2" s="54">
        <f>AD2</f>
        <v>0</v>
      </c>
      <c r="Z2" s="55">
        <f>V2+W2-Y2</f>
        <v>137</v>
      </c>
      <c r="AB2" s="34"/>
      <c r="AC2" s="34"/>
      <c r="AD2" s="34"/>
      <c r="AE2" s="34"/>
    </row>
    <row r="3" spans="1:31">
      <c r="A3" s="8">
        <v>2</v>
      </c>
      <c r="B3" s="9" t="s">
        <v>25</v>
      </c>
      <c r="C3" s="78">
        <v>10005</v>
      </c>
      <c r="D3" s="11">
        <v>1000</v>
      </c>
      <c r="E3" s="11">
        <f>D3/12</f>
        <v>83.333333333333329</v>
      </c>
      <c r="F3" s="11">
        <v>33</v>
      </c>
      <c r="G3" s="44"/>
      <c r="H3" s="44">
        <v>30</v>
      </c>
      <c r="I3" s="43">
        <v>83</v>
      </c>
      <c r="J3" s="43">
        <v>16</v>
      </c>
      <c r="K3" s="43">
        <v>16</v>
      </c>
      <c r="L3" s="43">
        <v>11</v>
      </c>
      <c r="M3" s="43">
        <v>2</v>
      </c>
      <c r="N3" s="43">
        <v>5</v>
      </c>
      <c r="O3" s="43"/>
      <c r="P3" s="43">
        <f>F3+J3+K3+L3+M3+N3</f>
        <v>83</v>
      </c>
      <c r="Q3" s="43">
        <v>2</v>
      </c>
      <c r="R3" s="45">
        <f>P3-Q3</f>
        <v>81</v>
      </c>
      <c r="S3" s="50">
        <f>F3*12%</f>
        <v>3.96</v>
      </c>
      <c r="T3" s="50">
        <f>F3*12%</f>
        <v>3.96</v>
      </c>
      <c r="U3" s="43"/>
      <c r="V3" s="46">
        <f>R3+T3</f>
        <v>84.96</v>
      </c>
      <c r="W3" s="43"/>
      <c r="X3" s="43">
        <f>Y3/V3</f>
        <v>0</v>
      </c>
      <c r="Y3" s="47">
        <f>AD3</f>
        <v>0</v>
      </c>
      <c r="Z3" s="48">
        <f>V3+W3-Y3</f>
        <v>84.96</v>
      </c>
      <c r="AB3" s="34"/>
      <c r="AC3" s="34"/>
      <c r="AD3" s="34"/>
      <c r="AE3" s="34"/>
    </row>
    <row r="4" spans="1:31">
      <c r="A4" s="8"/>
      <c r="B4" s="9"/>
      <c r="C4" s="9"/>
      <c r="D4" s="10"/>
      <c r="E4" s="11"/>
      <c r="F4" s="10"/>
      <c r="G4" s="12"/>
      <c r="H4" s="13"/>
      <c r="I4" s="10"/>
      <c r="J4" s="10"/>
      <c r="K4" s="10"/>
      <c r="L4" s="10"/>
      <c r="M4" s="10"/>
      <c r="N4" s="10"/>
      <c r="O4" s="10"/>
      <c r="P4" s="11"/>
      <c r="Q4" s="10"/>
      <c r="R4" s="14"/>
      <c r="S4" s="11"/>
      <c r="T4" s="11"/>
      <c r="U4" s="11"/>
      <c r="V4" s="15"/>
      <c r="W4" s="11"/>
      <c r="X4" s="16"/>
      <c r="Y4" s="17"/>
      <c r="Z4" s="18"/>
      <c r="AB4" s="34"/>
      <c r="AC4" s="34"/>
      <c r="AD4" s="34"/>
      <c r="AE4" s="34"/>
    </row>
    <row r="5" spans="1:31">
      <c r="A5" s="8"/>
      <c r="B5" s="9"/>
      <c r="C5" s="9"/>
      <c r="D5" s="10"/>
      <c r="E5" s="11"/>
      <c r="F5" s="10"/>
      <c r="G5" s="12"/>
      <c r="H5" s="13"/>
      <c r="I5" s="10"/>
      <c r="J5" s="10"/>
      <c r="K5" s="10"/>
      <c r="L5" s="10"/>
      <c r="M5" s="10"/>
      <c r="N5" s="10"/>
      <c r="O5" s="10"/>
      <c r="P5" s="11"/>
      <c r="Q5" s="10"/>
      <c r="R5" s="14"/>
      <c r="S5" s="11"/>
      <c r="T5" s="11"/>
      <c r="U5" s="11"/>
      <c r="V5" s="15"/>
      <c r="W5" s="11"/>
      <c r="X5" s="16"/>
      <c r="Y5" s="17"/>
      <c r="Z5" s="18"/>
      <c r="AB5" s="34"/>
      <c r="AC5" s="34"/>
      <c r="AD5" s="34"/>
      <c r="AE5" s="34"/>
    </row>
    <row r="6" spans="1:31">
      <c r="A6" s="8"/>
      <c r="B6" s="9"/>
      <c r="C6" s="9"/>
      <c r="D6" s="10"/>
      <c r="E6" s="11"/>
      <c r="F6" s="10"/>
      <c r="G6" s="12"/>
      <c r="H6" s="13"/>
      <c r="I6" s="19"/>
      <c r="J6" s="10"/>
      <c r="K6" s="10"/>
      <c r="L6" s="10"/>
      <c r="M6" s="10"/>
      <c r="N6" s="11"/>
      <c r="O6" s="11"/>
      <c r="P6" s="11"/>
      <c r="Q6" s="10"/>
      <c r="R6" s="14"/>
      <c r="S6" s="11"/>
      <c r="T6" s="11"/>
      <c r="U6" s="11"/>
      <c r="V6" s="15"/>
      <c r="W6" s="11"/>
      <c r="X6" s="16"/>
      <c r="Y6" s="17"/>
      <c r="Z6" s="18"/>
      <c r="AB6" s="34"/>
      <c r="AC6" s="34"/>
      <c r="AD6" s="34"/>
      <c r="AE6" s="34"/>
    </row>
    <row r="7" spans="1:31">
      <c r="A7" s="8"/>
      <c r="B7" s="9"/>
      <c r="C7" s="9"/>
      <c r="D7" s="10"/>
      <c r="E7" s="11"/>
      <c r="F7" s="10"/>
      <c r="G7" s="12"/>
      <c r="H7" s="13"/>
      <c r="I7" s="19"/>
      <c r="J7" s="10"/>
      <c r="K7" s="10"/>
      <c r="L7" s="10"/>
      <c r="M7" s="10"/>
      <c r="N7" s="11"/>
      <c r="O7" s="11"/>
      <c r="P7" s="11"/>
      <c r="Q7" s="10"/>
      <c r="R7" s="14"/>
      <c r="S7" s="11"/>
      <c r="T7" s="11"/>
      <c r="U7" s="11"/>
      <c r="V7" s="15"/>
      <c r="W7" s="11"/>
      <c r="X7" s="16"/>
      <c r="Y7" s="17"/>
      <c r="Z7" s="18"/>
      <c r="AB7" s="34"/>
      <c r="AC7" s="34"/>
      <c r="AD7" s="34"/>
      <c r="AE7" s="34"/>
    </row>
    <row r="8" spans="1:31">
      <c r="A8" s="8"/>
      <c r="B8" s="9"/>
      <c r="C8" s="9"/>
      <c r="D8" s="10"/>
      <c r="E8" s="11"/>
      <c r="F8" s="10"/>
      <c r="G8" s="10"/>
      <c r="H8" s="13"/>
      <c r="I8" s="10"/>
      <c r="J8" s="10"/>
      <c r="K8" s="10"/>
      <c r="L8" s="10"/>
      <c r="M8" s="10"/>
      <c r="N8" s="10"/>
      <c r="O8" s="10"/>
      <c r="P8" s="11"/>
      <c r="Q8" s="10"/>
      <c r="R8" s="14"/>
      <c r="S8" s="11"/>
      <c r="T8" s="11"/>
      <c r="U8" s="10"/>
      <c r="V8" s="15"/>
      <c r="W8" s="11"/>
      <c r="X8" s="16"/>
      <c r="Y8" s="17"/>
      <c r="Z8" s="18"/>
      <c r="AB8" s="34"/>
      <c r="AC8" s="34"/>
      <c r="AD8" s="34"/>
      <c r="AE8" s="34"/>
    </row>
    <row r="9" spans="1:31">
      <c r="A9" s="8"/>
      <c r="B9" s="20"/>
      <c r="C9" s="20"/>
      <c r="D9" s="10"/>
      <c r="E9" s="11"/>
      <c r="F9" s="10"/>
      <c r="G9" s="10"/>
      <c r="H9" s="13"/>
      <c r="I9" s="10"/>
      <c r="J9" s="10"/>
      <c r="K9" s="10"/>
      <c r="L9" s="10"/>
      <c r="M9" s="10"/>
      <c r="N9" s="10"/>
      <c r="O9" s="10"/>
      <c r="P9" s="11"/>
      <c r="Q9" s="10"/>
      <c r="R9" s="10"/>
      <c r="S9" s="11"/>
      <c r="T9" s="11"/>
      <c r="U9" s="10"/>
      <c r="V9" s="15"/>
      <c r="W9" s="11"/>
      <c r="X9" s="16"/>
      <c r="Y9" s="17"/>
      <c r="Z9" s="21"/>
      <c r="AB9" s="34"/>
      <c r="AC9" s="34"/>
      <c r="AD9" s="34"/>
      <c r="AE9" s="34"/>
    </row>
    <row r="10" spans="1:31">
      <c r="A10" s="8"/>
      <c r="B10" s="22"/>
      <c r="C10" s="20"/>
      <c r="D10" s="23"/>
      <c r="E10" s="11"/>
      <c r="F10" s="23"/>
      <c r="G10" s="10"/>
      <c r="H10" s="13"/>
      <c r="I10" s="10"/>
      <c r="J10" s="10"/>
      <c r="K10" s="11"/>
      <c r="L10" s="10"/>
      <c r="M10" s="11"/>
      <c r="N10" s="10"/>
      <c r="O10" s="10"/>
      <c r="P10" s="11"/>
      <c r="Q10" s="10"/>
      <c r="R10" s="10"/>
      <c r="S10" s="11"/>
      <c r="T10" s="11"/>
      <c r="U10" s="10"/>
      <c r="V10" s="15"/>
      <c r="W10" s="11"/>
      <c r="X10" s="16"/>
      <c r="Y10" s="17"/>
      <c r="Z10" s="21"/>
      <c r="AB10" s="34"/>
      <c r="AC10" s="34"/>
      <c r="AD10" s="34"/>
      <c r="AE10" s="34"/>
    </row>
    <row r="11" spans="1:31">
      <c r="A11" s="8"/>
      <c r="B11" s="20"/>
      <c r="C11" s="20"/>
      <c r="D11" s="10"/>
      <c r="E11" s="11"/>
      <c r="F11" s="10"/>
      <c r="G11" s="10"/>
      <c r="H11" s="13"/>
      <c r="I11" s="10"/>
      <c r="J11" s="11"/>
      <c r="K11" s="11"/>
      <c r="L11" s="10"/>
      <c r="M11" s="11"/>
      <c r="N11" s="10"/>
      <c r="O11" s="10"/>
      <c r="P11" s="11"/>
      <c r="Q11" s="10"/>
      <c r="R11" s="10"/>
      <c r="S11" s="11"/>
      <c r="T11" s="11"/>
      <c r="U11" s="10"/>
      <c r="V11" s="15"/>
      <c r="W11" s="11"/>
      <c r="X11" s="16"/>
      <c r="Y11" s="17"/>
      <c r="Z11" s="21"/>
      <c r="AB11" s="34"/>
      <c r="AC11" s="34"/>
      <c r="AD11" s="34"/>
      <c r="AE11" s="34"/>
    </row>
    <row r="12" spans="1:31">
      <c r="A12" s="8"/>
      <c r="B12" s="20"/>
      <c r="C12" s="20"/>
      <c r="D12" s="10"/>
      <c r="E12" s="11"/>
      <c r="F12" s="10"/>
      <c r="G12" s="10"/>
      <c r="H12" s="13"/>
      <c r="I12" s="10"/>
      <c r="J12" s="11"/>
      <c r="K12" s="11"/>
      <c r="L12" s="10"/>
      <c r="M12" s="11"/>
      <c r="N12" s="10"/>
      <c r="O12" s="10"/>
      <c r="P12" s="11"/>
      <c r="Q12" s="10"/>
      <c r="R12" s="10"/>
      <c r="S12" s="11"/>
      <c r="T12" s="11"/>
      <c r="U12" s="10"/>
      <c r="V12" s="15"/>
      <c r="W12" s="11"/>
      <c r="X12" s="16"/>
      <c r="Y12" s="17"/>
      <c r="Z12" s="21"/>
      <c r="AB12" s="34"/>
      <c r="AC12" s="34"/>
      <c r="AD12" s="34"/>
      <c r="AE12" s="34"/>
    </row>
    <row r="13" spans="1:31">
      <c r="A13" s="8"/>
      <c r="B13" s="24"/>
      <c r="C13" s="20"/>
      <c r="D13" s="10"/>
      <c r="E13" s="11"/>
      <c r="F13" s="11"/>
      <c r="G13" s="10"/>
      <c r="H13" s="13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0"/>
      <c r="V13" s="15"/>
      <c r="W13" s="11"/>
      <c r="X13" s="16"/>
      <c r="Y13" s="17"/>
      <c r="Z13" s="21"/>
      <c r="AB13" s="34"/>
      <c r="AC13" s="34"/>
      <c r="AD13" s="34"/>
      <c r="AE13" s="34"/>
    </row>
    <row r="14" spans="1:31">
      <c r="A14" s="8"/>
      <c r="B14" s="20"/>
      <c r="C14" s="20"/>
      <c r="D14" s="10"/>
      <c r="E14" s="11"/>
      <c r="F14" s="11"/>
      <c r="G14" s="10"/>
      <c r="H14" s="1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0"/>
      <c r="V14" s="15"/>
      <c r="W14" s="11"/>
      <c r="X14" s="16"/>
      <c r="Y14" s="17"/>
      <c r="Z14" s="21"/>
      <c r="AB14" s="34"/>
      <c r="AC14" s="34"/>
      <c r="AD14" s="34"/>
      <c r="AE14" s="34"/>
    </row>
    <row r="15" spans="1:31">
      <c r="A15" s="8"/>
      <c r="B15" s="20"/>
      <c r="C15" s="20"/>
      <c r="D15" s="10"/>
      <c r="E15" s="11"/>
      <c r="F15" s="11"/>
      <c r="G15" s="10"/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0"/>
      <c r="V15" s="15"/>
      <c r="W15" s="11"/>
      <c r="X15" s="16"/>
      <c r="Y15" s="17"/>
      <c r="Z15" s="21"/>
      <c r="AB15" s="34"/>
      <c r="AC15" s="34"/>
      <c r="AD15" s="34"/>
      <c r="AE15" s="34"/>
    </row>
    <row r="16" spans="1:31">
      <c r="A16" s="8"/>
      <c r="B16" s="20"/>
      <c r="C16" s="9"/>
      <c r="D16" s="10"/>
      <c r="E16" s="11"/>
      <c r="F16" s="10"/>
      <c r="G16" s="12"/>
      <c r="H16" s="13"/>
      <c r="I16" s="10"/>
      <c r="J16" s="10"/>
      <c r="K16" s="10"/>
      <c r="L16" s="10"/>
      <c r="M16" s="10"/>
      <c r="N16" s="10"/>
      <c r="O16" s="10"/>
      <c r="P16" s="11"/>
      <c r="Q16" s="10"/>
      <c r="R16" s="14"/>
      <c r="S16" s="11"/>
      <c r="T16" s="11"/>
      <c r="U16" s="11"/>
      <c r="V16" s="15"/>
      <c r="W16" s="11"/>
      <c r="X16" s="16"/>
      <c r="Y16" s="17"/>
      <c r="Z16" s="18"/>
      <c r="AA16" s="34"/>
    </row>
    <row r="17" spans="1:26">
      <c r="A17" s="8"/>
      <c r="B17" s="20"/>
      <c r="C17" s="2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>
        <f>F17*12%</f>
        <v>0</v>
      </c>
      <c r="T17" s="10">
        <f>S17</f>
        <v>0</v>
      </c>
      <c r="U17" s="10"/>
      <c r="V17" s="25"/>
      <c r="W17" s="10"/>
      <c r="X17" s="10"/>
      <c r="Y17" s="26"/>
      <c r="Z17" s="27"/>
    </row>
    <row r="18" spans="1:26" ht="15.75" thickBot="1">
      <c r="A18" s="28"/>
      <c r="B18" s="29" t="s">
        <v>36</v>
      </c>
      <c r="C18" s="29"/>
      <c r="D18" s="30">
        <f t="shared" ref="D18:L18" si="0">SUM(D2:D17)</f>
        <v>2200</v>
      </c>
      <c r="E18" s="31">
        <f t="shared" si="0"/>
        <v>183.33333333333331</v>
      </c>
      <c r="F18" s="30">
        <f t="shared" si="0"/>
        <v>83</v>
      </c>
      <c r="G18" s="30">
        <f t="shared" si="0"/>
        <v>0</v>
      </c>
      <c r="H18" s="30">
        <f t="shared" si="0"/>
        <v>60</v>
      </c>
      <c r="I18" s="30">
        <f t="shared" si="0"/>
        <v>183</v>
      </c>
      <c r="J18" s="30">
        <f t="shared" si="0"/>
        <v>41</v>
      </c>
      <c r="K18" s="30">
        <f t="shared" si="0"/>
        <v>32</v>
      </c>
      <c r="L18" s="30">
        <f t="shared" si="0"/>
        <v>41</v>
      </c>
      <c r="M18" s="30"/>
      <c r="N18" s="30">
        <f>SUM(N2:N17)</f>
        <v>15</v>
      </c>
      <c r="O18" s="30"/>
      <c r="P18" s="30">
        <f t="shared" ref="P18:Z18" si="1">SUM(P2:P17)</f>
        <v>216</v>
      </c>
      <c r="Q18" s="30">
        <f t="shared" si="1"/>
        <v>4</v>
      </c>
      <c r="R18" s="30">
        <f t="shared" si="1"/>
        <v>212</v>
      </c>
      <c r="S18" s="32">
        <f>SUM(S2:S17)</f>
        <v>9.9600000000000009</v>
      </c>
      <c r="T18" s="32">
        <f t="shared" si="1"/>
        <v>9.9600000000000009</v>
      </c>
      <c r="U18" s="30">
        <f t="shared" si="1"/>
        <v>0</v>
      </c>
      <c r="V18" s="30">
        <f t="shared" si="1"/>
        <v>221.95999999999998</v>
      </c>
      <c r="W18" s="30">
        <f t="shared" si="1"/>
        <v>0</v>
      </c>
      <c r="X18" s="30"/>
      <c r="Y18" s="30">
        <f t="shared" si="1"/>
        <v>0</v>
      </c>
      <c r="Z18" s="33">
        <f t="shared" si="1"/>
        <v>221.95999999999998</v>
      </c>
    </row>
    <row r="21" spans="1:26">
      <c r="V21" s="34">
        <f>E18-Q18-S18-T18-Y18-Z18</f>
        <v>-62.546666666666681</v>
      </c>
    </row>
    <row r="22" spans="1:26">
      <c r="U22" s="35">
        <f>Q18+S18+T18+W18+Y18+Z18</f>
        <v>245.88</v>
      </c>
    </row>
    <row r="23" spans="1:26">
      <c r="U23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7079F-3E3F-4ACD-B29D-577D12F14DE6}">
  <dimension ref="A1:AF25"/>
  <sheetViews>
    <sheetView workbookViewId="0">
      <pane xSplit="6" ySplit="1" topLeftCell="G14" activePane="bottomRight" state="frozen"/>
      <selection pane="topRight" activeCell="G1" sqref="G1"/>
      <selection pane="bottomLeft" activeCell="A2" sqref="A2"/>
      <selection pane="bottomRight" activeCell="E22" sqref="E22"/>
    </sheetView>
  </sheetViews>
  <sheetFormatPr defaultRowHeight="15"/>
  <cols>
    <col min="1" max="1" width="5" customWidth="1"/>
    <col min="2" max="2" width="16.28515625" bestFit="1" customWidth="1"/>
    <col min="3" max="3" width="12" customWidth="1"/>
    <col min="5" max="5" width="10" customWidth="1"/>
    <col min="7" max="7" width="4.7109375" customWidth="1"/>
    <col min="21" max="21" width="17.85546875" bestFit="1" customWidth="1"/>
  </cols>
  <sheetData>
    <row r="1" spans="1:32" ht="5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/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/>
      <c r="S1" s="3" t="s">
        <v>16</v>
      </c>
      <c r="T1" s="3" t="s">
        <v>17</v>
      </c>
      <c r="U1" s="3" t="s">
        <v>18</v>
      </c>
      <c r="V1" s="5" t="s">
        <v>19</v>
      </c>
      <c r="W1" s="3" t="s">
        <v>20</v>
      </c>
      <c r="X1" s="3" t="s">
        <v>21</v>
      </c>
      <c r="Y1" s="6" t="s">
        <v>22</v>
      </c>
      <c r="Z1" s="7" t="s">
        <v>23</v>
      </c>
      <c r="AB1" s="37"/>
      <c r="AD1" s="37"/>
      <c r="AE1" s="37"/>
    </row>
    <row r="2" spans="1:32">
      <c r="A2" s="8">
        <v>1</v>
      </c>
      <c r="B2" s="9" t="s">
        <v>24</v>
      </c>
      <c r="C2" s="49">
        <v>10004</v>
      </c>
      <c r="D2" s="11">
        <v>1200</v>
      </c>
      <c r="E2" s="11">
        <f>D2/12</f>
        <v>100</v>
      </c>
      <c r="F2" s="11">
        <v>50</v>
      </c>
      <c r="G2" s="51"/>
      <c r="H2" s="51">
        <v>30</v>
      </c>
      <c r="I2" s="50">
        <v>100</v>
      </c>
      <c r="J2" s="50">
        <v>25</v>
      </c>
      <c r="K2" s="50">
        <v>16</v>
      </c>
      <c r="L2" s="50">
        <v>30</v>
      </c>
      <c r="M2" s="50">
        <v>2</v>
      </c>
      <c r="N2" s="50">
        <v>10</v>
      </c>
      <c r="O2" s="50"/>
      <c r="P2" s="50">
        <f>F2+J2+K2+L2+M2+N2</f>
        <v>133</v>
      </c>
      <c r="Q2" s="50">
        <v>2</v>
      </c>
      <c r="R2" s="52">
        <f>P2-Q2</f>
        <v>131</v>
      </c>
      <c r="S2" s="50">
        <f>F2*12%</f>
        <v>6</v>
      </c>
      <c r="T2" s="50">
        <f>F2*12%</f>
        <v>6</v>
      </c>
      <c r="U2" s="50"/>
      <c r="V2" s="53">
        <f>R2+S2</f>
        <v>137</v>
      </c>
      <c r="W2" s="50"/>
      <c r="X2" s="50">
        <f>Y2/V2</f>
        <v>0</v>
      </c>
      <c r="Y2" s="54">
        <f>AD2</f>
        <v>0</v>
      </c>
      <c r="Z2" s="55">
        <f>V2+W2-Y2</f>
        <v>137</v>
      </c>
      <c r="AB2" s="34">
        <f>(V2*12)*0.7</f>
        <v>1150.8</v>
      </c>
      <c r="AC2" s="34">
        <f>IF(AB2&gt;=1500000,(AB2*0.3),IF(AB2&gt;=1000000,(AB2*0.2),IF(AB2&gt;=750000,AB2*0.15,IF(AB2&gt;=500000,AB2*0.1,0))))</f>
        <v>0</v>
      </c>
      <c r="AD2" s="34">
        <f>AC2/12</f>
        <v>0</v>
      </c>
      <c r="AE2" s="34">
        <f>AC2-AD2</f>
        <v>0</v>
      </c>
      <c r="AF2" s="34"/>
    </row>
    <row r="3" spans="1:32">
      <c r="A3" s="8">
        <v>2</v>
      </c>
      <c r="B3" s="9" t="s">
        <v>25</v>
      </c>
      <c r="C3" s="42">
        <v>10005</v>
      </c>
      <c r="D3" s="11">
        <v>1000</v>
      </c>
      <c r="E3" s="11">
        <f>D3/12</f>
        <v>83.333333333333329</v>
      </c>
      <c r="F3" s="11">
        <v>33</v>
      </c>
      <c r="G3" s="44"/>
      <c r="H3" s="44">
        <v>30</v>
      </c>
      <c r="I3" s="43">
        <v>83</v>
      </c>
      <c r="J3" s="43">
        <v>16</v>
      </c>
      <c r="K3" s="43">
        <v>16</v>
      </c>
      <c r="L3" s="43">
        <v>11</v>
      </c>
      <c r="M3" s="43">
        <v>2</v>
      </c>
      <c r="N3" s="43">
        <v>5</v>
      </c>
      <c r="O3" s="43"/>
      <c r="P3" s="43">
        <f>F3+J3+K3+L3+M3+N3</f>
        <v>83</v>
      </c>
      <c r="Q3" s="43">
        <v>2</v>
      </c>
      <c r="R3" s="45">
        <f>P3-Q3</f>
        <v>81</v>
      </c>
      <c r="S3" s="50">
        <f>F3*12%</f>
        <v>3.96</v>
      </c>
      <c r="T3" s="50">
        <f>F3*12%</f>
        <v>3.96</v>
      </c>
      <c r="U3" s="43"/>
      <c r="V3" s="46">
        <f>R3+T3</f>
        <v>84.96</v>
      </c>
      <c r="W3" s="43"/>
      <c r="X3" s="43">
        <f>Y3/V3</f>
        <v>0</v>
      </c>
      <c r="Y3" s="47">
        <f>AD3</f>
        <v>0</v>
      </c>
      <c r="Z3" s="48">
        <f>V3+W3-Y3</f>
        <v>84.96</v>
      </c>
      <c r="AB3" s="34">
        <f>(V3*12)*0.75</f>
        <v>764.64</v>
      </c>
      <c r="AC3" s="34">
        <f>IF(AB3&gt;=1500000,(AB3*0.3),IF(AB3&gt;=1000000,(AB3*0.2),IF(AB3&gt;=750000,AB3*0.15,IF(AB3&gt;=500000,AB3*0.1,0))))</f>
        <v>0</v>
      </c>
      <c r="AD3" s="34">
        <f>AC3/12</f>
        <v>0</v>
      </c>
      <c r="AE3" s="34">
        <f>AC3-AD3</f>
        <v>0</v>
      </c>
      <c r="AF3" s="34"/>
    </row>
    <row r="4" spans="1:32">
      <c r="A4" s="8"/>
      <c r="B4" s="9"/>
      <c r="C4" s="9"/>
      <c r="D4" s="10"/>
      <c r="E4" s="11"/>
      <c r="F4" s="10"/>
      <c r="G4" s="12"/>
      <c r="H4" s="13"/>
      <c r="I4" s="10"/>
      <c r="J4" s="10"/>
      <c r="K4" s="10"/>
      <c r="L4" s="10"/>
      <c r="M4" s="10"/>
      <c r="N4" s="10"/>
      <c r="O4" s="10"/>
      <c r="P4" s="11"/>
      <c r="Q4" s="10"/>
      <c r="R4" s="14"/>
      <c r="S4" s="11"/>
      <c r="T4" s="11"/>
      <c r="U4" s="11"/>
      <c r="V4" s="15"/>
      <c r="W4" s="11"/>
      <c r="X4" s="16"/>
      <c r="Y4" s="17"/>
      <c r="Z4" s="18"/>
      <c r="AB4" s="34"/>
      <c r="AC4" s="34"/>
      <c r="AD4" s="34"/>
      <c r="AE4" s="34"/>
      <c r="AF4" s="34"/>
    </row>
    <row r="5" spans="1:32">
      <c r="A5" s="8"/>
      <c r="B5" s="9"/>
      <c r="C5" s="9"/>
      <c r="D5" s="10"/>
      <c r="E5" s="11"/>
      <c r="F5" s="10"/>
      <c r="G5" s="12"/>
      <c r="H5" s="13"/>
      <c r="I5" s="10"/>
      <c r="J5" s="10"/>
      <c r="K5" s="10"/>
      <c r="L5" s="10"/>
      <c r="M5" s="10"/>
      <c r="N5" s="10"/>
      <c r="O5" s="10"/>
      <c r="P5" s="11"/>
      <c r="Q5" s="10"/>
      <c r="R5" s="14"/>
      <c r="S5" s="11"/>
      <c r="T5" s="11"/>
      <c r="U5" s="11"/>
      <c r="V5" s="15"/>
      <c r="W5" s="11"/>
      <c r="X5" s="16"/>
      <c r="Y5" s="17"/>
      <c r="Z5" s="18"/>
      <c r="AB5" s="34"/>
      <c r="AC5" s="34"/>
      <c r="AD5" s="34"/>
      <c r="AE5" s="34"/>
      <c r="AF5" s="34"/>
    </row>
    <row r="6" spans="1:32">
      <c r="A6" s="8"/>
      <c r="B6" s="9"/>
      <c r="C6" s="9"/>
      <c r="D6" s="10"/>
      <c r="E6" s="11"/>
      <c r="F6" s="10"/>
      <c r="G6" s="12"/>
      <c r="H6" s="13"/>
      <c r="I6" s="19"/>
      <c r="J6" s="10"/>
      <c r="K6" s="10"/>
      <c r="L6" s="10"/>
      <c r="M6" s="10"/>
      <c r="N6" s="11"/>
      <c r="O6" s="11"/>
      <c r="P6" s="11"/>
      <c r="Q6" s="10"/>
      <c r="R6" s="14"/>
      <c r="S6" s="11"/>
      <c r="T6" s="11"/>
      <c r="U6" s="11"/>
      <c r="V6" s="15"/>
      <c r="W6" s="11"/>
      <c r="X6" s="16"/>
      <c r="Y6" s="17"/>
      <c r="Z6" s="18"/>
      <c r="AB6" s="34"/>
      <c r="AC6" s="34"/>
      <c r="AD6" s="34"/>
      <c r="AE6" s="34"/>
      <c r="AF6" s="34"/>
    </row>
    <row r="7" spans="1:32">
      <c r="A7" s="8"/>
      <c r="B7" s="9"/>
      <c r="C7" s="9"/>
      <c r="D7" s="10"/>
      <c r="E7" s="11"/>
      <c r="F7" s="10"/>
      <c r="G7" s="12"/>
      <c r="H7" s="13"/>
      <c r="I7" s="19"/>
      <c r="J7" s="10"/>
      <c r="K7" s="10"/>
      <c r="L7" s="10"/>
      <c r="M7" s="10"/>
      <c r="N7" s="11"/>
      <c r="O7" s="11"/>
      <c r="P7" s="11"/>
      <c r="Q7" s="10"/>
      <c r="R7" s="14"/>
      <c r="S7" s="11"/>
      <c r="T7" s="11"/>
      <c r="U7" s="11"/>
      <c r="V7" s="15"/>
      <c r="W7" s="11"/>
      <c r="X7" s="16"/>
      <c r="Y7" s="17"/>
      <c r="Z7" s="18"/>
      <c r="AB7" s="34"/>
      <c r="AC7" s="34"/>
      <c r="AD7" s="34"/>
      <c r="AE7" s="34"/>
      <c r="AF7" s="34"/>
    </row>
    <row r="8" spans="1:32">
      <c r="A8" s="8"/>
      <c r="B8" s="9"/>
      <c r="C8" s="9"/>
      <c r="D8" s="10"/>
      <c r="E8" s="11"/>
      <c r="F8" s="11"/>
      <c r="G8" s="10"/>
      <c r="H8" s="13"/>
      <c r="I8" s="11"/>
      <c r="J8" s="11"/>
      <c r="K8" s="11"/>
      <c r="L8" s="11"/>
      <c r="M8" s="11"/>
      <c r="N8" s="11"/>
      <c r="O8" s="10"/>
      <c r="P8" s="11"/>
      <c r="Q8" s="10"/>
      <c r="R8" s="14"/>
      <c r="S8" s="11"/>
      <c r="T8" s="11"/>
      <c r="U8" s="10"/>
      <c r="V8" s="15"/>
      <c r="W8" s="11"/>
      <c r="X8" s="16"/>
      <c r="Y8" s="17"/>
      <c r="Z8" s="18"/>
      <c r="AB8" s="34"/>
      <c r="AC8" s="34"/>
      <c r="AD8" s="34"/>
      <c r="AE8" s="34"/>
      <c r="AF8" s="34"/>
    </row>
    <row r="9" spans="1:32">
      <c r="A9" s="8"/>
      <c r="B9" s="20"/>
      <c r="C9" s="20"/>
      <c r="D9" s="10"/>
      <c r="E9" s="11"/>
      <c r="F9" s="10"/>
      <c r="G9" s="10"/>
      <c r="H9" s="13"/>
      <c r="I9" s="10"/>
      <c r="J9" s="10"/>
      <c r="K9" s="10"/>
      <c r="L9" s="10"/>
      <c r="M9" s="10"/>
      <c r="N9" s="10"/>
      <c r="O9" s="10"/>
      <c r="P9" s="11"/>
      <c r="Q9" s="10"/>
      <c r="R9" s="10"/>
      <c r="S9" s="11"/>
      <c r="T9" s="11"/>
      <c r="U9" s="10"/>
      <c r="V9" s="15"/>
      <c r="W9" s="11"/>
      <c r="X9" s="16"/>
      <c r="Y9" s="17"/>
      <c r="Z9" s="21"/>
      <c r="AB9" s="34"/>
      <c r="AC9" s="34"/>
      <c r="AD9" s="34"/>
      <c r="AE9" s="34"/>
      <c r="AF9" s="34"/>
    </row>
    <row r="10" spans="1:32">
      <c r="A10" s="8"/>
      <c r="B10" s="22"/>
      <c r="C10" s="20"/>
      <c r="D10" s="23"/>
      <c r="E10" s="11"/>
      <c r="F10" s="23"/>
      <c r="G10" s="10"/>
      <c r="H10" s="13"/>
      <c r="I10" s="10"/>
      <c r="J10" s="10"/>
      <c r="K10" s="11"/>
      <c r="L10" s="10"/>
      <c r="M10" s="11"/>
      <c r="N10" s="10"/>
      <c r="O10" s="10"/>
      <c r="P10" s="11"/>
      <c r="Q10" s="10"/>
      <c r="R10" s="10"/>
      <c r="S10" s="11"/>
      <c r="T10" s="11"/>
      <c r="U10" s="10"/>
      <c r="V10" s="15"/>
      <c r="W10" s="11"/>
      <c r="X10" s="16"/>
      <c r="Y10" s="17"/>
      <c r="Z10" s="21"/>
      <c r="AB10" s="34"/>
      <c r="AC10" s="34"/>
      <c r="AD10" s="34"/>
      <c r="AE10" s="34"/>
      <c r="AF10" s="34"/>
    </row>
    <row r="11" spans="1:32">
      <c r="A11" s="8"/>
      <c r="B11" s="20"/>
      <c r="C11" s="20"/>
      <c r="D11" s="10"/>
      <c r="E11" s="11"/>
      <c r="F11" s="10"/>
      <c r="G11" s="10"/>
      <c r="H11" s="13"/>
      <c r="I11" s="10"/>
      <c r="J11" s="11"/>
      <c r="K11" s="11"/>
      <c r="L11" s="10"/>
      <c r="M11" s="11"/>
      <c r="N11" s="10"/>
      <c r="O11" s="10"/>
      <c r="P11" s="11"/>
      <c r="Q11" s="10"/>
      <c r="R11" s="10"/>
      <c r="S11" s="11"/>
      <c r="T11" s="11"/>
      <c r="U11" s="10"/>
      <c r="V11" s="15"/>
      <c r="W11" s="11"/>
      <c r="X11" s="16"/>
      <c r="Y11" s="17"/>
      <c r="Z11" s="21"/>
      <c r="AB11" s="34"/>
      <c r="AC11" s="34"/>
      <c r="AD11" s="34"/>
      <c r="AE11" s="34"/>
      <c r="AF11" s="34"/>
    </row>
    <row r="12" spans="1:32">
      <c r="A12" s="8"/>
      <c r="B12" s="20"/>
      <c r="C12" s="20"/>
      <c r="D12" s="10"/>
      <c r="E12" s="11"/>
      <c r="F12" s="10"/>
      <c r="G12" s="10"/>
      <c r="H12" s="13"/>
      <c r="I12" s="10"/>
      <c r="J12" s="11"/>
      <c r="K12" s="11"/>
      <c r="L12" s="10"/>
      <c r="M12" s="11"/>
      <c r="N12" s="10"/>
      <c r="O12" s="10"/>
      <c r="P12" s="11"/>
      <c r="Q12" s="10"/>
      <c r="R12" s="10"/>
      <c r="S12" s="11"/>
      <c r="T12" s="11"/>
      <c r="U12" s="10"/>
      <c r="V12" s="15"/>
      <c r="W12" s="11"/>
      <c r="X12" s="16"/>
      <c r="Y12" s="17"/>
      <c r="Z12" s="21"/>
      <c r="AB12" s="34"/>
      <c r="AC12" s="34"/>
      <c r="AD12" s="34"/>
      <c r="AE12" s="34"/>
      <c r="AF12" s="34"/>
    </row>
    <row r="13" spans="1:32">
      <c r="A13" s="8"/>
      <c r="B13" s="24"/>
      <c r="C13" s="20"/>
      <c r="D13" s="10"/>
      <c r="E13" s="11"/>
      <c r="F13" s="11"/>
      <c r="G13" s="10"/>
      <c r="H13" s="13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0"/>
      <c r="V13" s="15"/>
      <c r="W13" s="11"/>
      <c r="X13" s="16"/>
      <c r="Y13" s="17"/>
      <c r="Z13" s="21"/>
      <c r="AB13" s="34"/>
      <c r="AC13" s="34"/>
      <c r="AD13" s="34"/>
      <c r="AE13" s="34"/>
      <c r="AF13" s="34"/>
    </row>
    <row r="14" spans="1:32">
      <c r="A14" s="8"/>
      <c r="B14" s="20"/>
      <c r="C14" s="20"/>
      <c r="D14" s="10"/>
      <c r="E14" s="11"/>
      <c r="F14" s="11"/>
      <c r="G14" s="10"/>
      <c r="H14" s="1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0"/>
      <c r="V14" s="15"/>
      <c r="W14" s="11"/>
      <c r="X14" s="16"/>
      <c r="Y14" s="17"/>
      <c r="Z14" s="21"/>
      <c r="AB14" s="34"/>
      <c r="AC14" s="34"/>
      <c r="AD14" s="34"/>
      <c r="AE14" s="34"/>
      <c r="AF14" s="34"/>
    </row>
    <row r="15" spans="1:32">
      <c r="A15" s="8"/>
      <c r="B15" s="20"/>
      <c r="C15" s="20"/>
      <c r="D15" s="10"/>
      <c r="E15" s="11"/>
      <c r="F15" s="11"/>
      <c r="G15" s="10"/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0"/>
      <c r="V15" s="15"/>
      <c r="W15" s="11"/>
      <c r="X15" s="16"/>
      <c r="Y15" s="17"/>
      <c r="Z15" s="21"/>
      <c r="AB15" s="34"/>
      <c r="AC15" s="34"/>
      <c r="AD15" s="34"/>
      <c r="AE15" s="34"/>
      <c r="AF15" s="34"/>
    </row>
    <row r="16" spans="1:32">
      <c r="A16" s="8"/>
      <c r="B16" s="20"/>
      <c r="C16" s="20"/>
      <c r="D16" s="10"/>
      <c r="E16" s="11"/>
      <c r="F16" s="11"/>
      <c r="G16" s="10"/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0"/>
      <c r="V16" s="15"/>
      <c r="W16" s="11"/>
      <c r="X16" s="16"/>
      <c r="Y16" s="17"/>
      <c r="Z16" s="21"/>
      <c r="AB16" s="34"/>
      <c r="AC16" s="34"/>
      <c r="AD16" s="34"/>
      <c r="AE16" s="34"/>
      <c r="AF16" s="34"/>
    </row>
    <row r="17" spans="1:32">
      <c r="A17" s="8"/>
      <c r="B17" s="20"/>
      <c r="C17" s="20"/>
      <c r="D17" s="10"/>
      <c r="E17" s="11"/>
      <c r="F17" s="11"/>
      <c r="G17" s="10"/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0"/>
      <c r="V17" s="15"/>
      <c r="W17" s="11"/>
      <c r="X17" s="16"/>
      <c r="Y17" s="17"/>
      <c r="Z17" s="21"/>
      <c r="AB17" s="34"/>
      <c r="AC17" s="34"/>
      <c r="AD17" s="34"/>
      <c r="AE17" s="34"/>
      <c r="AF17" s="34"/>
    </row>
    <row r="18" spans="1:32">
      <c r="A18" s="8"/>
      <c r="B18" s="20"/>
      <c r="C18" s="9"/>
      <c r="D18" s="10"/>
      <c r="E18" s="11"/>
      <c r="F18" s="10"/>
      <c r="G18" s="12"/>
      <c r="H18" s="13"/>
      <c r="I18" s="10"/>
      <c r="J18" s="10"/>
      <c r="K18" s="10"/>
      <c r="L18" s="10"/>
      <c r="M18" s="10"/>
      <c r="N18" s="10"/>
      <c r="O18" s="10"/>
      <c r="P18" s="11"/>
      <c r="Q18" s="10"/>
      <c r="R18" s="14"/>
      <c r="S18" s="11"/>
      <c r="T18" s="11"/>
      <c r="U18" s="11"/>
      <c r="V18" s="15"/>
      <c r="W18" s="11"/>
      <c r="X18" s="16"/>
      <c r="Y18" s="17"/>
      <c r="Z18" s="18"/>
      <c r="AA18" s="34"/>
    </row>
    <row r="19" spans="1:32">
      <c r="A19" s="8"/>
      <c r="B19" s="20"/>
      <c r="C19" s="2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>
        <f>F19*12%</f>
        <v>0</v>
      </c>
      <c r="T19" s="10">
        <f>S19</f>
        <v>0</v>
      </c>
      <c r="U19" s="10"/>
      <c r="V19" s="25"/>
      <c r="W19" s="10"/>
      <c r="X19" s="10"/>
      <c r="Y19" s="26"/>
      <c r="Z19" s="27"/>
    </row>
    <row r="20" spans="1:32" ht="15.75" thickBot="1">
      <c r="A20" s="28"/>
      <c r="B20" s="29" t="s">
        <v>36</v>
      </c>
      <c r="C20" s="29"/>
      <c r="D20" s="30">
        <f t="shared" ref="D20:L20" si="0">SUM(D2:D19)</f>
        <v>2200</v>
      </c>
      <c r="E20" s="31">
        <f t="shared" si="0"/>
        <v>183.33333333333331</v>
      </c>
      <c r="F20" s="30">
        <f t="shared" si="0"/>
        <v>83</v>
      </c>
      <c r="G20" s="30">
        <f t="shared" si="0"/>
        <v>0</v>
      </c>
      <c r="H20" s="30">
        <f t="shared" si="0"/>
        <v>60</v>
      </c>
      <c r="I20" s="30">
        <f t="shared" si="0"/>
        <v>183</v>
      </c>
      <c r="J20" s="30">
        <f t="shared" si="0"/>
        <v>41</v>
      </c>
      <c r="K20" s="30">
        <f t="shared" si="0"/>
        <v>32</v>
      </c>
      <c r="L20" s="30">
        <f t="shared" si="0"/>
        <v>41</v>
      </c>
      <c r="M20" s="30"/>
      <c r="N20" s="30">
        <f>SUM(N2:N19)</f>
        <v>15</v>
      </c>
      <c r="O20" s="30"/>
      <c r="P20" s="30">
        <f t="shared" ref="P20:W20" si="1">SUM(P2:P19)</f>
        <v>216</v>
      </c>
      <c r="Q20" s="30">
        <f t="shared" si="1"/>
        <v>4</v>
      </c>
      <c r="R20" s="30">
        <f t="shared" si="1"/>
        <v>212</v>
      </c>
      <c r="S20" s="32">
        <f t="shared" si="1"/>
        <v>9.9600000000000009</v>
      </c>
      <c r="T20" s="32">
        <f t="shared" si="1"/>
        <v>9.9600000000000009</v>
      </c>
      <c r="U20" s="30">
        <f t="shared" si="1"/>
        <v>0</v>
      </c>
      <c r="V20" s="40">
        <f>SUM(V2:V15)</f>
        <v>221.95999999999998</v>
      </c>
      <c r="W20" s="30">
        <f t="shared" si="1"/>
        <v>0</v>
      </c>
      <c r="X20" s="30"/>
      <c r="Y20" s="39">
        <f>SUM(Y2:Y15)</f>
        <v>0</v>
      </c>
      <c r="Z20" s="38">
        <f>SUM(Z2:Z15)</f>
        <v>221.95999999999998</v>
      </c>
    </row>
    <row r="21" spans="1:32">
      <c r="Z21" s="41">
        <f>Z20-Z8</f>
        <v>221.95999999999998</v>
      </c>
    </row>
    <row r="23" spans="1:32">
      <c r="V23" s="34">
        <f>E20-Q20-S20-T20-Y20-Z20</f>
        <v>-62.546666666666681</v>
      </c>
    </row>
    <row r="24" spans="1:32">
      <c r="U24" s="35">
        <f>Q20+S20+T20+W20+Y20+Z20</f>
        <v>245.88</v>
      </c>
    </row>
    <row r="25" spans="1:32">
      <c r="U25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9C3F2-574B-4AC9-A403-63288F9E1290}">
  <dimension ref="A1:AI2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21" sqref="E21"/>
    </sheetView>
  </sheetViews>
  <sheetFormatPr defaultRowHeight="15"/>
  <cols>
    <col min="1" max="1" width="5" customWidth="1"/>
    <col min="2" max="2" width="16.28515625" bestFit="1" customWidth="1"/>
    <col min="3" max="3" width="12" customWidth="1"/>
    <col min="5" max="5" width="10" customWidth="1"/>
    <col min="7" max="7" width="4.7109375" customWidth="1"/>
    <col min="9" max="9" width="8.5703125" customWidth="1"/>
    <col min="21" max="21" width="17.85546875" bestFit="1" customWidth="1"/>
  </cols>
  <sheetData>
    <row r="1" spans="1:35" ht="5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/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/>
      <c r="S1" s="3" t="s">
        <v>16</v>
      </c>
      <c r="T1" s="3" t="s">
        <v>17</v>
      </c>
      <c r="U1" s="3" t="s">
        <v>18</v>
      </c>
      <c r="V1" s="5" t="s">
        <v>19</v>
      </c>
      <c r="W1" s="3" t="s">
        <v>20</v>
      </c>
      <c r="X1" s="3" t="s">
        <v>21</v>
      </c>
      <c r="Y1" s="6" t="s">
        <v>22</v>
      </c>
      <c r="Z1" s="7" t="s">
        <v>23</v>
      </c>
      <c r="AB1" s="37" t="s">
        <v>37</v>
      </c>
      <c r="AC1" t="s">
        <v>38</v>
      </c>
      <c r="AD1" s="37" t="s">
        <v>42</v>
      </c>
      <c r="AE1" s="37" t="s">
        <v>41</v>
      </c>
      <c r="AF1" t="s">
        <v>39</v>
      </c>
    </row>
    <row r="2" spans="1:35">
      <c r="A2" s="8">
        <v>1</v>
      </c>
      <c r="B2" s="9" t="s">
        <v>24</v>
      </c>
      <c r="C2" s="49">
        <v>10004</v>
      </c>
      <c r="D2" s="11">
        <v>1200</v>
      </c>
      <c r="E2" s="11">
        <f>D2/12</f>
        <v>100</v>
      </c>
      <c r="F2" s="11">
        <v>50</v>
      </c>
      <c r="G2" s="51"/>
      <c r="H2" s="51">
        <v>30</v>
      </c>
      <c r="I2" s="50">
        <v>100</v>
      </c>
      <c r="J2" s="50">
        <v>25</v>
      </c>
      <c r="K2" s="50">
        <v>16</v>
      </c>
      <c r="L2" s="50">
        <v>30</v>
      </c>
      <c r="M2" s="50">
        <v>2</v>
      </c>
      <c r="N2" s="50">
        <v>10</v>
      </c>
      <c r="O2" s="50"/>
      <c r="P2" s="50">
        <f>F2+J2+K2+L2+M2+N2</f>
        <v>133</v>
      </c>
      <c r="Q2" s="50">
        <v>2</v>
      </c>
      <c r="R2" s="52">
        <f>P2-Q2</f>
        <v>131</v>
      </c>
      <c r="S2" s="50">
        <f>F2*12%</f>
        <v>6</v>
      </c>
      <c r="T2" s="50">
        <f>F2*12%</f>
        <v>6</v>
      </c>
      <c r="U2" s="50"/>
      <c r="V2" s="53">
        <f>R2+S2</f>
        <v>137</v>
      </c>
      <c r="W2" s="50"/>
      <c r="X2" s="50">
        <f>Y2/V2</f>
        <v>0</v>
      </c>
      <c r="Y2" s="54">
        <f>AD2</f>
        <v>0</v>
      </c>
      <c r="Z2" s="55">
        <f>V2+W2-Y2</f>
        <v>137</v>
      </c>
      <c r="AB2" s="34">
        <f>(V2*12)*0.7</f>
        <v>1150.8</v>
      </c>
      <c r="AC2" s="34">
        <f>IF(AB2&gt;=1500000,(AB2*0.3),IF(AB2&gt;=1000000,(AB2*0.2),IF(AB2&gt;=750000,AB2*0.15,IF(AB2&gt;=500000,AB2*0.1,0))))</f>
        <v>0</v>
      </c>
      <c r="AD2" s="34">
        <f>AC2/12</f>
        <v>0</v>
      </c>
      <c r="AE2" s="34">
        <f>AC2-AD2</f>
        <v>0</v>
      </c>
      <c r="AF2" s="34">
        <f>AC2-(AE2+AD2)</f>
        <v>0</v>
      </c>
    </row>
    <row r="3" spans="1:35">
      <c r="A3" s="8">
        <v>2</v>
      </c>
      <c r="B3" s="9" t="s">
        <v>25</v>
      </c>
      <c r="C3" s="42">
        <v>10005</v>
      </c>
      <c r="D3" s="11">
        <v>1000</v>
      </c>
      <c r="E3" s="11">
        <f>D3/12</f>
        <v>83.333333333333329</v>
      </c>
      <c r="F3" s="11">
        <v>33</v>
      </c>
      <c r="G3" s="44"/>
      <c r="H3" s="44">
        <v>30</v>
      </c>
      <c r="I3" s="43">
        <v>83</v>
      </c>
      <c r="J3" s="43">
        <v>16</v>
      </c>
      <c r="K3" s="43">
        <v>16</v>
      </c>
      <c r="L3" s="43">
        <v>11</v>
      </c>
      <c r="M3" s="43">
        <v>2</v>
      </c>
      <c r="N3" s="43">
        <v>5</v>
      </c>
      <c r="O3" s="43"/>
      <c r="P3" s="43">
        <f>F3+J3+K3+L3+M3+N3</f>
        <v>83</v>
      </c>
      <c r="Q3" s="43">
        <v>2</v>
      </c>
      <c r="R3" s="45">
        <f>P3-Q3</f>
        <v>81</v>
      </c>
      <c r="S3" s="50">
        <f>F3*12%</f>
        <v>3.96</v>
      </c>
      <c r="T3" s="50">
        <f>F3*12%</f>
        <v>3.96</v>
      </c>
      <c r="U3" s="43"/>
      <c r="V3" s="46">
        <f>R3+T3</f>
        <v>84.96</v>
      </c>
      <c r="W3" s="43"/>
      <c r="X3" s="43">
        <f>Y3/V3</f>
        <v>0</v>
      </c>
      <c r="Y3" s="47">
        <f>AD3</f>
        <v>0</v>
      </c>
      <c r="Z3" s="48">
        <f>V3+W3-Y3</f>
        <v>84.96</v>
      </c>
      <c r="AB3" s="34">
        <f>(V3*12)*0.75</f>
        <v>764.64</v>
      </c>
      <c r="AC3" s="34">
        <f>IF(AB3&gt;=1500000,(AB3*0.3),IF(AB3&gt;=1000000,(AB3*0.2),IF(AB3&gt;=750000,AB3*0.15,IF(AB3&gt;=500000,AB3*0.1,0))))</f>
        <v>0</v>
      </c>
      <c r="AD3" s="34">
        <f>AC3/12</f>
        <v>0</v>
      </c>
      <c r="AE3" s="34">
        <f>AC3-AD3</f>
        <v>0</v>
      </c>
      <c r="AF3" s="34">
        <f>AC3-(AE3+AD3)</f>
        <v>0</v>
      </c>
    </row>
    <row r="4" spans="1:35">
      <c r="A4" s="8"/>
      <c r="B4" s="9"/>
      <c r="C4" s="9"/>
      <c r="D4" s="10"/>
      <c r="E4" s="11"/>
      <c r="F4" s="10"/>
      <c r="G4" s="12"/>
      <c r="H4" s="13"/>
      <c r="I4" s="10"/>
      <c r="J4" s="10"/>
      <c r="K4" s="10"/>
      <c r="L4" s="10"/>
      <c r="M4" s="10"/>
      <c r="N4" s="10"/>
      <c r="O4" s="10"/>
      <c r="P4" s="11"/>
      <c r="Q4" s="10"/>
      <c r="R4" s="14"/>
      <c r="S4" s="11"/>
      <c r="T4" s="11"/>
      <c r="U4" s="11"/>
      <c r="V4" s="15"/>
      <c r="W4" s="11"/>
      <c r="X4" s="16"/>
      <c r="Y4" s="17"/>
      <c r="Z4" s="18"/>
      <c r="AB4" s="34"/>
      <c r="AC4" s="34"/>
      <c r="AD4" s="34"/>
      <c r="AE4" s="34"/>
      <c r="AF4" s="34"/>
    </row>
    <row r="5" spans="1:35">
      <c r="A5" s="8"/>
      <c r="B5" s="9"/>
      <c r="C5" s="9"/>
      <c r="D5" s="10"/>
      <c r="E5" s="11"/>
      <c r="F5" s="10"/>
      <c r="G5" s="12"/>
      <c r="H5" s="13"/>
      <c r="I5" s="10"/>
      <c r="J5" s="10"/>
      <c r="K5" s="10"/>
      <c r="L5" s="10"/>
      <c r="M5" s="10"/>
      <c r="N5" s="10"/>
      <c r="O5" s="10"/>
      <c r="P5" s="11"/>
      <c r="Q5" s="10"/>
      <c r="R5" s="14"/>
      <c r="S5" s="11"/>
      <c r="T5" s="11"/>
      <c r="U5" s="11"/>
      <c r="V5" s="15"/>
      <c r="W5" s="11"/>
      <c r="X5" s="16"/>
      <c r="Y5" s="17"/>
      <c r="Z5" s="18"/>
      <c r="AB5" s="34"/>
      <c r="AC5" s="34"/>
      <c r="AD5" s="34"/>
      <c r="AE5" s="34"/>
      <c r="AF5" s="34"/>
    </row>
    <row r="6" spans="1:35">
      <c r="A6" s="8"/>
      <c r="B6" s="9"/>
      <c r="C6" s="9"/>
      <c r="D6" s="10"/>
      <c r="E6" s="11"/>
      <c r="F6" s="10"/>
      <c r="G6" s="12"/>
      <c r="H6" s="13"/>
      <c r="I6" s="19"/>
      <c r="J6" s="10"/>
      <c r="K6" s="10"/>
      <c r="L6" s="10"/>
      <c r="M6" s="10"/>
      <c r="N6" s="11"/>
      <c r="O6" s="11"/>
      <c r="P6" s="11"/>
      <c r="Q6" s="10"/>
      <c r="R6" s="14"/>
      <c r="S6" s="11"/>
      <c r="T6" s="11"/>
      <c r="U6" s="11"/>
      <c r="V6" s="15"/>
      <c r="W6" s="11"/>
      <c r="X6" s="16"/>
      <c r="Y6" s="17"/>
      <c r="Z6" s="18"/>
      <c r="AB6" s="34"/>
      <c r="AC6" s="34"/>
      <c r="AD6" s="34"/>
      <c r="AE6" s="34"/>
      <c r="AF6" s="34"/>
    </row>
    <row r="7" spans="1:35">
      <c r="A7" s="8"/>
      <c r="B7" s="9"/>
      <c r="C7" s="9"/>
      <c r="D7" s="10"/>
      <c r="E7" s="11"/>
      <c r="F7" s="11"/>
      <c r="G7" s="12"/>
      <c r="H7" s="13"/>
      <c r="I7" s="19"/>
      <c r="J7" s="11"/>
      <c r="K7" s="10"/>
      <c r="L7" s="10"/>
      <c r="M7" s="11"/>
      <c r="N7" s="11"/>
      <c r="O7" s="11"/>
      <c r="P7" s="11"/>
      <c r="Q7" s="10"/>
      <c r="R7" s="14"/>
      <c r="S7" s="11"/>
      <c r="T7" s="11"/>
      <c r="U7" s="11"/>
      <c r="V7" s="15"/>
      <c r="W7" s="11"/>
      <c r="X7" s="16"/>
      <c r="Y7" s="17"/>
      <c r="Z7" s="18"/>
      <c r="AB7" s="34"/>
      <c r="AC7" s="34"/>
      <c r="AD7" s="34"/>
      <c r="AE7" s="34"/>
      <c r="AF7" s="34"/>
      <c r="AI7" s="34"/>
    </row>
    <row r="8" spans="1:35" hidden="1">
      <c r="A8" s="8"/>
      <c r="B8" s="9"/>
      <c r="C8" s="9"/>
      <c r="D8" s="10"/>
      <c r="E8" s="11"/>
      <c r="F8" s="11"/>
      <c r="G8" s="10"/>
      <c r="H8" s="13"/>
      <c r="I8" s="11"/>
      <c r="J8" s="11"/>
      <c r="K8" s="11"/>
      <c r="L8" s="11"/>
      <c r="M8" s="11"/>
      <c r="N8" s="11"/>
      <c r="O8" s="10"/>
      <c r="P8" s="11"/>
      <c r="Q8" s="10"/>
      <c r="R8" s="14"/>
      <c r="S8" s="11"/>
      <c r="T8" s="11"/>
      <c r="U8" s="10"/>
      <c r="V8" s="15"/>
      <c r="W8" s="11"/>
      <c r="X8" s="16"/>
      <c r="Y8" s="17"/>
      <c r="Z8" s="18"/>
      <c r="AB8" s="34"/>
      <c r="AC8" s="34"/>
      <c r="AD8" s="34"/>
      <c r="AE8" s="34"/>
      <c r="AF8" s="34"/>
    </row>
    <row r="9" spans="1:35">
      <c r="A9" s="8"/>
      <c r="B9" s="20"/>
      <c r="C9" s="20"/>
      <c r="D9" s="10"/>
      <c r="E9" s="11"/>
      <c r="F9" s="10"/>
      <c r="G9" s="10"/>
      <c r="H9" s="13"/>
      <c r="I9" s="10"/>
      <c r="J9" s="10"/>
      <c r="K9" s="10"/>
      <c r="L9" s="10"/>
      <c r="M9" s="10"/>
      <c r="N9" s="10"/>
      <c r="O9" s="10"/>
      <c r="P9" s="11"/>
      <c r="Q9" s="10"/>
      <c r="R9" s="10"/>
      <c r="S9" s="11"/>
      <c r="T9" s="11"/>
      <c r="U9" s="10"/>
      <c r="V9" s="15"/>
      <c r="W9" s="11"/>
      <c r="X9" s="16"/>
      <c r="Y9" s="17"/>
      <c r="Z9" s="21"/>
      <c r="AB9" s="34"/>
      <c r="AC9" s="34"/>
      <c r="AD9" s="34"/>
      <c r="AE9" s="34"/>
      <c r="AF9" s="34"/>
    </row>
    <row r="10" spans="1:35">
      <c r="A10" s="8"/>
      <c r="B10" s="22"/>
      <c r="C10" s="20"/>
      <c r="D10" s="23"/>
      <c r="E10" s="11"/>
      <c r="F10" s="23"/>
      <c r="G10" s="10"/>
      <c r="H10" s="13"/>
      <c r="I10" s="10"/>
      <c r="J10" s="10"/>
      <c r="K10" s="11"/>
      <c r="L10" s="10"/>
      <c r="M10" s="11"/>
      <c r="N10" s="10"/>
      <c r="O10" s="10"/>
      <c r="P10" s="11"/>
      <c r="Q10" s="10"/>
      <c r="R10" s="10"/>
      <c r="S10" s="11"/>
      <c r="T10" s="11"/>
      <c r="U10" s="10"/>
      <c r="V10" s="15"/>
      <c r="W10" s="11"/>
      <c r="X10" s="16"/>
      <c r="Y10" s="17"/>
      <c r="Z10" s="21"/>
      <c r="AB10" s="34"/>
      <c r="AC10" s="34"/>
      <c r="AD10" s="34"/>
      <c r="AE10" s="34"/>
      <c r="AF10" s="34"/>
    </row>
    <row r="11" spans="1:35">
      <c r="A11" s="8"/>
      <c r="B11" s="20"/>
      <c r="C11" s="20"/>
      <c r="D11" s="10"/>
      <c r="E11" s="11"/>
      <c r="F11" s="10"/>
      <c r="G11" s="10"/>
      <c r="H11" s="13"/>
      <c r="I11" s="10"/>
      <c r="J11" s="11"/>
      <c r="K11" s="11"/>
      <c r="L11" s="10"/>
      <c r="M11" s="11"/>
      <c r="N11" s="10"/>
      <c r="O11" s="10"/>
      <c r="P11" s="11"/>
      <c r="Q11" s="10"/>
      <c r="R11" s="10"/>
      <c r="S11" s="11"/>
      <c r="T11" s="11"/>
      <c r="U11" s="10"/>
      <c r="V11" s="15"/>
      <c r="W11" s="11"/>
      <c r="X11" s="16"/>
      <c r="Y11" s="17"/>
      <c r="Z11" s="21"/>
      <c r="AB11" s="34"/>
      <c r="AC11" s="34"/>
      <c r="AD11" s="34"/>
      <c r="AE11" s="34"/>
      <c r="AF11" s="34"/>
    </row>
    <row r="12" spans="1:35">
      <c r="A12" s="8"/>
      <c r="B12" s="20"/>
      <c r="C12" s="20"/>
      <c r="D12" s="10"/>
      <c r="E12" s="11"/>
      <c r="F12" s="10"/>
      <c r="G12" s="10"/>
      <c r="H12" s="13"/>
      <c r="I12" s="10"/>
      <c r="J12" s="11"/>
      <c r="K12" s="11"/>
      <c r="L12" s="10"/>
      <c r="M12" s="11"/>
      <c r="N12" s="10"/>
      <c r="O12" s="10"/>
      <c r="P12" s="11"/>
      <c r="Q12" s="10"/>
      <c r="R12" s="10"/>
      <c r="S12" s="11"/>
      <c r="T12" s="11"/>
      <c r="U12" s="10"/>
      <c r="V12" s="15"/>
      <c r="W12" s="11"/>
      <c r="X12" s="16"/>
      <c r="Y12" s="17"/>
      <c r="Z12" s="21"/>
      <c r="AB12" s="34"/>
      <c r="AC12" s="34"/>
      <c r="AD12" s="34"/>
      <c r="AE12" s="34"/>
      <c r="AF12" s="34"/>
    </row>
    <row r="13" spans="1:35">
      <c r="A13" s="8"/>
      <c r="B13" s="24"/>
      <c r="C13" s="20"/>
      <c r="D13" s="10"/>
      <c r="E13" s="11"/>
      <c r="F13" s="11"/>
      <c r="G13" s="10"/>
      <c r="H13" s="13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0"/>
      <c r="V13" s="15"/>
      <c r="W13" s="11"/>
      <c r="X13" s="16"/>
      <c r="Y13" s="17"/>
      <c r="Z13" s="21"/>
      <c r="AB13" s="34"/>
      <c r="AC13" s="34"/>
      <c r="AD13" s="34"/>
      <c r="AE13" s="34"/>
      <c r="AF13" s="34"/>
    </row>
    <row r="14" spans="1:35">
      <c r="A14" s="8"/>
      <c r="B14" s="20"/>
      <c r="C14" s="20"/>
      <c r="D14" s="10"/>
      <c r="E14" s="11"/>
      <c r="F14" s="11"/>
      <c r="G14" s="10"/>
      <c r="H14" s="1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0"/>
      <c r="V14" s="15"/>
      <c r="W14" s="11"/>
      <c r="X14" s="16"/>
      <c r="Y14" s="17"/>
      <c r="Z14" s="21"/>
      <c r="AB14" s="34"/>
      <c r="AC14" s="34"/>
      <c r="AD14" s="34"/>
      <c r="AE14" s="34"/>
      <c r="AF14" s="34"/>
    </row>
    <row r="15" spans="1:35">
      <c r="A15" s="8"/>
      <c r="B15" s="20"/>
      <c r="C15" s="20"/>
      <c r="D15" s="10"/>
      <c r="E15" s="11"/>
      <c r="F15" s="11"/>
      <c r="G15" s="10"/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0"/>
      <c r="V15" s="15"/>
      <c r="W15" s="11"/>
      <c r="X15" s="16"/>
      <c r="Y15" s="17"/>
      <c r="Z15" s="21"/>
      <c r="AB15" s="34"/>
      <c r="AC15" s="34"/>
      <c r="AD15" s="34"/>
      <c r="AE15" s="34"/>
      <c r="AF15" s="34"/>
    </row>
    <row r="16" spans="1:35">
      <c r="A16" s="8"/>
      <c r="B16" s="20"/>
      <c r="C16" s="9"/>
      <c r="D16" s="10"/>
      <c r="E16" s="11"/>
      <c r="F16" s="11"/>
      <c r="G16" s="12"/>
      <c r="H16" s="13"/>
      <c r="I16" s="11"/>
      <c r="J16" s="11"/>
      <c r="K16" s="11"/>
      <c r="L16" s="10"/>
      <c r="M16" s="11"/>
      <c r="N16" s="11"/>
      <c r="O16" s="10"/>
      <c r="P16" s="11"/>
      <c r="Q16" s="11"/>
      <c r="R16" s="11"/>
      <c r="S16" s="11"/>
      <c r="T16" s="11"/>
      <c r="U16" s="11"/>
      <c r="V16" s="15"/>
      <c r="W16" s="11"/>
      <c r="X16" s="16"/>
      <c r="Y16" s="17"/>
      <c r="Z16" s="21"/>
      <c r="AA16" s="34"/>
      <c r="AB16" s="34"/>
      <c r="AC16" s="34"/>
      <c r="AD16" s="34"/>
      <c r="AE16" s="34"/>
      <c r="AF16" s="34"/>
    </row>
    <row r="17" spans="1:32">
      <c r="A17" s="8"/>
      <c r="B17" s="20"/>
      <c r="C17" s="9"/>
      <c r="D17" s="10"/>
      <c r="E17" s="11"/>
      <c r="F17" s="11"/>
      <c r="G17" s="12"/>
      <c r="H17" s="13"/>
      <c r="I17" s="11"/>
      <c r="J17" s="11"/>
      <c r="K17" s="11"/>
      <c r="L17" s="10"/>
      <c r="M17" s="11"/>
      <c r="N17" s="11"/>
      <c r="O17" s="10"/>
      <c r="P17" s="11"/>
      <c r="Q17" s="11"/>
      <c r="R17" s="11"/>
      <c r="S17" s="11"/>
      <c r="T17" s="11"/>
      <c r="U17" s="11"/>
      <c r="V17" s="15"/>
      <c r="W17" s="11"/>
      <c r="X17" s="16"/>
      <c r="Y17" s="17"/>
      <c r="Z17" s="21"/>
      <c r="AA17" s="34"/>
      <c r="AB17" s="34"/>
      <c r="AC17" s="34"/>
      <c r="AD17" s="34"/>
      <c r="AE17" s="34"/>
      <c r="AF17" s="34"/>
    </row>
    <row r="18" spans="1:32">
      <c r="A18" s="8"/>
      <c r="B18" s="20"/>
      <c r="C18" s="2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>
        <f>F18*12%</f>
        <v>0</v>
      </c>
      <c r="T18" s="10">
        <f>S18</f>
        <v>0</v>
      </c>
      <c r="U18" s="10"/>
      <c r="V18" s="25"/>
      <c r="W18" s="10"/>
      <c r="X18" s="10"/>
      <c r="Y18" s="26"/>
      <c r="Z18" s="27"/>
    </row>
    <row r="19" spans="1:32" ht="15.75" thickBot="1">
      <c r="A19" s="28"/>
      <c r="B19" s="29" t="s">
        <v>36</v>
      </c>
      <c r="C19" s="29"/>
      <c r="D19" s="30">
        <f t="shared" ref="D19:L19" si="0">SUM(D2:D18)</f>
        <v>2200</v>
      </c>
      <c r="E19" s="31">
        <f t="shared" si="0"/>
        <v>183.33333333333331</v>
      </c>
      <c r="F19" s="30">
        <f t="shared" si="0"/>
        <v>83</v>
      </c>
      <c r="G19" s="30">
        <f t="shared" si="0"/>
        <v>0</v>
      </c>
      <c r="H19" s="30">
        <f t="shared" si="0"/>
        <v>60</v>
      </c>
      <c r="I19" s="30">
        <f t="shared" si="0"/>
        <v>183</v>
      </c>
      <c r="J19" s="30">
        <f t="shared" si="0"/>
        <v>41</v>
      </c>
      <c r="K19" s="30">
        <f t="shared" si="0"/>
        <v>32</v>
      </c>
      <c r="L19" s="30">
        <f t="shared" si="0"/>
        <v>41</v>
      </c>
      <c r="M19" s="30"/>
      <c r="N19" s="30">
        <f>SUM(N2:N18)</f>
        <v>15</v>
      </c>
      <c r="O19" s="30"/>
      <c r="P19" s="30">
        <f t="shared" ref="P19:U19" si="1">SUM(P2:P18)</f>
        <v>216</v>
      </c>
      <c r="Q19" s="30">
        <f t="shared" si="1"/>
        <v>4</v>
      </c>
      <c r="R19" s="30">
        <f t="shared" si="1"/>
        <v>212</v>
      </c>
      <c r="S19" s="32">
        <f t="shared" si="1"/>
        <v>9.9600000000000009</v>
      </c>
      <c r="T19" s="32">
        <f t="shared" si="1"/>
        <v>9.9600000000000009</v>
      </c>
      <c r="U19" s="30">
        <f t="shared" si="1"/>
        <v>0</v>
      </c>
      <c r="V19" s="40">
        <f>SUM(V2:V15)</f>
        <v>221.95999999999998</v>
      </c>
      <c r="W19" s="30">
        <f>SUM(W2:W18)</f>
        <v>0</v>
      </c>
      <c r="X19" s="30"/>
      <c r="Y19" s="39">
        <f>SUM(Y2:Y15)</f>
        <v>0</v>
      </c>
      <c r="Z19" s="38">
        <f>SUM(Z2:Z17)</f>
        <v>221.95999999999998</v>
      </c>
    </row>
    <row r="20" spans="1:32">
      <c r="Z20" s="41"/>
    </row>
    <row r="22" spans="1:32">
      <c r="V22" s="34">
        <f>E19-Q19-S19-T19-Y19-Z19</f>
        <v>-62.546666666666681</v>
      </c>
    </row>
    <row r="23" spans="1:32">
      <c r="U23" s="35">
        <f>Q19+S19+T19+W19+Y19+Z19</f>
        <v>245.88</v>
      </c>
    </row>
    <row r="24" spans="1:32">
      <c r="U24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BE6F4-4EE3-4DBC-8EAF-DCCEFC76168C}">
  <dimension ref="A1:AG23"/>
  <sheetViews>
    <sheetView workbookViewId="0">
      <pane xSplit="6" ySplit="1" topLeftCell="V11" activePane="bottomRight" state="frozen"/>
      <selection pane="topRight" activeCell="G1" sqref="G1"/>
      <selection pane="bottomLeft" activeCell="A2" sqref="A2"/>
      <selection pane="bottomRight" activeCell="W25" sqref="W25"/>
    </sheetView>
  </sheetViews>
  <sheetFormatPr defaultRowHeight="15"/>
  <cols>
    <col min="1" max="1" width="5" customWidth="1"/>
    <col min="2" max="2" width="16.28515625" bestFit="1" customWidth="1"/>
    <col min="3" max="3" width="12" customWidth="1"/>
    <col min="5" max="5" width="10" customWidth="1"/>
    <col min="7" max="7" width="4.7109375" customWidth="1"/>
    <col min="9" max="9" width="8.5703125" customWidth="1"/>
    <col min="21" max="21" width="17.85546875" bestFit="1" customWidth="1"/>
    <col min="30" max="30" width="16.28515625" bestFit="1" customWidth="1"/>
  </cols>
  <sheetData>
    <row r="1" spans="1:33" ht="5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/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/>
      <c r="S1" s="3" t="s">
        <v>16</v>
      </c>
      <c r="T1" s="3" t="s">
        <v>17</v>
      </c>
      <c r="U1" s="3" t="s">
        <v>18</v>
      </c>
      <c r="V1" s="5" t="s">
        <v>19</v>
      </c>
      <c r="W1" s="3" t="s">
        <v>20</v>
      </c>
      <c r="X1" s="3" t="s">
        <v>21</v>
      </c>
      <c r="Y1" s="6" t="s">
        <v>22</v>
      </c>
      <c r="Z1" s="7" t="s">
        <v>23</v>
      </c>
      <c r="AA1" t="s">
        <v>46</v>
      </c>
      <c r="AC1" s="37" t="s">
        <v>37</v>
      </c>
      <c r="AD1" t="s">
        <v>38</v>
      </c>
      <c r="AE1" s="37" t="s">
        <v>42</v>
      </c>
      <c r="AF1" s="37" t="s">
        <v>41</v>
      </c>
      <c r="AG1" t="s">
        <v>39</v>
      </c>
    </row>
    <row r="2" spans="1:33">
      <c r="A2" s="8">
        <v>1</v>
      </c>
      <c r="B2" s="9" t="s">
        <v>24</v>
      </c>
      <c r="C2" s="49">
        <v>10004</v>
      </c>
      <c r="D2" s="11">
        <v>1200</v>
      </c>
      <c r="E2" s="11">
        <f>D2/12</f>
        <v>100</v>
      </c>
      <c r="F2" s="11">
        <v>50</v>
      </c>
      <c r="G2" s="51"/>
      <c r="H2" s="51">
        <v>30</v>
      </c>
      <c r="I2" s="50">
        <v>100</v>
      </c>
      <c r="J2" s="50">
        <v>25</v>
      </c>
      <c r="K2" s="50">
        <v>16</v>
      </c>
      <c r="L2" s="50">
        <v>30</v>
      </c>
      <c r="M2" s="50">
        <v>2</v>
      </c>
      <c r="N2" s="50">
        <v>10</v>
      </c>
      <c r="O2" s="50"/>
      <c r="P2" s="50">
        <f>F2+J2+K2+L2+M2+N2</f>
        <v>133</v>
      </c>
      <c r="Q2" s="50">
        <v>2</v>
      </c>
      <c r="R2" s="52">
        <f>P2-Q2</f>
        <v>131</v>
      </c>
      <c r="S2" s="50">
        <f>F2*12%</f>
        <v>6</v>
      </c>
      <c r="T2" s="50">
        <f>F2*12%</f>
        <v>6</v>
      </c>
      <c r="U2" s="50"/>
      <c r="V2" s="53">
        <f>R2+S2</f>
        <v>137</v>
      </c>
      <c r="W2" s="50"/>
      <c r="X2" s="50">
        <f>Y2/V2</f>
        <v>0</v>
      </c>
      <c r="Y2" s="54">
        <f>AD2</f>
        <v>0</v>
      </c>
      <c r="Z2" s="55">
        <f>V2+W2-Y2</f>
        <v>137</v>
      </c>
      <c r="AB2" s="34">
        <f>(V2*12)*0.7</f>
        <v>1150.8</v>
      </c>
      <c r="AC2" s="34">
        <f>IF(AB2&gt;=1500000,(AB2*0.3),IF(AB2&gt;=1000000,(AB2*0.2),IF(AB2&gt;=750000,AB2*0.15,IF(AB2&gt;=500000,AB2*0.1,0))))</f>
        <v>0</v>
      </c>
      <c r="AD2" s="34">
        <f>AC2/12</f>
        <v>0</v>
      </c>
      <c r="AE2" s="34">
        <f>AC2-AD2</f>
        <v>0</v>
      </c>
      <c r="AF2" s="34">
        <f>'May 2020'!AE2+'May 2020'!AD2</f>
        <v>0</v>
      </c>
      <c r="AG2" s="34">
        <f>AD2-(AF2+AE2)</f>
        <v>0</v>
      </c>
    </row>
    <row r="3" spans="1:33">
      <c r="A3" s="8">
        <v>2</v>
      </c>
      <c r="B3" s="9" t="s">
        <v>25</v>
      </c>
      <c r="C3" s="42">
        <v>10005</v>
      </c>
      <c r="D3" s="11">
        <v>1000</v>
      </c>
      <c r="E3" s="11">
        <f>D3/12</f>
        <v>83.333333333333329</v>
      </c>
      <c r="F3" s="11">
        <v>33</v>
      </c>
      <c r="G3" s="44"/>
      <c r="H3" s="44">
        <v>30</v>
      </c>
      <c r="I3" s="43">
        <v>83</v>
      </c>
      <c r="J3" s="43">
        <v>16</v>
      </c>
      <c r="K3" s="43">
        <v>16</v>
      </c>
      <c r="L3" s="43">
        <v>11</v>
      </c>
      <c r="M3" s="43">
        <v>2</v>
      </c>
      <c r="N3" s="43">
        <v>5</v>
      </c>
      <c r="O3" s="43"/>
      <c r="P3" s="43">
        <f>F3+J3+K3+L3+M3+N3</f>
        <v>83</v>
      </c>
      <c r="Q3" s="43">
        <v>2</v>
      </c>
      <c r="R3" s="45">
        <f>P3-Q3</f>
        <v>81</v>
      </c>
      <c r="S3" s="50">
        <f>F3*12%</f>
        <v>3.96</v>
      </c>
      <c r="T3" s="50">
        <f>F3*12%</f>
        <v>3.96</v>
      </c>
      <c r="U3" s="43"/>
      <c r="V3" s="46">
        <f>R3+T3</f>
        <v>84.96</v>
      </c>
      <c r="W3" s="43"/>
      <c r="X3" s="43">
        <f>Y3/V3</f>
        <v>0</v>
      </c>
      <c r="Y3" s="47">
        <f>AD3</f>
        <v>0</v>
      </c>
      <c r="Z3" s="48">
        <f>V3+W3-Y3</f>
        <v>84.96</v>
      </c>
      <c r="AB3" s="34">
        <f>(V3*12)*0.75</f>
        <v>764.64</v>
      </c>
      <c r="AC3" s="34">
        <f>IF(AB3&gt;=1500000,(AB3*0.3),IF(AB3&gt;=1000000,(AB3*0.2),IF(AB3&gt;=750000,AB3*0.15,IF(AB3&gt;=500000,AB3*0.1,0))))</f>
        <v>0</v>
      </c>
      <c r="AD3" s="34">
        <f>AC3/12</f>
        <v>0</v>
      </c>
      <c r="AE3" s="34">
        <f>AC3-AD3</f>
        <v>0</v>
      </c>
      <c r="AF3" s="34">
        <f>'May 2020'!AE3+'May 2020'!AD3</f>
        <v>0</v>
      </c>
      <c r="AG3" s="34">
        <f>AD3-(AF3+AE3)</f>
        <v>0</v>
      </c>
    </row>
    <row r="4" spans="1:33" s="67" customFormat="1">
      <c r="A4" s="56"/>
      <c r="B4" s="57"/>
      <c r="C4" s="57"/>
      <c r="D4" s="58"/>
      <c r="E4" s="59"/>
      <c r="F4" s="58"/>
      <c r="G4" s="60"/>
      <c r="H4" s="61"/>
      <c r="I4" s="58"/>
      <c r="J4" s="58"/>
      <c r="K4" s="58"/>
      <c r="L4" s="58"/>
      <c r="M4" s="58"/>
      <c r="N4" s="58"/>
      <c r="O4" s="58"/>
      <c r="P4" s="59"/>
      <c r="Q4" s="58"/>
      <c r="R4" s="62"/>
      <c r="S4" s="59"/>
      <c r="T4" s="59"/>
      <c r="U4" s="59"/>
      <c r="V4" s="63"/>
      <c r="W4" s="59"/>
      <c r="X4" s="64"/>
      <c r="Y4" s="65"/>
      <c r="Z4" s="66"/>
      <c r="AA4" s="74"/>
      <c r="AB4" s="69"/>
      <c r="AC4" s="68"/>
      <c r="AD4" s="68"/>
      <c r="AE4" s="68"/>
      <c r="AF4" s="68"/>
      <c r="AG4" s="68"/>
    </row>
    <row r="5" spans="1:33" s="67" customFormat="1">
      <c r="A5" s="56"/>
      <c r="B5" s="57"/>
      <c r="C5" s="57"/>
      <c r="D5" s="58"/>
      <c r="E5" s="59"/>
      <c r="F5" s="58"/>
      <c r="G5" s="60"/>
      <c r="H5" s="61"/>
      <c r="I5" s="58"/>
      <c r="J5" s="58"/>
      <c r="K5" s="58"/>
      <c r="L5" s="58"/>
      <c r="M5" s="58"/>
      <c r="N5" s="58"/>
      <c r="O5" s="58"/>
      <c r="P5" s="59"/>
      <c r="Q5" s="58"/>
      <c r="R5" s="62"/>
      <c r="S5" s="59"/>
      <c r="T5" s="59"/>
      <c r="U5" s="59"/>
      <c r="V5" s="63"/>
      <c r="W5" s="59"/>
      <c r="X5" s="64"/>
      <c r="Y5" s="65"/>
      <c r="Z5" s="66"/>
      <c r="AA5" s="69"/>
      <c r="AB5" s="69"/>
      <c r="AC5" s="68"/>
      <c r="AD5" s="68"/>
      <c r="AE5" s="68"/>
      <c r="AF5" s="68"/>
      <c r="AG5" s="68"/>
    </row>
    <row r="6" spans="1:33" s="67" customFormat="1">
      <c r="A6" s="56"/>
      <c r="B6" s="57"/>
      <c r="C6" s="57"/>
      <c r="D6" s="58"/>
      <c r="E6" s="59"/>
      <c r="F6" s="58"/>
      <c r="G6" s="60"/>
      <c r="H6" s="61"/>
      <c r="I6" s="70"/>
      <c r="J6" s="58"/>
      <c r="K6" s="58"/>
      <c r="L6" s="58"/>
      <c r="M6" s="58"/>
      <c r="N6" s="59"/>
      <c r="O6" s="59"/>
      <c r="P6" s="59"/>
      <c r="Q6" s="58"/>
      <c r="R6" s="62"/>
      <c r="S6" s="59"/>
      <c r="T6" s="59"/>
      <c r="U6" s="59"/>
      <c r="V6" s="63"/>
      <c r="W6" s="59"/>
      <c r="X6" s="64"/>
      <c r="Y6" s="65"/>
      <c r="Z6" s="66"/>
      <c r="AA6" s="69"/>
      <c r="AB6" s="69"/>
      <c r="AC6" s="68"/>
      <c r="AD6" s="68"/>
      <c r="AE6" s="68"/>
      <c r="AF6" s="68"/>
      <c r="AG6" s="68"/>
    </row>
    <row r="7" spans="1:33">
      <c r="A7" s="8"/>
      <c r="B7" s="20"/>
      <c r="C7" s="20"/>
      <c r="D7" s="10"/>
      <c r="E7" s="11"/>
      <c r="F7" s="10"/>
      <c r="G7" s="10"/>
      <c r="H7" s="13"/>
      <c r="I7" s="10"/>
      <c r="J7" s="10"/>
      <c r="K7" s="10"/>
      <c r="L7" s="10"/>
      <c r="M7" s="10"/>
      <c r="N7" s="10"/>
      <c r="O7" s="10"/>
      <c r="P7" s="11"/>
      <c r="Q7" s="10"/>
      <c r="R7" s="10"/>
      <c r="S7" s="11"/>
      <c r="T7" s="11"/>
      <c r="U7" s="10"/>
      <c r="V7" s="15"/>
      <c r="W7" s="11"/>
      <c r="X7" s="16"/>
      <c r="Y7" s="17"/>
      <c r="Z7" s="21"/>
      <c r="AC7" s="34"/>
      <c r="AD7" s="34"/>
      <c r="AE7" s="34"/>
      <c r="AF7" s="34"/>
      <c r="AG7" s="34"/>
    </row>
    <row r="8" spans="1:33">
      <c r="A8" s="8"/>
      <c r="B8" s="22"/>
      <c r="C8" s="20"/>
      <c r="D8" s="23"/>
      <c r="E8" s="11"/>
      <c r="F8" s="23"/>
      <c r="G8" s="10"/>
      <c r="H8" s="13"/>
      <c r="I8" s="10"/>
      <c r="J8" s="10"/>
      <c r="K8" s="11"/>
      <c r="L8" s="10"/>
      <c r="M8" s="11"/>
      <c r="N8" s="10"/>
      <c r="O8" s="10"/>
      <c r="P8" s="11"/>
      <c r="Q8" s="10"/>
      <c r="R8" s="10"/>
      <c r="S8" s="11"/>
      <c r="T8" s="11"/>
      <c r="U8" s="10"/>
      <c r="V8" s="15"/>
      <c r="W8" s="11"/>
      <c r="X8" s="16"/>
      <c r="Y8" s="17"/>
      <c r="Z8" s="21"/>
      <c r="AC8" s="34"/>
      <c r="AD8" s="34"/>
      <c r="AE8" s="34"/>
      <c r="AF8" s="34"/>
      <c r="AG8" s="34"/>
    </row>
    <row r="9" spans="1:33" s="67" customFormat="1">
      <c r="A9" s="56"/>
      <c r="B9" s="71"/>
      <c r="C9" s="71"/>
      <c r="D9" s="58"/>
      <c r="E9" s="59"/>
      <c r="F9" s="58"/>
      <c r="G9" s="58"/>
      <c r="H9" s="61"/>
      <c r="I9" s="58"/>
      <c r="J9" s="59"/>
      <c r="K9" s="59"/>
      <c r="L9" s="58"/>
      <c r="M9" s="59"/>
      <c r="N9" s="58"/>
      <c r="O9" s="58"/>
      <c r="P9" s="59"/>
      <c r="Q9" s="58"/>
      <c r="R9" s="58"/>
      <c r="S9" s="59"/>
      <c r="T9" s="59"/>
      <c r="U9" s="58"/>
      <c r="V9" s="63"/>
      <c r="W9" s="59"/>
      <c r="X9" s="64"/>
      <c r="Y9" s="65"/>
      <c r="Z9" s="72"/>
      <c r="AA9" s="69"/>
      <c r="AB9" s="69"/>
      <c r="AC9" s="68"/>
      <c r="AD9" s="68"/>
      <c r="AE9" s="68"/>
      <c r="AF9" s="68"/>
      <c r="AG9" s="68"/>
    </row>
    <row r="10" spans="1:33" s="67" customFormat="1">
      <c r="A10" s="56"/>
      <c r="B10" s="71"/>
      <c r="C10" s="71"/>
      <c r="D10" s="58"/>
      <c r="E10" s="59"/>
      <c r="F10" s="58"/>
      <c r="G10" s="58"/>
      <c r="H10" s="61"/>
      <c r="I10" s="58"/>
      <c r="J10" s="59"/>
      <c r="K10" s="59"/>
      <c r="L10" s="58"/>
      <c r="M10" s="59"/>
      <c r="N10" s="58"/>
      <c r="O10" s="58"/>
      <c r="P10" s="59"/>
      <c r="Q10" s="58"/>
      <c r="R10" s="58"/>
      <c r="S10" s="59"/>
      <c r="T10" s="59"/>
      <c r="U10" s="58"/>
      <c r="V10" s="63"/>
      <c r="W10" s="59"/>
      <c r="X10" s="64"/>
      <c r="Y10" s="65"/>
      <c r="Z10" s="72"/>
      <c r="AC10" s="68"/>
      <c r="AD10" s="68"/>
      <c r="AE10" s="68"/>
      <c r="AF10" s="68"/>
      <c r="AG10" s="68"/>
    </row>
    <row r="11" spans="1:33">
      <c r="A11" s="8"/>
      <c r="B11" s="24"/>
      <c r="C11" s="20"/>
      <c r="D11" s="10"/>
      <c r="E11" s="11"/>
      <c r="F11" s="11"/>
      <c r="G11" s="10"/>
      <c r="H11" s="13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0"/>
      <c r="V11" s="15"/>
      <c r="W11" s="11"/>
      <c r="X11" s="16"/>
      <c r="Y11" s="17"/>
      <c r="Z11" s="21"/>
      <c r="AC11" s="34"/>
      <c r="AD11" s="34"/>
      <c r="AE11" s="34"/>
      <c r="AF11" s="34"/>
      <c r="AG11" s="34"/>
    </row>
    <row r="12" spans="1:33">
      <c r="A12" s="8"/>
      <c r="B12" s="20"/>
      <c r="C12" s="20"/>
      <c r="D12" s="10"/>
      <c r="E12" s="11"/>
      <c r="F12" s="11"/>
      <c r="G12" s="10"/>
      <c r="H12" s="13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0"/>
      <c r="V12" s="15"/>
      <c r="W12" s="11"/>
      <c r="X12" s="16"/>
      <c r="Y12" s="17"/>
      <c r="Z12" s="21"/>
      <c r="AC12" s="34"/>
      <c r="AD12" s="34"/>
      <c r="AE12" s="34"/>
      <c r="AF12" s="34"/>
      <c r="AG12" s="34"/>
    </row>
    <row r="13" spans="1:33">
      <c r="A13" s="8"/>
      <c r="B13" s="20"/>
      <c r="C13" s="20"/>
      <c r="D13" s="10"/>
      <c r="E13" s="11"/>
      <c r="F13" s="11"/>
      <c r="G13" s="10"/>
      <c r="H13" s="13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0"/>
      <c r="V13" s="15"/>
      <c r="W13" s="11"/>
      <c r="X13" s="16"/>
      <c r="Y13" s="17"/>
      <c r="Z13" s="21"/>
      <c r="AC13" s="34"/>
      <c r="AD13" s="34"/>
      <c r="AE13" s="34"/>
      <c r="AF13" s="34"/>
      <c r="AG13" s="34"/>
    </row>
    <row r="14" spans="1:33">
      <c r="A14" s="8"/>
      <c r="B14" s="20"/>
      <c r="C14" s="9"/>
      <c r="D14" s="10"/>
      <c r="E14" s="11"/>
      <c r="F14" s="11"/>
      <c r="G14" s="12"/>
      <c r="H14" s="13"/>
      <c r="I14" s="11"/>
      <c r="J14" s="11"/>
      <c r="K14" s="11"/>
      <c r="L14" s="10"/>
      <c r="M14" s="11"/>
      <c r="N14" s="11"/>
      <c r="O14" s="10"/>
      <c r="P14" s="11"/>
      <c r="Q14" s="11"/>
      <c r="R14" s="11"/>
      <c r="S14" s="11"/>
      <c r="T14" s="11"/>
      <c r="U14" s="11"/>
      <c r="V14" s="15"/>
      <c r="W14" s="11"/>
      <c r="X14" s="16"/>
      <c r="Y14" s="17"/>
      <c r="Z14" s="21"/>
      <c r="AA14" s="34"/>
      <c r="AB14" s="34"/>
      <c r="AC14" s="34"/>
      <c r="AD14" s="34"/>
      <c r="AE14" s="34"/>
      <c r="AF14" s="34"/>
      <c r="AG14" s="34"/>
    </row>
    <row r="15" spans="1:33">
      <c r="A15" s="8"/>
      <c r="B15" s="20"/>
      <c r="C15" s="9"/>
      <c r="D15" s="10"/>
      <c r="E15" s="11"/>
      <c r="F15" s="11"/>
      <c r="G15" s="12"/>
      <c r="H15" s="13"/>
      <c r="I15" s="11"/>
      <c r="J15" s="11"/>
      <c r="K15" s="11"/>
      <c r="L15" s="10"/>
      <c r="M15" s="11"/>
      <c r="N15" s="11"/>
      <c r="O15" s="10"/>
      <c r="P15" s="11"/>
      <c r="Q15" s="11"/>
      <c r="R15" s="11"/>
      <c r="S15" s="11"/>
      <c r="T15" s="11"/>
      <c r="U15" s="11"/>
      <c r="V15" s="15"/>
      <c r="W15" s="11"/>
      <c r="X15" s="16"/>
      <c r="Y15" s="17"/>
      <c r="Z15" s="21"/>
      <c r="AA15" s="34"/>
      <c r="AB15" s="34"/>
      <c r="AC15" s="34"/>
      <c r="AD15" s="34"/>
      <c r="AE15" s="34"/>
      <c r="AF15" s="34"/>
      <c r="AG15" s="34"/>
    </row>
    <row r="16" spans="1:33">
      <c r="A16" s="8"/>
      <c r="B16" s="20"/>
      <c r="C16" s="9"/>
      <c r="D16" s="10"/>
      <c r="E16" s="11"/>
      <c r="F16" s="11"/>
      <c r="G16" s="12"/>
      <c r="H16" s="13"/>
      <c r="I16" s="11"/>
      <c r="J16" s="11"/>
      <c r="K16" s="11"/>
      <c r="L16" s="11"/>
      <c r="M16" s="11"/>
      <c r="N16" s="11"/>
      <c r="O16" s="10"/>
      <c r="P16" s="11"/>
      <c r="Q16" s="11"/>
      <c r="R16" s="11"/>
      <c r="S16" s="11"/>
      <c r="T16" s="11"/>
      <c r="U16" s="11"/>
      <c r="V16" s="15"/>
      <c r="W16" s="11"/>
      <c r="X16" s="16"/>
      <c r="Y16" s="17"/>
      <c r="Z16" s="21"/>
      <c r="AA16" s="34"/>
      <c r="AB16" s="34"/>
      <c r="AC16" s="34"/>
      <c r="AD16" s="34"/>
      <c r="AE16" s="34"/>
      <c r="AF16" s="34"/>
      <c r="AG16" s="34"/>
    </row>
    <row r="17" spans="1:30">
      <c r="A17" s="8"/>
      <c r="B17" s="20"/>
      <c r="C17" s="2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>
        <f>F17*12%</f>
        <v>0</v>
      </c>
      <c r="T17" s="10">
        <f>S17</f>
        <v>0</v>
      </c>
      <c r="U17" s="10"/>
      <c r="V17" s="25"/>
      <c r="W17" s="10"/>
      <c r="X17" s="10"/>
      <c r="Y17" s="26"/>
      <c r="Z17" s="27"/>
    </row>
    <row r="18" spans="1:30" ht="15.75" thickBot="1">
      <c r="A18" s="28"/>
      <c r="B18" s="29" t="s">
        <v>36</v>
      </c>
      <c r="C18" s="29"/>
      <c r="D18" s="30">
        <f t="shared" ref="D18:L18" si="0">SUM(D2:D17)</f>
        <v>2200</v>
      </c>
      <c r="E18" s="31">
        <f t="shared" si="0"/>
        <v>183.33333333333331</v>
      </c>
      <c r="F18" s="30">
        <f t="shared" si="0"/>
        <v>83</v>
      </c>
      <c r="G18" s="30">
        <f t="shared" si="0"/>
        <v>0</v>
      </c>
      <c r="H18" s="30">
        <f t="shared" si="0"/>
        <v>60</v>
      </c>
      <c r="I18" s="30">
        <f t="shared" si="0"/>
        <v>183</v>
      </c>
      <c r="J18" s="30">
        <f t="shared" si="0"/>
        <v>41</v>
      </c>
      <c r="K18" s="30">
        <f t="shared" si="0"/>
        <v>32</v>
      </c>
      <c r="L18" s="30">
        <f t="shared" si="0"/>
        <v>41</v>
      </c>
      <c r="M18" s="30"/>
      <c r="N18" s="30">
        <f>SUM(N2:N17)</f>
        <v>15</v>
      </c>
      <c r="O18" s="30"/>
      <c r="P18" s="30">
        <f t="shared" ref="P18:U18" si="1">SUM(P2:P17)</f>
        <v>216</v>
      </c>
      <c r="Q18" s="30">
        <f t="shared" si="1"/>
        <v>4</v>
      </c>
      <c r="R18" s="30">
        <f t="shared" si="1"/>
        <v>212</v>
      </c>
      <c r="S18" s="32">
        <f t="shared" si="1"/>
        <v>9.9600000000000009</v>
      </c>
      <c r="T18" s="32">
        <f t="shared" si="1"/>
        <v>9.9600000000000009</v>
      </c>
      <c r="U18" s="30">
        <f t="shared" si="1"/>
        <v>0</v>
      </c>
      <c r="V18" s="40">
        <f>SUM(V2:V13)</f>
        <v>221.95999999999998</v>
      </c>
      <c r="W18" s="30">
        <f>SUM(W2:W17)</f>
        <v>0</v>
      </c>
      <c r="X18" s="30"/>
      <c r="Y18" s="39">
        <f>SUM(Y2:Y13)</f>
        <v>0</v>
      </c>
      <c r="Z18" s="38">
        <f>SUM(Z2:Z15)</f>
        <v>221.95999999999998</v>
      </c>
    </row>
    <row r="19" spans="1:30">
      <c r="Z19" s="41"/>
      <c r="AD19" s="73"/>
    </row>
    <row r="21" spans="1:30">
      <c r="V21" s="34"/>
    </row>
    <row r="22" spans="1:30">
      <c r="U22" s="35">
        <f>Q18+S18+T18+W18+Y18+Z18</f>
        <v>245.88</v>
      </c>
    </row>
    <row r="23" spans="1:30">
      <c r="U23" s="36"/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91AA-1F13-4D97-90BC-62EB7EF13514}">
  <dimension ref="A1:AG26"/>
  <sheetViews>
    <sheetView workbookViewId="0">
      <pane xSplit="2" ySplit="1" topLeftCell="V2" activePane="bottomRight" state="frozen"/>
      <selection pane="topRight" activeCell="C1" sqref="C1"/>
      <selection pane="bottomLeft" activeCell="A2" sqref="A2"/>
      <selection pane="bottomRight" activeCell="AB2" sqref="AB2:AB3"/>
    </sheetView>
  </sheetViews>
  <sheetFormatPr defaultRowHeight="15"/>
  <cols>
    <col min="1" max="1" width="6.7109375" bestFit="1" customWidth="1"/>
    <col min="2" max="2" width="15.85546875" bestFit="1" customWidth="1"/>
    <col min="3" max="3" width="12" customWidth="1"/>
    <col min="5" max="5" width="10" customWidth="1"/>
    <col min="7" max="7" width="4.7109375" customWidth="1"/>
    <col min="9" max="9" width="8.5703125" customWidth="1"/>
    <col min="21" max="21" width="17.85546875" bestFit="1" customWidth="1"/>
    <col min="30" max="30" width="16.28515625" bestFit="1" customWidth="1"/>
  </cols>
  <sheetData>
    <row r="1" spans="1:33" ht="5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/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/>
      <c r="S1" s="3" t="s">
        <v>16</v>
      </c>
      <c r="T1" s="3" t="s">
        <v>17</v>
      </c>
      <c r="U1" s="3" t="s">
        <v>18</v>
      </c>
      <c r="V1" s="5" t="s">
        <v>19</v>
      </c>
      <c r="W1" s="3" t="s">
        <v>20</v>
      </c>
      <c r="X1" s="3" t="s">
        <v>21</v>
      </c>
      <c r="Y1" s="6" t="s">
        <v>22</v>
      </c>
      <c r="Z1" s="7" t="s">
        <v>23</v>
      </c>
      <c r="AA1" t="s">
        <v>46</v>
      </c>
      <c r="AC1" s="37" t="s">
        <v>37</v>
      </c>
      <c r="AD1" t="s">
        <v>38</v>
      </c>
      <c r="AE1" s="37" t="s">
        <v>42</v>
      </c>
      <c r="AF1" s="37" t="s">
        <v>41</v>
      </c>
      <c r="AG1" t="s">
        <v>39</v>
      </c>
    </row>
    <row r="2" spans="1:33">
      <c r="A2" s="8">
        <v>1</v>
      </c>
      <c r="B2" s="9" t="s">
        <v>24</v>
      </c>
      <c r="C2" s="49">
        <v>10004</v>
      </c>
      <c r="D2" s="11">
        <v>1200</v>
      </c>
      <c r="E2" s="11">
        <f>D2/12</f>
        <v>100</v>
      </c>
      <c r="F2" s="11">
        <v>50</v>
      </c>
      <c r="G2" s="51"/>
      <c r="H2" s="51">
        <v>30</v>
      </c>
      <c r="I2" s="50">
        <v>100</v>
      </c>
      <c r="J2" s="50">
        <v>25</v>
      </c>
      <c r="K2" s="50">
        <v>16</v>
      </c>
      <c r="L2" s="50">
        <v>30</v>
      </c>
      <c r="M2" s="50">
        <v>2</v>
      </c>
      <c r="N2" s="50">
        <v>10</v>
      </c>
      <c r="O2" s="50"/>
      <c r="P2" s="50">
        <f>F2+J2+K2+L2+M2+N2</f>
        <v>133</v>
      </c>
      <c r="Q2" s="50">
        <v>2</v>
      </c>
      <c r="R2" s="52">
        <f>P2-Q2</f>
        <v>131</v>
      </c>
      <c r="S2" s="50">
        <f>F2*12%</f>
        <v>6</v>
      </c>
      <c r="T2" s="50">
        <f>F2*12%</f>
        <v>6</v>
      </c>
      <c r="U2" s="50"/>
      <c r="V2" s="53">
        <f>R2+S2</f>
        <v>137</v>
      </c>
      <c r="W2" s="50"/>
      <c r="X2" s="50">
        <f>Y2/V2</f>
        <v>0</v>
      </c>
      <c r="Y2" s="54">
        <f>AD2</f>
        <v>0</v>
      </c>
      <c r="Z2" s="55">
        <f>V2+W2-Y2</f>
        <v>137</v>
      </c>
      <c r="AB2" s="34"/>
      <c r="AC2" s="34">
        <f>IF(AB2&gt;=1500000,(AB2*0.3),IF(AB2&gt;=1000000,(AB2*0.2),IF(AB2&gt;=750000,AB2*0.15,IF(AB2&gt;=500000,AB2*0.1,0))))</f>
        <v>0</v>
      </c>
      <c r="AD2" s="34">
        <f>AC2/12</f>
        <v>0</v>
      </c>
      <c r="AE2" s="34">
        <f>AC2-AD2</f>
        <v>0</v>
      </c>
      <c r="AF2" s="34">
        <f>'May 2020'!AE2+'May 2020'!AD2</f>
        <v>0</v>
      </c>
      <c r="AG2" s="34">
        <f>AD2-(AF2+AE2)</f>
        <v>0</v>
      </c>
    </row>
    <row r="3" spans="1:33">
      <c r="A3" s="8">
        <v>2</v>
      </c>
      <c r="B3" s="9" t="s">
        <v>25</v>
      </c>
      <c r="C3" s="42">
        <v>10005</v>
      </c>
      <c r="D3" s="11">
        <v>1000</v>
      </c>
      <c r="E3" s="11">
        <f>D3/12</f>
        <v>83.333333333333329</v>
      </c>
      <c r="F3" s="11">
        <v>33</v>
      </c>
      <c r="G3" s="44"/>
      <c r="H3" s="44">
        <v>30</v>
      </c>
      <c r="I3" s="43">
        <v>83</v>
      </c>
      <c r="J3" s="43">
        <v>16</v>
      </c>
      <c r="K3" s="43">
        <v>16</v>
      </c>
      <c r="L3" s="43">
        <v>11</v>
      </c>
      <c r="M3" s="43">
        <v>2</v>
      </c>
      <c r="N3" s="43">
        <v>5</v>
      </c>
      <c r="O3" s="43"/>
      <c r="P3" s="43">
        <f>F3+J3+K3+L3+M3+N3</f>
        <v>83</v>
      </c>
      <c r="Q3" s="43">
        <v>2</v>
      </c>
      <c r="R3" s="45">
        <f>P3-Q3</f>
        <v>81</v>
      </c>
      <c r="S3" s="50">
        <f>F3*12%</f>
        <v>3.96</v>
      </c>
      <c r="T3" s="50">
        <f>F3*12%</f>
        <v>3.96</v>
      </c>
      <c r="U3" s="43"/>
      <c r="V3" s="46">
        <f>R3+T3</f>
        <v>84.96</v>
      </c>
      <c r="W3" s="43"/>
      <c r="X3" s="43">
        <f>Y3/V3</f>
        <v>0</v>
      </c>
      <c r="Y3" s="47">
        <f>AD3</f>
        <v>0</v>
      </c>
      <c r="Z3" s="48">
        <f>V3+W3-Y3</f>
        <v>84.96</v>
      </c>
      <c r="AB3" s="34"/>
      <c r="AC3" s="34">
        <f>IF(AB3&gt;=1500000,(AB3*0.3),IF(AB3&gt;=1000000,(AB3*0.2),IF(AB3&gt;=750000,AB3*0.15,IF(AB3&gt;=500000,AB3*0.1,0))))</f>
        <v>0</v>
      </c>
      <c r="AD3" s="34">
        <f>AC3/12</f>
        <v>0</v>
      </c>
      <c r="AE3" s="34">
        <f>AC3-AD3</f>
        <v>0</v>
      </c>
      <c r="AF3" s="34">
        <f>'May 2020'!AE3+'May 2020'!AD3</f>
        <v>0</v>
      </c>
      <c r="AG3" s="34">
        <f>AD3-(AF3+AE3)</f>
        <v>0</v>
      </c>
    </row>
    <row r="4" spans="1:33" s="67" customFormat="1">
      <c r="A4" s="56">
        <v>3</v>
      </c>
      <c r="B4" s="57" t="s">
        <v>26</v>
      </c>
      <c r="C4" s="57"/>
      <c r="D4" s="58"/>
      <c r="E4" s="59"/>
      <c r="F4" s="58"/>
      <c r="G4" s="60"/>
      <c r="H4" s="61"/>
      <c r="I4" s="58"/>
      <c r="J4" s="58"/>
      <c r="K4" s="58"/>
      <c r="L4" s="58"/>
      <c r="M4" s="58"/>
      <c r="N4" s="58"/>
      <c r="O4" s="58"/>
      <c r="P4" s="59"/>
      <c r="Q4" s="58"/>
      <c r="R4" s="62"/>
      <c r="S4" s="59"/>
      <c r="T4" s="59"/>
      <c r="U4" s="59"/>
      <c r="V4" s="63"/>
      <c r="W4" s="59"/>
      <c r="X4" s="64"/>
      <c r="Y4" s="65"/>
      <c r="Z4" s="66"/>
      <c r="AA4" s="74"/>
      <c r="AB4" s="69"/>
      <c r="AC4" s="68"/>
      <c r="AD4" s="68"/>
      <c r="AE4" s="68"/>
      <c r="AF4" s="68"/>
      <c r="AG4" s="34"/>
    </row>
    <row r="5" spans="1:33" s="67" customFormat="1">
      <c r="A5" s="56">
        <v>4</v>
      </c>
      <c r="B5" s="57" t="s">
        <v>27</v>
      </c>
      <c r="C5" s="57"/>
      <c r="D5" s="58"/>
      <c r="E5" s="59"/>
      <c r="F5" s="58"/>
      <c r="G5" s="60"/>
      <c r="H5" s="61"/>
      <c r="I5" s="58"/>
      <c r="J5" s="58"/>
      <c r="K5" s="58"/>
      <c r="L5" s="58"/>
      <c r="M5" s="58"/>
      <c r="N5" s="58"/>
      <c r="O5" s="58"/>
      <c r="P5" s="59"/>
      <c r="Q5" s="58"/>
      <c r="R5" s="62"/>
      <c r="S5" s="59"/>
      <c r="T5" s="59"/>
      <c r="U5" s="59"/>
      <c r="V5" s="63"/>
      <c r="W5" s="59"/>
      <c r="X5" s="64"/>
      <c r="Y5" s="65"/>
      <c r="Z5" s="66"/>
      <c r="AA5" s="69"/>
      <c r="AB5" s="69"/>
      <c r="AC5" s="68"/>
      <c r="AD5" s="68"/>
      <c r="AE5" s="68"/>
      <c r="AF5" s="68"/>
      <c r="AG5" s="34"/>
    </row>
    <row r="6" spans="1:33" s="67" customFormat="1">
      <c r="A6" s="56">
        <v>5</v>
      </c>
      <c r="B6" s="57" t="s">
        <v>28</v>
      </c>
      <c r="C6" s="57"/>
      <c r="D6" s="58"/>
      <c r="E6" s="59"/>
      <c r="F6" s="58"/>
      <c r="G6" s="60"/>
      <c r="H6" s="61"/>
      <c r="I6" s="70"/>
      <c r="J6" s="58"/>
      <c r="K6" s="58"/>
      <c r="L6" s="58"/>
      <c r="M6" s="58"/>
      <c r="N6" s="59"/>
      <c r="O6" s="59"/>
      <c r="P6" s="59"/>
      <c r="Q6" s="58"/>
      <c r="R6" s="62"/>
      <c r="S6" s="59"/>
      <c r="T6" s="59"/>
      <c r="U6" s="59"/>
      <c r="V6" s="63"/>
      <c r="W6" s="59"/>
      <c r="X6" s="64"/>
      <c r="Y6" s="65"/>
      <c r="Z6" s="66"/>
      <c r="AA6" s="69"/>
      <c r="AB6" s="69"/>
      <c r="AC6" s="68"/>
      <c r="AD6" s="68"/>
      <c r="AE6" s="68"/>
      <c r="AF6" s="68"/>
      <c r="AG6" s="68"/>
    </row>
    <row r="7" spans="1:33">
      <c r="A7" s="8">
        <v>6</v>
      </c>
      <c r="B7" s="20" t="s">
        <v>29</v>
      </c>
      <c r="C7" s="20"/>
      <c r="D7" s="10"/>
      <c r="E7" s="11"/>
      <c r="F7" s="10"/>
      <c r="G7" s="10"/>
      <c r="H7" s="13"/>
      <c r="I7" s="10"/>
      <c r="J7" s="10"/>
      <c r="K7" s="10"/>
      <c r="L7" s="10"/>
      <c r="M7" s="10"/>
      <c r="N7" s="10"/>
      <c r="O7" s="10"/>
      <c r="P7" s="11"/>
      <c r="Q7" s="10"/>
      <c r="R7" s="10"/>
      <c r="S7" s="11"/>
      <c r="T7" s="11"/>
      <c r="U7" s="10"/>
      <c r="V7" s="15"/>
      <c r="W7" s="11"/>
      <c r="X7" s="16"/>
      <c r="Y7" s="17"/>
      <c r="Z7" s="21"/>
      <c r="AC7" s="34"/>
      <c r="AD7" s="34"/>
      <c r="AE7" s="34"/>
      <c r="AF7" s="34"/>
      <c r="AG7" s="34"/>
    </row>
    <row r="8" spans="1:33">
      <c r="A8" s="8">
        <v>7</v>
      </c>
      <c r="B8" s="22" t="s">
        <v>30</v>
      </c>
      <c r="C8" s="20"/>
      <c r="D8" s="23"/>
      <c r="E8" s="11"/>
      <c r="F8" s="23"/>
      <c r="G8" s="10"/>
      <c r="H8" s="13"/>
      <c r="I8" s="10"/>
      <c r="J8" s="10"/>
      <c r="K8" s="11"/>
      <c r="L8" s="10"/>
      <c r="M8" s="11"/>
      <c r="N8" s="10"/>
      <c r="O8" s="10"/>
      <c r="P8" s="11"/>
      <c r="Q8" s="10"/>
      <c r="R8" s="10"/>
      <c r="S8" s="11"/>
      <c r="T8" s="11"/>
      <c r="U8" s="10"/>
      <c r="V8" s="15"/>
      <c r="W8" s="11"/>
      <c r="X8" s="16"/>
      <c r="Y8" s="17"/>
      <c r="Z8" s="21"/>
      <c r="AC8" s="34"/>
      <c r="AD8" s="34"/>
      <c r="AE8" s="34"/>
      <c r="AF8" s="34"/>
      <c r="AG8" s="34"/>
    </row>
    <row r="9" spans="1:33" s="67" customFormat="1">
      <c r="A9" s="56">
        <v>8</v>
      </c>
      <c r="B9" s="71" t="s">
        <v>31</v>
      </c>
      <c r="C9" s="71"/>
      <c r="D9" s="58"/>
      <c r="E9" s="59"/>
      <c r="F9" s="58"/>
      <c r="G9" s="58"/>
      <c r="H9" s="61"/>
      <c r="I9" s="58"/>
      <c r="J9" s="59"/>
      <c r="K9" s="59"/>
      <c r="L9" s="58"/>
      <c r="M9" s="59"/>
      <c r="N9" s="58"/>
      <c r="O9" s="58"/>
      <c r="P9" s="59"/>
      <c r="Q9" s="58"/>
      <c r="R9" s="58"/>
      <c r="S9" s="59"/>
      <c r="T9" s="59"/>
      <c r="U9" s="58"/>
      <c r="V9" s="63"/>
      <c r="W9" s="59"/>
      <c r="X9" s="64"/>
      <c r="Y9" s="65"/>
      <c r="Z9" s="72"/>
      <c r="AA9" s="69"/>
      <c r="AB9" s="69"/>
      <c r="AC9" s="68"/>
      <c r="AD9" s="68"/>
      <c r="AE9" s="68"/>
      <c r="AF9" s="68"/>
      <c r="AG9" s="34"/>
    </row>
    <row r="10" spans="1:33" s="67" customFormat="1">
      <c r="A10" s="56">
        <v>9</v>
      </c>
      <c r="B10" s="71" t="s">
        <v>32</v>
      </c>
      <c r="C10" s="71"/>
      <c r="D10" s="58"/>
      <c r="E10" s="59"/>
      <c r="F10" s="58"/>
      <c r="G10" s="58"/>
      <c r="H10" s="61"/>
      <c r="I10" s="58"/>
      <c r="J10" s="59"/>
      <c r="K10" s="59"/>
      <c r="L10" s="58"/>
      <c r="M10" s="59"/>
      <c r="N10" s="58"/>
      <c r="O10" s="58"/>
      <c r="P10" s="59"/>
      <c r="Q10" s="58"/>
      <c r="R10" s="58"/>
      <c r="S10" s="59"/>
      <c r="T10" s="59"/>
      <c r="U10" s="58"/>
      <c r="V10" s="63"/>
      <c r="W10" s="59"/>
      <c r="X10" s="64"/>
      <c r="Y10" s="65"/>
      <c r="Z10" s="72"/>
      <c r="AC10" s="68"/>
      <c r="AD10" s="68"/>
      <c r="AE10" s="68"/>
      <c r="AF10" s="68"/>
      <c r="AG10" s="34"/>
    </row>
    <row r="11" spans="1:33">
      <c r="A11" s="8">
        <v>10</v>
      </c>
      <c r="B11" s="24" t="s">
        <v>33</v>
      </c>
      <c r="C11" s="20"/>
      <c r="D11" s="10"/>
      <c r="E11" s="11"/>
      <c r="F11" s="11"/>
      <c r="G11" s="10"/>
      <c r="H11" s="13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0"/>
      <c r="V11" s="15"/>
      <c r="W11" s="11"/>
      <c r="X11" s="16"/>
      <c r="Y11" s="17"/>
      <c r="Z11" s="21"/>
      <c r="AC11" s="34"/>
      <c r="AD11" s="34"/>
      <c r="AE11" s="34"/>
      <c r="AF11" s="34"/>
      <c r="AG11" s="34"/>
    </row>
    <row r="12" spans="1:33">
      <c r="A12" s="8">
        <v>11</v>
      </c>
      <c r="B12" s="20" t="s">
        <v>34</v>
      </c>
      <c r="C12" s="20"/>
      <c r="D12" s="10"/>
      <c r="E12" s="11"/>
      <c r="F12" s="11"/>
      <c r="G12" s="10"/>
      <c r="H12" s="13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0"/>
      <c r="V12" s="15"/>
      <c r="W12" s="11"/>
      <c r="X12" s="16"/>
      <c r="Y12" s="17"/>
      <c r="Z12" s="21"/>
      <c r="AC12" s="34"/>
      <c r="AD12" s="34"/>
      <c r="AE12" s="34"/>
      <c r="AF12" s="34"/>
      <c r="AG12" s="34"/>
    </row>
    <row r="13" spans="1:33">
      <c r="A13" s="8">
        <v>12</v>
      </c>
      <c r="B13" s="20" t="s">
        <v>35</v>
      </c>
      <c r="C13" s="20"/>
      <c r="D13" s="10"/>
      <c r="E13" s="11"/>
      <c r="F13" s="11"/>
      <c r="G13" s="10"/>
      <c r="H13" s="13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0"/>
      <c r="V13" s="15"/>
      <c r="W13" s="11"/>
      <c r="X13" s="16"/>
      <c r="Y13" s="17"/>
      <c r="Z13" s="21"/>
      <c r="AC13" s="34"/>
      <c r="AD13" s="34"/>
      <c r="AE13" s="34"/>
      <c r="AF13" s="34"/>
      <c r="AG13" s="34"/>
    </row>
    <row r="14" spans="1:33">
      <c r="A14" s="8">
        <v>13</v>
      </c>
      <c r="B14" s="20" t="s">
        <v>43</v>
      </c>
      <c r="C14" s="9"/>
      <c r="D14" s="10"/>
      <c r="E14" s="11"/>
      <c r="F14" s="11"/>
      <c r="G14" s="12"/>
      <c r="H14" s="13"/>
      <c r="I14" s="11"/>
      <c r="J14" s="11"/>
      <c r="K14" s="11"/>
      <c r="L14" s="10"/>
      <c r="M14" s="11"/>
      <c r="N14" s="11"/>
      <c r="O14" s="10"/>
      <c r="P14" s="11"/>
      <c r="Q14" s="11"/>
      <c r="R14" s="11"/>
      <c r="S14" s="11"/>
      <c r="T14" s="11"/>
      <c r="U14" s="11"/>
      <c r="V14" s="15"/>
      <c r="W14" s="11"/>
      <c r="X14" s="16"/>
      <c r="Y14" s="17"/>
      <c r="Z14" s="21"/>
      <c r="AA14" s="34"/>
      <c r="AB14" s="34"/>
      <c r="AC14" s="34"/>
      <c r="AD14" s="34"/>
      <c r="AE14" s="34"/>
      <c r="AF14" s="34"/>
      <c r="AG14" s="34"/>
    </row>
    <row r="15" spans="1:33">
      <c r="A15" s="8">
        <v>14</v>
      </c>
      <c r="B15" s="20" t="s">
        <v>44</v>
      </c>
      <c r="C15" s="9"/>
      <c r="D15" s="10"/>
      <c r="E15" s="11"/>
      <c r="F15" s="11"/>
      <c r="G15" s="12"/>
      <c r="H15" s="13"/>
      <c r="I15" s="11"/>
      <c r="J15" s="11"/>
      <c r="K15" s="11"/>
      <c r="L15" s="10"/>
      <c r="M15" s="11"/>
      <c r="N15" s="11"/>
      <c r="O15" s="10"/>
      <c r="P15" s="11"/>
      <c r="Q15" s="11"/>
      <c r="R15" s="11"/>
      <c r="S15" s="11"/>
      <c r="T15" s="11"/>
      <c r="U15" s="11"/>
      <c r="V15" s="15"/>
      <c r="W15" s="11"/>
      <c r="X15" s="16"/>
      <c r="Y15" s="17"/>
      <c r="Z15" s="21"/>
      <c r="AA15" s="34"/>
      <c r="AB15" s="34"/>
      <c r="AC15" s="34"/>
      <c r="AD15" s="34"/>
      <c r="AE15" s="34"/>
      <c r="AF15" s="34"/>
      <c r="AG15" s="34"/>
    </row>
    <row r="16" spans="1:33">
      <c r="A16" s="8">
        <v>15</v>
      </c>
      <c r="B16" s="20" t="s">
        <v>45</v>
      </c>
      <c r="C16" s="9"/>
      <c r="D16" s="10"/>
      <c r="E16" s="11"/>
      <c r="F16" s="11"/>
      <c r="G16" s="12"/>
      <c r="H16" s="13"/>
      <c r="I16" s="11"/>
      <c r="J16" s="11"/>
      <c r="K16" s="11"/>
      <c r="L16" s="11"/>
      <c r="M16" s="11"/>
      <c r="N16" s="11"/>
      <c r="O16" s="10"/>
      <c r="P16" s="11"/>
      <c r="Q16" s="11"/>
      <c r="R16" s="11"/>
      <c r="S16" s="11"/>
      <c r="T16" s="11"/>
      <c r="U16" s="11"/>
      <c r="V16" s="15"/>
      <c r="W16" s="11"/>
      <c r="X16" s="16"/>
      <c r="Y16" s="17"/>
      <c r="Z16" s="21"/>
      <c r="AA16" s="34"/>
      <c r="AB16" s="34"/>
      <c r="AC16" s="34"/>
      <c r="AD16" s="34"/>
      <c r="AE16" s="34"/>
      <c r="AF16" s="34"/>
      <c r="AG16" s="34"/>
    </row>
    <row r="17" spans="1:33">
      <c r="A17" s="8">
        <v>16</v>
      </c>
      <c r="B17" s="20" t="s">
        <v>49</v>
      </c>
      <c r="C17" s="9"/>
      <c r="D17" s="10"/>
      <c r="E17" s="11"/>
      <c r="F17" s="11"/>
      <c r="G17" s="12"/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5"/>
      <c r="W17" s="11"/>
      <c r="X17" s="16"/>
      <c r="Y17" s="17"/>
      <c r="Z17" s="21"/>
      <c r="AA17" s="34"/>
      <c r="AB17" s="34"/>
      <c r="AC17" s="34"/>
      <c r="AD17" s="34"/>
      <c r="AE17" s="34"/>
      <c r="AF17" s="34"/>
      <c r="AG17" s="34"/>
    </row>
    <row r="18" spans="1:33">
      <c r="A18" s="8">
        <v>17</v>
      </c>
      <c r="B18" s="20" t="s">
        <v>47</v>
      </c>
      <c r="C18" s="9"/>
      <c r="D18" s="10"/>
      <c r="E18" s="11"/>
      <c r="F18" s="11"/>
      <c r="G18" s="12"/>
      <c r="H18" s="13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5"/>
      <c r="W18" s="11"/>
      <c r="X18" s="16"/>
      <c r="Y18" s="17"/>
      <c r="Z18" s="21"/>
      <c r="AA18" s="34"/>
      <c r="AB18" s="34"/>
      <c r="AC18" s="34"/>
      <c r="AD18" s="34"/>
      <c r="AE18" s="34"/>
      <c r="AF18" s="34"/>
      <c r="AG18" s="34"/>
    </row>
    <row r="19" spans="1:33">
      <c r="A19" s="8">
        <v>18</v>
      </c>
      <c r="B19" s="20" t="s">
        <v>48</v>
      </c>
      <c r="C19" s="9"/>
      <c r="D19" s="10"/>
      <c r="E19" s="11"/>
      <c r="F19" s="11"/>
      <c r="G19" s="12"/>
      <c r="H19" s="13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5"/>
      <c r="W19" s="11"/>
      <c r="X19" s="16"/>
      <c r="Y19" s="17"/>
      <c r="Z19" s="21"/>
      <c r="AA19" s="34"/>
      <c r="AB19" s="34"/>
      <c r="AC19" s="34"/>
      <c r="AD19" s="34"/>
      <c r="AE19" s="34"/>
      <c r="AF19" s="34"/>
      <c r="AG19" s="34"/>
    </row>
    <row r="20" spans="1:33">
      <c r="A20" s="8">
        <v>19</v>
      </c>
      <c r="B20" s="20" t="s">
        <v>50</v>
      </c>
      <c r="C20" s="2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>
        <f>F20*12%</f>
        <v>0</v>
      </c>
      <c r="T20" s="10">
        <f>S20</f>
        <v>0</v>
      </c>
      <c r="U20" s="10"/>
      <c r="V20" s="25"/>
      <c r="W20" s="10"/>
      <c r="X20" s="10"/>
      <c r="Y20" s="26"/>
      <c r="Z20" s="27"/>
    </row>
    <row r="21" spans="1:33" ht="15.75" thickBot="1">
      <c r="A21" s="8">
        <v>20</v>
      </c>
      <c r="B21" s="20" t="s">
        <v>51</v>
      </c>
      <c r="C21" s="29"/>
      <c r="D21" s="30">
        <f t="shared" ref="D21:L21" si="0">SUM(D2:D20)</f>
        <v>2200</v>
      </c>
      <c r="E21" s="31">
        <f t="shared" si="0"/>
        <v>183.33333333333331</v>
      </c>
      <c r="F21" s="30">
        <f t="shared" si="0"/>
        <v>83</v>
      </c>
      <c r="G21" s="30">
        <f t="shared" si="0"/>
        <v>0</v>
      </c>
      <c r="H21" s="30">
        <f t="shared" si="0"/>
        <v>60</v>
      </c>
      <c r="I21" s="30">
        <f t="shared" si="0"/>
        <v>183</v>
      </c>
      <c r="J21" s="30">
        <f t="shared" si="0"/>
        <v>41</v>
      </c>
      <c r="K21" s="30">
        <f t="shared" si="0"/>
        <v>32</v>
      </c>
      <c r="L21" s="30">
        <f t="shared" si="0"/>
        <v>41</v>
      </c>
      <c r="M21" s="30"/>
      <c r="N21" s="30">
        <f>SUM(N2:N20)</f>
        <v>15</v>
      </c>
      <c r="O21" s="30"/>
      <c r="P21" s="30">
        <f t="shared" ref="P21:U21" si="1">SUM(P2:P20)</f>
        <v>216</v>
      </c>
      <c r="Q21" s="30">
        <f t="shared" si="1"/>
        <v>4</v>
      </c>
      <c r="R21" s="30">
        <f t="shared" si="1"/>
        <v>212</v>
      </c>
      <c r="S21" s="32">
        <f t="shared" si="1"/>
        <v>9.9600000000000009</v>
      </c>
      <c r="T21" s="32">
        <f t="shared" si="1"/>
        <v>9.9600000000000009</v>
      </c>
      <c r="U21" s="30">
        <f t="shared" si="1"/>
        <v>0</v>
      </c>
      <c r="V21" s="40">
        <f>SUM(V2:V13)</f>
        <v>221.95999999999998</v>
      </c>
      <c r="W21" s="30">
        <f>SUM(W2:W20)</f>
        <v>0</v>
      </c>
      <c r="X21" s="30"/>
      <c r="Y21" s="39">
        <f>SUM(Y2:Y19)</f>
        <v>0</v>
      </c>
      <c r="Z21" s="38">
        <f>SUM(Z2:Z15)</f>
        <v>221.95999999999998</v>
      </c>
    </row>
    <row r="22" spans="1:33">
      <c r="Z22" s="41"/>
      <c r="AD22" s="73"/>
    </row>
    <row r="24" spans="1:33">
      <c r="V24" s="34"/>
    </row>
    <row r="25" spans="1:33">
      <c r="U25" s="35"/>
    </row>
    <row r="26" spans="1:33">
      <c r="U26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04C9-8CCA-491B-9BA5-FD33FB75F6D1}">
  <dimension ref="A1:AK28"/>
  <sheetViews>
    <sheetView zoomScale="99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R11" sqref="R11"/>
    </sheetView>
  </sheetViews>
  <sheetFormatPr defaultRowHeight="15"/>
  <cols>
    <col min="1" max="1" width="6.7109375" bestFit="1" customWidth="1"/>
    <col min="2" max="2" width="15.85546875" bestFit="1" customWidth="1"/>
    <col min="3" max="3" width="12" customWidth="1"/>
    <col min="5" max="5" width="10" customWidth="1"/>
    <col min="7" max="7" width="4.7109375" customWidth="1"/>
    <col min="9" max="9" width="8.5703125" customWidth="1"/>
    <col min="21" max="21" width="17.85546875" bestFit="1" customWidth="1"/>
    <col min="30" max="30" width="16.28515625" bestFit="1" customWidth="1"/>
  </cols>
  <sheetData>
    <row r="1" spans="1:33" ht="5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/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/>
      <c r="S1" s="3" t="s">
        <v>16</v>
      </c>
      <c r="T1" s="3" t="s">
        <v>17</v>
      </c>
      <c r="U1" s="3" t="s">
        <v>18</v>
      </c>
      <c r="V1" s="5" t="s">
        <v>19</v>
      </c>
      <c r="W1" s="3" t="s">
        <v>20</v>
      </c>
      <c r="X1" s="3" t="s">
        <v>21</v>
      </c>
      <c r="Y1" s="6" t="s">
        <v>22</v>
      </c>
      <c r="Z1" s="7" t="s">
        <v>23</v>
      </c>
      <c r="AA1" t="s">
        <v>46</v>
      </c>
      <c r="AC1" s="37" t="s">
        <v>37</v>
      </c>
      <c r="AD1" t="s">
        <v>38</v>
      </c>
      <c r="AE1" s="37" t="s">
        <v>42</v>
      </c>
      <c r="AF1" s="37" t="s">
        <v>41</v>
      </c>
      <c r="AG1" t="s">
        <v>39</v>
      </c>
    </row>
    <row r="2" spans="1:33">
      <c r="A2" s="8">
        <v>1</v>
      </c>
      <c r="B2" s="9" t="s">
        <v>24</v>
      </c>
      <c r="C2" s="9">
        <v>10004</v>
      </c>
      <c r="D2" s="11">
        <v>1200</v>
      </c>
      <c r="E2" s="11">
        <f>D2/12</f>
        <v>100</v>
      </c>
      <c r="F2" s="11">
        <v>50</v>
      </c>
      <c r="G2" s="51"/>
      <c r="H2" s="51">
        <v>30</v>
      </c>
      <c r="I2" s="50">
        <v>100</v>
      </c>
      <c r="J2" s="50">
        <v>25</v>
      </c>
      <c r="K2" s="50">
        <v>16</v>
      </c>
      <c r="L2" s="50">
        <v>30</v>
      </c>
      <c r="M2" s="50">
        <v>2</v>
      </c>
      <c r="N2" s="50">
        <v>10</v>
      </c>
      <c r="O2" s="50"/>
      <c r="P2" s="50">
        <f>F2+J2+K2+L2+M2+N2</f>
        <v>133</v>
      </c>
      <c r="Q2" s="50">
        <v>2</v>
      </c>
      <c r="R2" s="52">
        <f>P2-Q2</f>
        <v>131</v>
      </c>
      <c r="S2" s="50">
        <f>F2*12%</f>
        <v>6</v>
      </c>
      <c r="T2" s="50">
        <f>F2*12%</f>
        <v>6</v>
      </c>
      <c r="U2" s="50"/>
      <c r="V2" s="53">
        <f>R2+S2</f>
        <v>137</v>
      </c>
      <c r="W2" s="50"/>
      <c r="X2" s="50">
        <f>Y2/V2</f>
        <v>0</v>
      </c>
      <c r="Y2" s="54">
        <f>AD2</f>
        <v>0</v>
      </c>
      <c r="Z2" s="55">
        <f>V2+W2-Y2</f>
        <v>137</v>
      </c>
      <c r="AB2" s="34"/>
      <c r="AC2" s="34">
        <f>IF(AB2&gt;=1500000,(AB2*0.3),IF(AB2&gt;=1000000,(AB2*0.2),IF(AB2&gt;=750000,AB2*0.15,IF(AB2&gt;=500000,AB2*0.1,0))))</f>
        <v>0</v>
      </c>
      <c r="AD2" s="34">
        <f>AC2/12</f>
        <v>0</v>
      </c>
      <c r="AE2" s="34">
        <f>AC2-AD2</f>
        <v>0</v>
      </c>
      <c r="AF2" s="34">
        <f>'May 2020'!AE2+'May 2020'!AD2</f>
        <v>0</v>
      </c>
      <c r="AG2" s="34">
        <f>AD2-(AF2+AE2)</f>
        <v>0</v>
      </c>
    </row>
    <row r="3" spans="1:33">
      <c r="A3" s="8">
        <v>2</v>
      </c>
      <c r="B3" s="9" t="s">
        <v>25</v>
      </c>
      <c r="C3" s="9">
        <v>10005</v>
      </c>
      <c r="D3" s="11">
        <v>1000</v>
      </c>
      <c r="E3" s="11">
        <f>D3/12</f>
        <v>83.333333333333329</v>
      </c>
      <c r="F3" s="11">
        <v>33</v>
      </c>
      <c r="G3" s="44"/>
      <c r="H3" s="44">
        <v>30</v>
      </c>
      <c r="I3" s="43">
        <v>83</v>
      </c>
      <c r="J3" s="43">
        <v>16</v>
      </c>
      <c r="K3" s="43">
        <v>16</v>
      </c>
      <c r="L3" s="43">
        <v>11</v>
      </c>
      <c r="M3" s="43">
        <v>2</v>
      </c>
      <c r="N3" s="43">
        <v>5</v>
      </c>
      <c r="O3" s="43"/>
      <c r="P3" s="43">
        <f>F3+J3+K3+L3+M3+N3</f>
        <v>83</v>
      </c>
      <c r="Q3" s="43">
        <v>2</v>
      </c>
      <c r="R3" s="45">
        <f>P3-Q3</f>
        <v>81</v>
      </c>
      <c r="S3" s="50">
        <f>F3*12%</f>
        <v>3.96</v>
      </c>
      <c r="T3" s="50">
        <f>F3*12%</f>
        <v>3.96</v>
      </c>
      <c r="U3" s="43"/>
      <c r="V3" s="46">
        <f>R3+T3</f>
        <v>84.96</v>
      </c>
      <c r="W3" s="43"/>
      <c r="X3" s="43">
        <f>Y3/V3</f>
        <v>0</v>
      </c>
      <c r="Y3" s="47">
        <f>AD3</f>
        <v>0</v>
      </c>
      <c r="Z3" s="48">
        <f>V3+W3-Y3</f>
        <v>84.96</v>
      </c>
      <c r="AB3" s="34"/>
      <c r="AC3" s="34">
        <f>IF(AB3&gt;=1500000,(AB3*0.3),IF(AB3&gt;=1000000,(AB3*0.2),IF(AB3&gt;=750000,AB3*0.15,IF(AB3&gt;=500000,AB3*0.1,0))))</f>
        <v>0</v>
      </c>
      <c r="AD3" s="34">
        <f>AC3/12</f>
        <v>0</v>
      </c>
      <c r="AE3" s="34">
        <f>AC3-AD3</f>
        <v>0</v>
      </c>
      <c r="AF3" s="34">
        <f>'May 2020'!AE3+'May 2020'!AD3</f>
        <v>0</v>
      </c>
      <c r="AG3" s="34">
        <f>AD3-(AF3+AE3)</f>
        <v>0</v>
      </c>
    </row>
    <row r="4" spans="1:33" s="67" customFormat="1">
      <c r="A4" s="56">
        <v>3</v>
      </c>
      <c r="B4" s="57" t="s">
        <v>26</v>
      </c>
      <c r="C4" s="57">
        <v>10006</v>
      </c>
      <c r="D4" s="58"/>
      <c r="E4" s="59"/>
      <c r="F4" s="58"/>
      <c r="G4" s="60"/>
      <c r="H4" s="61"/>
      <c r="I4" s="58"/>
      <c r="J4" s="58"/>
      <c r="K4" s="58"/>
      <c r="L4" s="58"/>
      <c r="M4" s="58"/>
      <c r="N4" s="58"/>
      <c r="O4" s="58"/>
      <c r="P4" s="59"/>
      <c r="Q4" s="58"/>
      <c r="R4" s="62"/>
      <c r="S4" s="59"/>
      <c r="T4" s="59"/>
      <c r="U4" s="59"/>
      <c r="V4" s="63"/>
      <c r="W4" s="59"/>
      <c r="X4" s="64"/>
      <c r="Y4" s="65"/>
      <c r="Z4" s="66"/>
      <c r="AA4" s="74"/>
      <c r="AB4" s="69"/>
      <c r="AC4" s="68"/>
      <c r="AD4" s="68"/>
      <c r="AE4" s="68"/>
      <c r="AF4" s="68"/>
      <c r="AG4" s="34"/>
    </row>
    <row r="5" spans="1:33" s="67" customFormat="1">
      <c r="A5" s="56">
        <v>4</v>
      </c>
      <c r="B5" s="57" t="s">
        <v>27</v>
      </c>
      <c r="C5" s="57">
        <v>10007</v>
      </c>
      <c r="D5" s="58"/>
      <c r="E5" s="59"/>
      <c r="F5" s="58"/>
      <c r="G5" s="60"/>
      <c r="H5" s="13"/>
      <c r="I5" s="58"/>
      <c r="J5" s="58"/>
      <c r="K5" s="58"/>
      <c r="L5" s="58"/>
      <c r="M5" s="58"/>
      <c r="N5" s="58"/>
      <c r="O5" s="58"/>
      <c r="P5" s="59"/>
      <c r="Q5" s="58"/>
      <c r="R5" s="62"/>
      <c r="S5" s="59"/>
      <c r="T5" s="59"/>
      <c r="U5" s="59"/>
      <c r="V5" s="63"/>
      <c r="W5" s="59"/>
      <c r="X5" s="64"/>
      <c r="Y5" s="65"/>
      <c r="Z5" s="66"/>
      <c r="AA5"/>
      <c r="AB5"/>
      <c r="AC5" s="68"/>
      <c r="AD5" s="68"/>
      <c r="AE5" s="68"/>
      <c r="AF5" s="34"/>
      <c r="AG5" s="34"/>
    </row>
    <row r="6" spans="1:33" s="67" customFormat="1">
      <c r="A6" s="56">
        <v>5</v>
      </c>
      <c r="B6" s="57" t="s">
        <v>28</v>
      </c>
      <c r="C6" s="57">
        <v>10008</v>
      </c>
      <c r="D6" s="58"/>
      <c r="E6" s="59"/>
      <c r="F6" s="58"/>
      <c r="G6" s="60"/>
      <c r="H6" s="13"/>
      <c r="I6" s="70"/>
      <c r="J6" s="58"/>
      <c r="K6" s="58"/>
      <c r="L6" s="58"/>
      <c r="M6" s="58"/>
      <c r="N6" s="59"/>
      <c r="O6" s="59"/>
      <c r="P6" s="59"/>
      <c r="Q6" s="58"/>
      <c r="R6" s="62"/>
      <c r="S6" s="59"/>
      <c r="T6" s="59"/>
      <c r="U6" s="59"/>
      <c r="V6" s="63"/>
      <c r="W6" s="59"/>
      <c r="X6" s="64"/>
      <c r="Y6" s="65"/>
      <c r="Z6" s="66"/>
      <c r="AA6" s="75"/>
      <c r="AB6"/>
      <c r="AC6" s="68"/>
      <c r="AD6" s="68"/>
      <c r="AE6" s="68"/>
      <c r="AF6" s="68"/>
      <c r="AG6" s="68"/>
    </row>
    <row r="7" spans="1:33">
      <c r="A7" s="8">
        <v>6</v>
      </c>
      <c r="B7" s="20" t="s">
        <v>29</v>
      </c>
      <c r="C7" s="20">
        <v>10011</v>
      </c>
      <c r="D7" s="10"/>
      <c r="E7" s="11"/>
      <c r="F7" s="10"/>
      <c r="G7" s="10"/>
      <c r="H7" s="13"/>
      <c r="I7" s="10"/>
      <c r="J7" s="10"/>
      <c r="K7" s="10"/>
      <c r="L7" s="10"/>
      <c r="M7" s="10"/>
      <c r="N7" s="10"/>
      <c r="O7" s="10"/>
      <c r="P7" s="11"/>
      <c r="Q7" s="10"/>
      <c r="R7" s="10"/>
      <c r="S7" s="11"/>
      <c r="T7" s="11"/>
      <c r="U7" s="10"/>
      <c r="V7" s="15"/>
      <c r="W7" s="11"/>
      <c r="X7" s="16"/>
      <c r="Y7" s="17"/>
      <c r="Z7" s="21"/>
      <c r="AC7" s="34"/>
      <c r="AD7" s="34"/>
      <c r="AE7" s="34"/>
      <c r="AF7" s="34"/>
      <c r="AG7" s="34"/>
    </row>
    <row r="8" spans="1:33">
      <c r="A8" s="8">
        <v>7</v>
      </c>
      <c r="B8" s="22" t="s">
        <v>30</v>
      </c>
      <c r="C8" s="20">
        <v>10012</v>
      </c>
      <c r="D8" s="23"/>
      <c r="E8" s="11"/>
      <c r="F8" s="23"/>
      <c r="G8" s="10"/>
      <c r="H8" s="13"/>
      <c r="I8" s="10"/>
      <c r="J8" s="10"/>
      <c r="K8" s="11"/>
      <c r="L8" s="10"/>
      <c r="M8" s="11"/>
      <c r="N8" s="10"/>
      <c r="O8" s="10"/>
      <c r="P8" s="11"/>
      <c r="Q8" s="10"/>
      <c r="R8" s="10"/>
      <c r="S8" s="11"/>
      <c r="T8" s="11"/>
      <c r="U8" s="10"/>
      <c r="V8" s="15"/>
      <c r="W8" s="11"/>
      <c r="X8" s="16"/>
      <c r="Y8" s="17"/>
      <c r="Z8" s="21"/>
      <c r="AC8" s="34"/>
      <c r="AD8" s="34"/>
      <c r="AE8" s="34"/>
      <c r="AF8" s="34"/>
      <c r="AG8" s="34"/>
    </row>
    <row r="9" spans="1:33" s="67" customFormat="1">
      <c r="A9" s="56">
        <v>8</v>
      </c>
      <c r="B9" s="71" t="s">
        <v>31</v>
      </c>
      <c r="C9" s="71">
        <v>10013</v>
      </c>
      <c r="D9" s="58"/>
      <c r="E9" s="59"/>
      <c r="F9" s="58"/>
      <c r="G9" s="58"/>
      <c r="H9" s="13"/>
      <c r="I9" s="58"/>
      <c r="J9" s="59"/>
      <c r="K9" s="59"/>
      <c r="L9" s="58"/>
      <c r="M9" s="59"/>
      <c r="N9" s="58"/>
      <c r="O9" s="58"/>
      <c r="P9" s="59"/>
      <c r="Q9" s="58"/>
      <c r="R9" s="58"/>
      <c r="S9" s="59"/>
      <c r="T9" s="59"/>
      <c r="U9" s="58"/>
      <c r="V9" s="63"/>
      <c r="W9" s="59"/>
      <c r="X9" s="64"/>
      <c r="Y9" s="65"/>
      <c r="Z9" s="72"/>
      <c r="AA9" s="75"/>
      <c r="AB9"/>
      <c r="AC9" s="68"/>
      <c r="AD9" s="68"/>
      <c r="AE9" s="68"/>
      <c r="AF9" s="68"/>
      <c r="AG9" s="34"/>
    </row>
    <row r="10" spans="1:33" s="67" customFormat="1">
      <c r="A10" s="56">
        <v>9</v>
      </c>
      <c r="B10" s="71" t="s">
        <v>32</v>
      </c>
      <c r="C10" s="71">
        <v>10014</v>
      </c>
      <c r="D10" s="58"/>
      <c r="E10" s="59"/>
      <c r="F10" s="58"/>
      <c r="G10" s="58"/>
      <c r="H10" s="13"/>
      <c r="I10" s="58"/>
      <c r="J10" s="59"/>
      <c r="K10" s="59"/>
      <c r="L10" s="58"/>
      <c r="M10" s="59"/>
      <c r="N10" s="58"/>
      <c r="O10" s="58"/>
      <c r="P10" s="59"/>
      <c r="Q10" s="58"/>
      <c r="R10" s="58"/>
      <c r="S10" s="59"/>
      <c r="T10" s="59"/>
      <c r="U10" s="58"/>
      <c r="V10" s="63"/>
      <c r="W10" s="59"/>
      <c r="X10" s="64"/>
      <c r="Y10" s="65"/>
      <c r="Z10" s="72"/>
      <c r="AA10" s="75"/>
      <c r="AB10"/>
      <c r="AC10" s="68"/>
      <c r="AD10" s="68"/>
      <c r="AE10" s="68"/>
      <c r="AF10" s="68"/>
      <c r="AG10" s="34"/>
    </row>
    <row r="11" spans="1:33">
      <c r="A11" s="8">
        <v>10</v>
      </c>
      <c r="B11" s="24" t="s">
        <v>33</v>
      </c>
      <c r="C11" s="20">
        <v>10016</v>
      </c>
      <c r="D11" s="10"/>
      <c r="E11" s="11"/>
      <c r="F11" s="11"/>
      <c r="G11" s="10"/>
      <c r="H11" s="13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0"/>
      <c r="V11" s="15"/>
      <c r="W11" s="11"/>
      <c r="X11" s="16"/>
      <c r="Y11" s="17"/>
      <c r="Z11" s="21"/>
      <c r="AA11" s="75"/>
      <c r="AC11" s="34"/>
      <c r="AD11" s="34"/>
      <c r="AE11" s="34"/>
      <c r="AF11" s="34"/>
      <c r="AG11" s="34"/>
    </row>
    <row r="12" spans="1:33">
      <c r="A12" s="8">
        <v>11</v>
      </c>
      <c r="B12" s="20" t="s">
        <v>34</v>
      </c>
      <c r="C12" s="20">
        <v>10017</v>
      </c>
      <c r="D12" s="10"/>
      <c r="E12" s="11"/>
      <c r="F12" s="11"/>
      <c r="G12" s="10"/>
      <c r="H12" s="13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0"/>
      <c r="V12" s="15"/>
      <c r="W12" s="11"/>
      <c r="X12" s="16"/>
      <c r="Y12" s="17"/>
      <c r="Z12" s="21"/>
      <c r="AA12" s="75"/>
      <c r="AC12" s="34"/>
      <c r="AD12" s="34"/>
      <c r="AE12" s="34"/>
      <c r="AF12" s="34"/>
      <c r="AG12" s="34"/>
    </row>
    <row r="13" spans="1:33">
      <c r="A13" s="8">
        <v>12</v>
      </c>
      <c r="B13" s="20" t="s">
        <v>35</v>
      </c>
      <c r="C13" s="20">
        <v>10018</v>
      </c>
      <c r="D13" s="10"/>
      <c r="E13" s="11"/>
      <c r="F13" s="11"/>
      <c r="G13" s="10"/>
      <c r="H13" s="13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0"/>
      <c r="V13" s="15"/>
      <c r="W13" s="11"/>
      <c r="X13" s="16"/>
      <c r="Y13" s="17"/>
      <c r="Z13" s="21"/>
      <c r="AA13" s="75"/>
      <c r="AC13" s="34"/>
      <c r="AD13" s="34"/>
      <c r="AE13" s="34"/>
      <c r="AF13" s="34"/>
      <c r="AG13" s="34"/>
    </row>
    <row r="14" spans="1:33">
      <c r="A14" s="8">
        <v>13</v>
      </c>
      <c r="B14" s="20" t="s">
        <v>43</v>
      </c>
      <c r="C14" s="9">
        <v>10019</v>
      </c>
      <c r="D14" s="10"/>
      <c r="E14" s="11"/>
      <c r="F14" s="11"/>
      <c r="G14" s="12"/>
      <c r="H14" s="13"/>
      <c r="I14" s="11"/>
      <c r="J14" s="11"/>
      <c r="K14" s="11"/>
      <c r="L14" s="10"/>
      <c r="M14" s="11"/>
      <c r="N14" s="11"/>
      <c r="O14" s="10"/>
      <c r="P14" s="11"/>
      <c r="Q14" s="11"/>
      <c r="R14" s="11"/>
      <c r="S14" s="11"/>
      <c r="T14" s="11"/>
      <c r="U14" s="11"/>
      <c r="V14" s="15"/>
      <c r="W14" s="11"/>
      <c r="X14" s="16"/>
      <c r="Y14" s="17"/>
      <c r="Z14" s="21"/>
      <c r="AA14" s="34"/>
      <c r="AB14" s="34"/>
      <c r="AC14" s="34"/>
      <c r="AD14" s="34"/>
      <c r="AE14" s="34"/>
      <c r="AF14" s="34"/>
      <c r="AG14" s="34"/>
    </row>
    <row r="15" spans="1:33" ht="15.75" customHeight="1">
      <c r="A15" s="8">
        <v>14</v>
      </c>
      <c r="B15" s="20" t="s">
        <v>44</v>
      </c>
      <c r="C15" s="9">
        <v>10020</v>
      </c>
      <c r="D15" s="10"/>
      <c r="E15" s="11"/>
      <c r="F15" s="11"/>
      <c r="G15" s="12"/>
      <c r="H15" s="13"/>
      <c r="I15" s="11"/>
      <c r="J15" s="11"/>
      <c r="K15" s="11"/>
      <c r="L15" s="10"/>
      <c r="M15" s="11"/>
      <c r="N15" s="11"/>
      <c r="O15" s="10"/>
      <c r="P15" s="11"/>
      <c r="Q15" s="11"/>
      <c r="R15" s="11"/>
      <c r="S15" s="11"/>
      <c r="T15" s="11"/>
      <c r="U15" s="11"/>
      <c r="V15" s="15"/>
      <c r="W15" s="11"/>
      <c r="X15" s="16"/>
      <c r="Y15" s="17"/>
      <c r="Z15" s="21"/>
      <c r="AA15" s="76"/>
      <c r="AB15" s="34"/>
      <c r="AC15" s="34"/>
      <c r="AD15" s="34"/>
      <c r="AE15" s="34"/>
      <c r="AF15" s="34"/>
      <c r="AG15" s="34"/>
    </row>
    <row r="16" spans="1:33">
      <c r="A16" s="8">
        <v>15</v>
      </c>
      <c r="B16" s="20" t="s">
        <v>45</v>
      </c>
      <c r="C16" s="9">
        <v>10021</v>
      </c>
      <c r="D16" s="10"/>
      <c r="E16" s="11"/>
      <c r="F16" s="11"/>
      <c r="G16" s="12"/>
      <c r="H16" s="13"/>
      <c r="I16" s="11"/>
      <c r="J16" s="11"/>
      <c r="K16" s="11"/>
      <c r="L16" s="11"/>
      <c r="M16" s="11"/>
      <c r="N16" s="11"/>
      <c r="O16" s="10"/>
      <c r="P16" s="11"/>
      <c r="Q16" s="11"/>
      <c r="R16" s="11"/>
      <c r="S16" s="11"/>
      <c r="T16" s="11"/>
      <c r="U16" s="11"/>
      <c r="V16" s="15"/>
      <c r="W16" s="11"/>
      <c r="X16" s="16"/>
      <c r="Y16" s="17"/>
      <c r="Z16" s="21"/>
      <c r="AA16" s="76"/>
      <c r="AB16" s="34"/>
      <c r="AC16" s="34"/>
      <c r="AD16" s="34"/>
      <c r="AE16" s="34"/>
      <c r="AF16" s="34"/>
      <c r="AG16" s="34"/>
    </row>
    <row r="17" spans="1:37">
      <c r="A17" s="8">
        <v>16</v>
      </c>
      <c r="B17" s="20" t="s">
        <v>49</v>
      </c>
      <c r="C17" s="9">
        <v>10022</v>
      </c>
      <c r="D17" s="10"/>
      <c r="E17" s="11"/>
      <c r="F17" s="11"/>
      <c r="G17" s="12"/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5"/>
      <c r="W17" s="11"/>
      <c r="X17" s="16"/>
      <c r="Y17" s="17"/>
      <c r="Z17" s="21"/>
      <c r="AA17" s="76"/>
      <c r="AB17" s="34"/>
      <c r="AC17" s="34"/>
      <c r="AD17" s="34"/>
      <c r="AE17" s="34"/>
      <c r="AF17" s="34"/>
      <c r="AG17" s="34"/>
    </row>
    <row r="18" spans="1:37">
      <c r="A18" s="8">
        <v>17</v>
      </c>
      <c r="B18" s="20" t="s">
        <v>47</v>
      </c>
      <c r="C18" s="9">
        <v>10023</v>
      </c>
      <c r="D18" s="10"/>
      <c r="E18" s="11"/>
      <c r="F18" s="11"/>
      <c r="G18" s="12"/>
      <c r="H18" s="13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5"/>
      <c r="W18" s="11"/>
      <c r="X18" s="16"/>
      <c r="Y18" s="17"/>
      <c r="Z18" s="21"/>
      <c r="AA18" s="76"/>
      <c r="AB18" s="34"/>
      <c r="AC18" s="34"/>
      <c r="AD18" s="34"/>
      <c r="AE18" s="34"/>
      <c r="AF18" s="34"/>
      <c r="AG18" s="34"/>
    </row>
    <row r="19" spans="1:37">
      <c r="A19" s="8">
        <v>18</v>
      </c>
      <c r="B19" s="20" t="s">
        <v>48</v>
      </c>
      <c r="C19" s="9">
        <v>10024</v>
      </c>
      <c r="D19" s="10"/>
      <c r="E19" s="11"/>
      <c r="F19" s="11"/>
      <c r="G19" s="12"/>
      <c r="H19" s="13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5"/>
      <c r="W19" s="11"/>
      <c r="X19" s="16"/>
      <c r="Y19" s="17"/>
      <c r="Z19" s="21"/>
      <c r="AA19" s="76"/>
      <c r="AB19" s="34"/>
      <c r="AC19" s="34"/>
      <c r="AD19" s="34"/>
      <c r="AE19" s="34"/>
      <c r="AF19" s="34"/>
      <c r="AG19" s="34"/>
    </row>
    <row r="20" spans="1:37">
      <c r="A20" s="8">
        <v>19</v>
      </c>
      <c r="B20" s="20" t="s">
        <v>50</v>
      </c>
      <c r="C20" s="9">
        <v>10025</v>
      </c>
      <c r="D20" s="10"/>
      <c r="E20" s="11"/>
      <c r="F20" s="11"/>
      <c r="G20" s="12"/>
      <c r="H20" s="13"/>
      <c r="I20" s="11"/>
      <c r="J20" s="11"/>
      <c r="K20" s="11"/>
      <c r="L20" s="11"/>
      <c r="M20" s="11"/>
      <c r="N20" s="11"/>
      <c r="O20" s="10"/>
      <c r="P20" s="11"/>
      <c r="Q20" s="11"/>
      <c r="R20" s="11"/>
      <c r="S20" s="11"/>
      <c r="T20" s="11"/>
      <c r="U20" s="11"/>
      <c r="V20" s="15"/>
      <c r="W20" s="11"/>
      <c r="X20" s="16"/>
      <c r="Y20" s="17"/>
      <c r="Z20" s="21"/>
      <c r="AA20" s="76"/>
      <c r="AB20" s="34"/>
    </row>
    <row r="21" spans="1:37">
      <c r="A21" s="8">
        <v>20</v>
      </c>
      <c r="B21" s="20" t="s">
        <v>51</v>
      </c>
      <c r="C21" s="9">
        <v>10026</v>
      </c>
      <c r="D21" s="10"/>
      <c r="E21" s="11"/>
      <c r="F21" s="11"/>
      <c r="G21" s="12"/>
      <c r="H21" s="13"/>
      <c r="I21" s="11"/>
      <c r="J21" s="11"/>
      <c r="K21" s="11"/>
      <c r="L21" s="11"/>
      <c r="M21" s="11"/>
      <c r="N21" s="11"/>
      <c r="O21" s="10"/>
      <c r="P21" s="11"/>
      <c r="Q21" s="11"/>
      <c r="R21" s="11"/>
      <c r="S21" s="11"/>
      <c r="T21" s="11"/>
      <c r="U21" s="11"/>
      <c r="V21" s="15"/>
      <c r="W21" s="11"/>
      <c r="X21" s="16"/>
      <c r="Y21" s="17"/>
      <c r="Z21" s="21"/>
      <c r="AA21" s="76"/>
      <c r="AB21" s="34"/>
    </row>
    <row r="22" spans="1:37">
      <c r="A22" s="8"/>
      <c r="B22" s="20"/>
      <c r="C22" s="2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>
        <f>F22*12%</f>
        <v>0</v>
      </c>
      <c r="T22" s="10">
        <f>S22</f>
        <v>0</v>
      </c>
      <c r="U22" s="10"/>
      <c r="V22" s="25"/>
      <c r="W22" s="10"/>
      <c r="X22" s="10"/>
      <c r="Y22" s="26"/>
      <c r="Z22" s="27"/>
      <c r="AI22" s="17"/>
      <c r="AJ22" s="21"/>
      <c r="AK22" s="34"/>
    </row>
    <row r="23" spans="1:37" ht="15.75" thickBot="1">
      <c r="A23" s="28"/>
      <c r="B23" s="29" t="s">
        <v>36</v>
      </c>
      <c r="C23" s="29"/>
      <c r="D23" s="30">
        <f t="shared" ref="D23:L23" si="0">SUM(D2:D22)</f>
        <v>2200</v>
      </c>
      <c r="E23" s="31">
        <f t="shared" si="0"/>
        <v>183.33333333333331</v>
      </c>
      <c r="F23" s="30">
        <f t="shared" si="0"/>
        <v>83</v>
      </c>
      <c r="G23" s="30">
        <f t="shared" si="0"/>
        <v>0</v>
      </c>
      <c r="H23" s="30">
        <f t="shared" si="0"/>
        <v>60</v>
      </c>
      <c r="I23" s="30">
        <f t="shared" si="0"/>
        <v>183</v>
      </c>
      <c r="J23" s="30">
        <f t="shared" si="0"/>
        <v>41</v>
      </c>
      <c r="K23" s="30">
        <f t="shared" si="0"/>
        <v>32</v>
      </c>
      <c r="L23" s="30">
        <f t="shared" si="0"/>
        <v>41</v>
      </c>
      <c r="M23" s="30"/>
      <c r="N23" s="30">
        <f>SUM(N2:N22)</f>
        <v>15</v>
      </c>
      <c r="O23" s="30"/>
      <c r="P23" s="30">
        <f t="shared" ref="P23:U23" si="1">SUM(P2:P22)</f>
        <v>216</v>
      </c>
      <c r="Q23" s="30">
        <f t="shared" si="1"/>
        <v>4</v>
      </c>
      <c r="R23" s="30">
        <f t="shared" si="1"/>
        <v>212</v>
      </c>
      <c r="S23" s="32">
        <f t="shared" si="1"/>
        <v>9.9600000000000009</v>
      </c>
      <c r="T23" s="32">
        <f t="shared" si="1"/>
        <v>9.9600000000000009</v>
      </c>
      <c r="U23" s="30">
        <f t="shared" si="1"/>
        <v>0</v>
      </c>
      <c r="V23" s="40">
        <f>SUM(V2:V13)</f>
        <v>221.95999999999998</v>
      </c>
      <c r="W23" s="30">
        <f>SUM(W2:W22)</f>
        <v>0</v>
      </c>
      <c r="X23" s="30"/>
      <c r="Y23" s="39">
        <f>SUM(Y2:Y19)</f>
        <v>0</v>
      </c>
      <c r="Z23" s="38">
        <f>SUM(Z2:Z19)</f>
        <v>221.95999999999998</v>
      </c>
    </row>
    <row r="24" spans="1:37">
      <c r="Z24" s="41"/>
      <c r="AD24" s="73"/>
      <c r="AJ24" s="77"/>
    </row>
    <row r="26" spans="1:37">
      <c r="V26" s="34"/>
    </row>
    <row r="27" spans="1:37">
      <c r="U27" s="35"/>
    </row>
    <row r="28" spans="1:37">
      <c r="U28" s="3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F442-CD1F-4686-8392-EADD25E82970}">
  <dimension ref="A1:AL39"/>
  <sheetViews>
    <sheetView tabSelected="1" zoomScale="85" zoomScaleNormal="85" workbookViewId="0">
      <pane xSplit="6" ySplit="1" topLeftCell="J2" activePane="bottomRight" state="frozen"/>
      <selection pane="topRight" activeCell="G1" sqref="G1"/>
      <selection pane="bottomLeft" activeCell="A2" sqref="A2"/>
      <selection pane="bottomRight" activeCell="B3" sqref="B3"/>
    </sheetView>
  </sheetViews>
  <sheetFormatPr defaultRowHeight="15"/>
  <cols>
    <col min="1" max="1" width="6.7109375" bestFit="1" customWidth="1"/>
    <col min="2" max="2" width="15.85546875" bestFit="1" customWidth="1"/>
    <col min="3" max="3" width="12" customWidth="1"/>
    <col min="5" max="5" width="10" customWidth="1"/>
    <col min="7" max="7" width="4.7109375" customWidth="1"/>
    <col min="9" max="9" width="8.5703125" customWidth="1"/>
    <col min="12" max="12" width="10.42578125" customWidth="1"/>
    <col min="14" max="14" width="10" bestFit="1" customWidth="1"/>
    <col min="19" max="19" width="12.140625" customWidth="1"/>
    <col min="21" max="21" width="17.85546875" bestFit="1" customWidth="1"/>
    <col min="26" max="26" width="9.5703125" bestFit="1" customWidth="1"/>
    <col min="28" max="28" width="13.85546875" bestFit="1" customWidth="1"/>
    <col min="29" max="29" width="13.85546875" customWidth="1"/>
    <col min="31" max="31" width="16.28515625" bestFit="1" customWidth="1"/>
  </cols>
  <sheetData>
    <row r="1" spans="1:34" ht="38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/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/>
      <c r="S1" s="3" t="s">
        <v>16</v>
      </c>
      <c r="T1" s="3" t="s">
        <v>17</v>
      </c>
      <c r="U1" s="3" t="s">
        <v>18</v>
      </c>
      <c r="V1" s="5" t="s">
        <v>19</v>
      </c>
      <c r="W1" s="3" t="s">
        <v>20</v>
      </c>
      <c r="X1" s="3" t="s">
        <v>21</v>
      </c>
      <c r="Y1" s="6" t="s">
        <v>22</v>
      </c>
      <c r="Z1" s="7" t="s">
        <v>23</v>
      </c>
      <c r="AD1" s="37"/>
      <c r="AF1" s="37"/>
      <c r="AG1" s="37"/>
    </row>
    <row r="2" spans="1:34">
      <c r="A2" s="8">
        <v>1</v>
      </c>
      <c r="B2" s="9" t="s">
        <v>24</v>
      </c>
      <c r="C2" s="9">
        <v>10004</v>
      </c>
      <c r="D2" s="11">
        <v>1200</v>
      </c>
      <c r="E2" s="11">
        <f>D2/12</f>
        <v>100</v>
      </c>
      <c r="F2" s="11">
        <v>50</v>
      </c>
      <c r="G2" s="51"/>
      <c r="H2" s="51">
        <v>30</v>
      </c>
      <c r="I2" s="50">
        <v>100</v>
      </c>
      <c r="J2" s="50">
        <v>35</v>
      </c>
      <c r="K2" s="50">
        <v>12</v>
      </c>
      <c r="L2" s="50">
        <v>30</v>
      </c>
      <c r="M2" s="50">
        <v>2</v>
      </c>
      <c r="N2" s="50">
        <v>10</v>
      </c>
      <c r="O2" s="50"/>
      <c r="P2" s="50">
        <f>F2+J2+K2+L2+M2+N2</f>
        <v>139</v>
      </c>
      <c r="Q2" s="50">
        <v>2</v>
      </c>
      <c r="R2" s="52">
        <f>P2-Q2</f>
        <v>137</v>
      </c>
      <c r="S2" s="50">
        <f>F2*12%</f>
        <v>6</v>
      </c>
      <c r="T2" s="50">
        <f>F2*12%</f>
        <v>6</v>
      </c>
      <c r="U2" s="50"/>
      <c r="V2" s="53">
        <f>R2+S2</f>
        <v>143</v>
      </c>
      <c r="W2" s="50"/>
      <c r="X2" s="50">
        <f>Y2/V2</f>
        <v>0</v>
      </c>
      <c r="Y2" s="54">
        <f>AD2</f>
        <v>0</v>
      </c>
      <c r="Z2" s="55">
        <f>V2+W2-Y2</f>
        <v>143</v>
      </c>
      <c r="AB2" s="34"/>
      <c r="AC2" s="34"/>
      <c r="AD2" s="34"/>
      <c r="AE2" s="34"/>
      <c r="AF2" s="34"/>
      <c r="AG2" s="34"/>
    </row>
    <row r="3" spans="1:34">
      <c r="A3" s="8">
        <v>2</v>
      </c>
      <c r="B3" s="9" t="s">
        <v>25</v>
      </c>
      <c r="C3" s="9">
        <v>10005</v>
      </c>
      <c r="D3" s="11">
        <v>1201</v>
      </c>
      <c r="E3" s="11">
        <f t="shared" ref="E3:E26" si="0">D3/12</f>
        <v>100.08333333333333</v>
      </c>
      <c r="F3" s="11">
        <v>0</v>
      </c>
      <c r="G3" s="51"/>
      <c r="H3" s="51">
        <v>30</v>
      </c>
      <c r="I3" s="50">
        <v>100</v>
      </c>
      <c r="J3" s="50">
        <v>55</v>
      </c>
      <c r="K3" s="50">
        <v>16</v>
      </c>
      <c r="L3" s="50">
        <v>30</v>
      </c>
      <c r="M3" s="50">
        <v>2</v>
      </c>
      <c r="N3" s="50">
        <v>10</v>
      </c>
      <c r="O3" s="50"/>
      <c r="P3" s="50">
        <f t="shared" ref="P3:P26" si="1">F3+J3+K3+L3+M3+N3</f>
        <v>113</v>
      </c>
      <c r="Q3" s="50">
        <v>3</v>
      </c>
      <c r="R3" s="52">
        <f t="shared" ref="R3:R26" si="2">P3-Q3</f>
        <v>110</v>
      </c>
      <c r="S3" s="50">
        <f t="shared" ref="S3:S26" si="3">F3*12%</f>
        <v>0</v>
      </c>
      <c r="T3" s="50">
        <f t="shared" ref="T3:T26" si="4">F3*12%</f>
        <v>0</v>
      </c>
      <c r="U3" s="50"/>
      <c r="V3" s="53">
        <f t="shared" ref="V3:V26" si="5">R3+S3</f>
        <v>110</v>
      </c>
      <c r="W3" s="50"/>
      <c r="X3" s="50">
        <f t="shared" ref="X3:X26" si="6">Y3/V3</f>
        <v>0</v>
      </c>
      <c r="Y3" s="54">
        <f t="shared" ref="Y3:Y26" si="7">AD3</f>
        <v>0</v>
      </c>
      <c r="Z3" s="55">
        <f t="shared" ref="Z3:Z26" si="8">V3+W3-Y3</f>
        <v>110</v>
      </c>
      <c r="AB3" s="34"/>
      <c r="AC3" s="34"/>
      <c r="AD3" s="34"/>
      <c r="AE3" s="34"/>
      <c r="AF3" s="34"/>
      <c r="AG3" s="34"/>
    </row>
    <row r="4" spans="1:34" s="67" customFormat="1">
      <c r="A4" s="56">
        <v>3</v>
      </c>
      <c r="B4" s="57" t="s">
        <v>26</v>
      </c>
      <c r="C4" s="57">
        <v>10006</v>
      </c>
      <c r="D4" s="11">
        <v>1202</v>
      </c>
      <c r="E4" s="11">
        <f t="shared" si="0"/>
        <v>100.16666666666667</v>
      </c>
      <c r="F4" s="11">
        <v>56</v>
      </c>
      <c r="G4" s="51"/>
      <c r="H4" s="51">
        <v>30</v>
      </c>
      <c r="I4" s="50">
        <v>100</v>
      </c>
      <c r="J4" s="50">
        <v>15</v>
      </c>
      <c r="K4" s="50">
        <v>26</v>
      </c>
      <c r="L4" s="50">
        <v>30</v>
      </c>
      <c r="M4" s="50">
        <v>2</v>
      </c>
      <c r="N4" s="50">
        <v>10</v>
      </c>
      <c r="O4" s="50"/>
      <c r="P4" s="50">
        <f t="shared" si="1"/>
        <v>139</v>
      </c>
      <c r="Q4" s="50">
        <v>4</v>
      </c>
      <c r="R4" s="52">
        <f t="shared" si="2"/>
        <v>135</v>
      </c>
      <c r="S4" s="50">
        <f t="shared" si="3"/>
        <v>6.72</v>
      </c>
      <c r="T4" s="50">
        <f t="shared" si="4"/>
        <v>6.72</v>
      </c>
      <c r="U4" s="50"/>
      <c r="V4" s="53">
        <f t="shared" si="5"/>
        <v>141.72</v>
      </c>
      <c r="W4" s="50"/>
      <c r="X4" s="50">
        <f t="shared" si="6"/>
        <v>0</v>
      </c>
      <c r="Y4" s="54">
        <f t="shared" si="7"/>
        <v>0</v>
      </c>
      <c r="Z4" s="55">
        <f t="shared" si="8"/>
        <v>141.72</v>
      </c>
      <c r="AA4" s="74"/>
      <c r="AB4" s="69"/>
      <c r="AC4" s="68"/>
      <c r="AD4" s="68"/>
      <c r="AE4" s="68"/>
      <c r="AF4" s="68"/>
      <c r="AG4" s="34"/>
    </row>
    <row r="5" spans="1:34" s="67" customFormat="1">
      <c r="A5" s="56">
        <v>4</v>
      </c>
      <c r="B5" s="57" t="s">
        <v>27</v>
      </c>
      <c r="C5" s="57">
        <v>10007</v>
      </c>
      <c r="D5" s="11">
        <v>1203</v>
      </c>
      <c r="E5" s="11">
        <f t="shared" si="0"/>
        <v>100.25</v>
      </c>
      <c r="F5" s="11">
        <v>70</v>
      </c>
      <c r="G5" s="51"/>
      <c r="H5" s="51">
        <v>30</v>
      </c>
      <c r="I5" s="50">
        <v>100</v>
      </c>
      <c r="J5" s="50">
        <v>25</v>
      </c>
      <c r="K5" s="50">
        <v>16</v>
      </c>
      <c r="L5" s="50">
        <v>30</v>
      </c>
      <c r="M5" s="50">
        <v>2</v>
      </c>
      <c r="N5" s="50">
        <v>10</v>
      </c>
      <c r="O5" s="50"/>
      <c r="P5" s="50">
        <f t="shared" si="1"/>
        <v>153</v>
      </c>
      <c r="Q5" s="50">
        <v>5</v>
      </c>
      <c r="R5" s="52">
        <f t="shared" si="2"/>
        <v>148</v>
      </c>
      <c r="S5" s="50">
        <f t="shared" si="3"/>
        <v>8.4</v>
      </c>
      <c r="T5" s="50">
        <f t="shared" si="4"/>
        <v>8.4</v>
      </c>
      <c r="U5" s="50"/>
      <c r="V5" s="53">
        <f t="shared" si="5"/>
        <v>156.4</v>
      </c>
      <c r="W5" s="50"/>
      <c r="X5" s="50">
        <f t="shared" si="6"/>
        <v>0</v>
      </c>
      <c r="Y5" s="54">
        <f t="shared" si="7"/>
        <v>0</v>
      </c>
      <c r="Z5" s="55">
        <f t="shared" si="8"/>
        <v>156.4</v>
      </c>
      <c r="AA5"/>
      <c r="AB5"/>
      <c r="AC5"/>
      <c r="AD5" s="68"/>
      <c r="AE5" s="68"/>
      <c r="AF5" s="68"/>
      <c r="AG5" s="34"/>
      <c r="AH5" s="34"/>
    </row>
    <row r="6" spans="1:34" s="67" customFormat="1">
      <c r="A6" s="56">
        <v>5</v>
      </c>
      <c r="B6" s="57" t="s">
        <v>28</v>
      </c>
      <c r="C6" s="57">
        <v>10008</v>
      </c>
      <c r="D6" s="11">
        <v>1204</v>
      </c>
      <c r="E6" s="11">
        <f t="shared" si="0"/>
        <v>100.33333333333333</v>
      </c>
      <c r="F6" s="11">
        <v>76</v>
      </c>
      <c r="G6" s="51"/>
      <c r="H6" s="51">
        <v>30</v>
      </c>
      <c r="I6" s="50">
        <v>100</v>
      </c>
      <c r="J6" s="50">
        <v>25</v>
      </c>
      <c r="K6" s="50">
        <v>16</v>
      </c>
      <c r="L6" s="50">
        <v>30</v>
      </c>
      <c r="M6" s="50">
        <v>2</v>
      </c>
      <c r="N6" s="50">
        <v>10</v>
      </c>
      <c r="O6" s="50"/>
      <c r="P6" s="50">
        <f t="shared" si="1"/>
        <v>159</v>
      </c>
      <c r="Q6" s="50">
        <v>6</v>
      </c>
      <c r="R6" s="52">
        <f t="shared" si="2"/>
        <v>153</v>
      </c>
      <c r="S6" s="50">
        <f t="shared" si="3"/>
        <v>9.1199999999999992</v>
      </c>
      <c r="T6" s="50">
        <f t="shared" si="4"/>
        <v>9.1199999999999992</v>
      </c>
      <c r="U6" s="50"/>
      <c r="V6" s="53">
        <f t="shared" si="5"/>
        <v>162.12</v>
      </c>
      <c r="W6" s="50"/>
      <c r="X6" s="50">
        <f t="shared" si="6"/>
        <v>0</v>
      </c>
      <c r="Y6" s="54">
        <f t="shared" si="7"/>
        <v>0</v>
      </c>
      <c r="Z6" s="55">
        <f t="shared" si="8"/>
        <v>162.12</v>
      </c>
      <c r="AA6" s="75"/>
      <c r="AB6"/>
      <c r="AC6"/>
      <c r="AD6" s="68"/>
      <c r="AE6" s="68"/>
      <c r="AF6" s="68"/>
      <c r="AG6" s="68"/>
      <c r="AH6" s="68"/>
    </row>
    <row r="7" spans="1:34">
      <c r="A7" s="8">
        <v>6</v>
      </c>
      <c r="B7" s="20" t="s">
        <v>29</v>
      </c>
      <c r="C7" s="20">
        <v>10011</v>
      </c>
      <c r="D7" s="11">
        <v>1205</v>
      </c>
      <c r="E7" s="11">
        <f t="shared" si="0"/>
        <v>100.41666666666667</v>
      </c>
      <c r="F7" s="11">
        <v>50</v>
      </c>
      <c r="G7" s="51"/>
      <c r="H7" s="51">
        <v>30</v>
      </c>
      <c r="I7" s="50">
        <v>100</v>
      </c>
      <c r="J7" s="50">
        <v>25</v>
      </c>
      <c r="K7" s="50">
        <v>16</v>
      </c>
      <c r="L7" s="50">
        <v>30</v>
      </c>
      <c r="M7" s="50">
        <v>2</v>
      </c>
      <c r="N7" s="50">
        <v>10</v>
      </c>
      <c r="O7" s="50"/>
      <c r="P7" s="50">
        <f t="shared" si="1"/>
        <v>133</v>
      </c>
      <c r="Q7" s="50">
        <v>7</v>
      </c>
      <c r="R7" s="52">
        <f t="shared" si="2"/>
        <v>126</v>
      </c>
      <c r="S7" s="50">
        <f t="shared" si="3"/>
        <v>6</v>
      </c>
      <c r="T7" s="50">
        <f t="shared" si="4"/>
        <v>6</v>
      </c>
      <c r="U7" s="50"/>
      <c r="V7" s="53">
        <f t="shared" si="5"/>
        <v>132</v>
      </c>
      <c r="W7" s="50"/>
      <c r="X7" s="50">
        <f t="shared" si="6"/>
        <v>0</v>
      </c>
      <c r="Y7" s="54">
        <f t="shared" si="7"/>
        <v>0</v>
      </c>
      <c r="Z7" s="55">
        <f t="shared" si="8"/>
        <v>132</v>
      </c>
      <c r="AD7" s="34"/>
      <c r="AE7" s="34"/>
      <c r="AF7" s="34"/>
      <c r="AG7" s="34"/>
      <c r="AH7" s="34"/>
    </row>
    <row r="8" spans="1:34">
      <c r="A8" s="8">
        <v>7</v>
      </c>
      <c r="B8" s="22" t="s">
        <v>30</v>
      </c>
      <c r="C8" s="20">
        <v>10012</v>
      </c>
      <c r="D8" s="11">
        <v>1206</v>
      </c>
      <c r="E8" s="11">
        <f t="shared" si="0"/>
        <v>100.5</v>
      </c>
      <c r="F8" s="11">
        <v>50</v>
      </c>
      <c r="G8" s="51"/>
      <c r="H8" s="51">
        <v>30</v>
      </c>
      <c r="I8" s="50">
        <v>100</v>
      </c>
      <c r="J8" s="50">
        <v>25</v>
      </c>
      <c r="K8" s="50">
        <v>16</v>
      </c>
      <c r="L8" s="50">
        <v>30</v>
      </c>
      <c r="M8" s="50">
        <v>2</v>
      </c>
      <c r="N8" s="50">
        <v>10</v>
      </c>
      <c r="O8" s="50"/>
      <c r="P8" s="50">
        <f t="shared" si="1"/>
        <v>133</v>
      </c>
      <c r="Q8" s="50">
        <v>8</v>
      </c>
      <c r="R8" s="52">
        <f t="shared" si="2"/>
        <v>125</v>
      </c>
      <c r="S8" s="50">
        <f t="shared" si="3"/>
        <v>6</v>
      </c>
      <c r="T8" s="50">
        <f t="shared" si="4"/>
        <v>6</v>
      </c>
      <c r="U8" s="50"/>
      <c r="V8" s="53">
        <f t="shared" si="5"/>
        <v>131</v>
      </c>
      <c r="W8" s="50"/>
      <c r="X8" s="50">
        <f t="shared" si="6"/>
        <v>0</v>
      </c>
      <c r="Y8" s="54">
        <f t="shared" si="7"/>
        <v>0</v>
      </c>
      <c r="Z8" s="55">
        <f t="shared" si="8"/>
        <v>131</v>
      </c>
      <c r="AD8" s="34"/>
      <c r="AE8" s="34"/>
      <c r="AF8" s="34"/>
      <c r="AG8" s="34"/>
      <c r="AH8" s="34"/>
    </row>
    <row r="9" spans="1:34" s="67" customFormat="1">
      <c r="A9" s="56">
        <v>8</v>
      </c>
      <c r="B9" s="71" t="s">
        <v>31</v>
      </c>
      <c r="C9" s="71">
        <v>10013</v>
      </c>
      <c r="D9" s="11">
        <v>1207</v>
      </c>
      <c r="E9" s="11">
        <f t="shared" si="0"/>
        <v>100.58333333333333</v>
      </c>
      <c r="F9" s="11">
        <v>50</v>
      </c>
      <c r="G9" s="51"/>
      <c r="H9" s="51">
        <v>30</v>
      </c>
      <c r="I9" s="50">
        <v>100</v>
      </c>
      <c r="J9" s="50">
        <v>25</v>
      </c>
      <c r="K9" s="50">
        <v>16</v>
      </c>
      <c r="L9" s="50">
        <v>30</v>
      </c>
      <c r="M9" s="50">
        <v>2</v>
      </c>
      <c r="N9" s="50">
        <v>10</v>
      </c>
      <c r="O9" s="50"/>
      <c r="P9" s="50">
        <f t="shared" si="1"/>
        <v>133</v>
      </c>
      <c r="Q9" s="50">
        <v>9</v>
      </c>
      <c r="R9" s="52">
        <f t="shared" si="2"/>
        <v>124</v>
      </c>
      <c r="S9" s="50">
        <f t="shared" si="3"/>
        <v>6</v>
      </c>
      <c r="T9" s="50">
        <f t="shared" si="4"/>
        <v>6</v>
      </c>
      <c r="U9" s="50"/>
      <c r="V9" s="53">
        <f t="shared" si="5"/>
        <v>130</v>
      </c>
      <c r="W9" s="50"/>
      <c r="X9" s="50">
        <f t="shared" si="6"/>
        <v>0</v>
      </c>
      <c r="Y9" s="54">
        <f t="shared" si="7"/>
        <v>0</v>
      </c>
      <c r="Z9" s="55">
        <f t="shared" si="8"/>
        <v>130</v>
      </c>
      <c r="AA9" s="75"/>
      <c r="AB9"/>
      <c r="AC9"/>
      <c r="AD9" s="68"/>
      <c r="AE9" s="68"/>
      <c r="AF9" s="68"/>
      <c r="AG9" s="68"/>
      <c r="AH9" s="34"/>
    </row>
    <row r="10" spans="1:34" s="67" customFormat="1">
      <c r="A10" s="56">
        <v>9</v>
      </c>
      <c r="B10" s="71" t="s">
        <v>32</v>
      </c>
      <c r="C10" s="71">
        <v>10014</v>
      </c>
      <c r="D10" s="11">
        <v>1208</v>
      </c>
      <c r="E10" s="11">
        <f t="shared" si="0"/>
        <v>100.66666666666667</v>
      </c>
      <c r="F10" s="11">
        <v>50</v>
      </c>
      <c r="G10" s="51"/>
      <c r="H10" s="51">
        <v>30</v>
      </c>
      <c r="I10" s="50">
        <v>100</v>
      </c>
      <c r="J10" s="50">
        <v>25</v>
      </c>
      <c r="K10" s="50">
        <v>16</v>
      </c>
      <c r="L10" s="50">
        <v>30</v>
      </c>
      <c r="M10" s="50">
        <v>2</v>
      </c>
      <c r="N10" s="50">
        <v>10</v>
      </c>
      <c r="O10" s="50"/>
      <c r="P10" s="50">
        <f t="shared" si="1"/>
        <v>133</v>
      </c>
      <c r="Q10" s="50">
        <v>10</v>
      </c>
      <c r="R10" s="52">
        <f t="shared" si="2"/>
        <v>123</v>
      </c>
      <c r="S10" s="50">
        <f t="shared" si="3"/>
        <v>6</v>
      </c>
      <c r="T10" s="50">
        <f t="shared" si="4"/>
        <v>6</v>
      </c>
      <c r="U10" s="50"/>
      <c r="V10" s="53">
        <f t="shared" si="5"/>
        <v>129</v>
      </c>
      <c r="W10" s="50"/>
      <c r="X10" s="50">
        <f t="shared" si="6"/>
        <v>0</v>
      </c>
      <c r="Y10" s="54">
        <f t="shared" si="7"/>
        <v>0</v>
      </c>
      <c r="Z10" s="55">
        <f t="shared" si="8"/>
        <v>129</v>
      </c>
      <c r="AA10" s="75"/>
      <c r="AB10"/>
      <c r="AC10"/>
      <c r="AD10" s="68"/>
      <c r="AE10" s="68"/>
      <c r="AF10" s="68"/>
      <c r="AG10" s="68"/>
      <c r="AH10" s="34"/>
    </row>
    <row r="11" spans="1:34">
      <c r="A11" s="8">
        <v>10</v>
      </c>
      <c r="B11" s="24" t="s">
        <v>33</v>
      </c>
      <c r="C11" s="20">
        <v>10016</v>
      </c>
      <c r="D11" s="11">
        <v>1209</v>
      </c>
      <c r="E11" s="11">
        <f t="shared" si="0"/>
        <v>100.75</v>
      </c>
      <c r="F11" s="11">
        <v>50</v>
      </c>
      <c r="G11" s="51"/>
      <c r="H11" s="51">
        <v>30</v>
      </c>
      <c r="I11" s="50">
        <v>100</v>
      </c>
      <c r="J11" s="50">
        <v>25</v>
      </c>
      <c r="K11" s="50">
        <v>16</v>
      </c>
      <c r="L11" s="50">
        <v>30</v>
      </c>
      <c r="M11" s="50">
        <v>2</v>
      </c>
      <c r="N11" s="50">
        <v>10</v>
      </c>
      <c r="O11" s="50"/>
      <c r="P11" s="50">
        <f t="shared" si="1"/>
        <v>133</v>
      </c>
      <c r="Q11" s="50">
        <v>11</v>
      </c>
      <c r="R11" s="52">
        <f t="shared" si="2"/>
        <v>122</v>
      </c>
      <c r="S11" s="50">
        <f t="shared" si="3"/>
        <v>6</v>
      </c>
      <c r="T11" s="50">
        <f t="shared" si="4"/>
        <v>6</v>
      </c>
      <c r="U11" s="50"/>
      <c r="V11" s="53">
        <f t="shared" si="5"/>
        <v>128</v>
      </c>
      <c r="W11" s="50"/>
      <c r="X11" s="50">
        <f t="shared" si="6"/>
        <v>0</v>
      </c>
      <c r="Y11" s="54">
        <f t="shared" si="7"/>
        <v>0</v>
      </c>
      <c r="Z11" s="55">
        <f t="shared" si="8"/>
        <v>128</v>
      </c>
      <c r="AA11" s="75"/>
      <c r="AD11" s="34"/>
      <c r="AE11" s="34"/>
      <c r="AF11" s="34"/>
      <c r="AG11" s="34"/>
      <c r="AH11" s="34"/>
    </row>
    <row r="12" spans="1:34">
      <c r="A12" s="8">
        <v>11</v>
      </c>
      <c r="B12" s="20" t="s">
        <v>34</v>
      </c>
      <c r="C12" s="20">
        <v>10017</v>
      </c>
      <c r="D12" s="11">
        <v>1210</v>
      </c>
      <c r="E12" s="11">
        <f t="shared" si="0"/>
        <v>100.83333333333333</v>
      </c>
      <c r="F12" s="11">
        <v>50</v>
      </c>
      <c r="G12" s="51"/>
      <c r="H12" s="51">
        <v>30</v>
      </c>
      <c r="I12" s="50">
        <v>100</v>
      </c>
      <c r="J12" s="50">
        <v>25</v>
      </c>
      <c r="K12" s="50">
        <v>16</v>
      </c>
      <c r="L12" s="50">
        <v>30</v>
      </c>
      <c r="M12" s="50">
        <v>2</v>
      </c>
      <c r="N12" s="50">
        <v>10</v>
      </c>
      <c r="O12" s="50"/>
      <c r="P12" s="50">
        <f t="shared" si="1"/>
        <v>133</v>
      </c>
      <c r="Q12" s="50">
        <v>12</v>
      </c>
      <c r="R12" s="52">
        <f t="shared" si="2"/>
        <v>121</v>
      </c>
      <c r="S12" s="50">
        <f t="shared" si="3"/>
        <v>6</v>
      </c>
      <c r="T12" s="50">
        <f t="shared" si="4"/>
        <v>6</v>
      </c>
      <c r="U12" s="50"/>
      <c r="V12" s="53">
        <f t="shared" si="5"/>
        <v>127</v>
      </c>
      <c r="W12" s="50"/>
      <c r="X12" s="50">
        <f t="shared" si="6"/>
        <v>0</v>
      </c>
      <c r="Y12" s="54">
        <f t="shared" si="7"/>
        <v>0</v>
      </c>
      <c r="Z12" s="55">
        <f t="shared" si="8"/>
        <v>127</v>
      </c>
      <c r="AA12" s="75"/>
      <c r="AD12" s="34"/>
      <c r="AE12" s="34"/>
      <c r="AF12" s="34"/>
      <c r="AG12" s="34"/>
      <c r="AH12" s="34"/>
    </row>
    <row r="13" spans="1:34">
      <c r="A13" s="8">
        <v>12</v>
      </c>
      <c r="B13" s="20" t="s">
        <v>35</v>
      </c>
      <c r="C13" s="20">
        <v>10018</v>
      </c>
      <c r="D13" s="11">
        <v>1211</v>
      </c>
      <c r="E13" s="11">
        <f t="shared" si="0"/>
        <v>100.91666666666667</v>
      </c>
      <c r="F13" s="11">
        <v>50</v>
      </c>
      <c r="G13" s="51"/>
      <c r="H13" s="51">
        <v>30</v>
      </c>
      <c r="I13" s="50">
        <v>100</v>
      </c>
      <c r="J13" s="50">
        <v>25</v>
      </c>
      <c r="K13" s="50">
        <v>16</v>
      </c>
      <c r="L13" s="50">
        <v>30</v>
      </c>
      <c r="M13" s="50">
        <v>2</v>
      </c>
      <c r="N13" s="50">
        <v>10</v>
      </c>
      <c r="O13" s="50"/>
      <c r="P13" s="50">
        <f t="shared" si="1"/>
        <v>133</v>
      </c>
      <c r="Q13" s="50">
        <v>13</v>
      </c>
      <c r="R13" s="52">
        <f t="shared" si="2"/>
        <v>120</v>
      </c>
      <c r="S13" s="50">
        <f t="shared" si="3"/>
        <v>6</v>
      </c>
      <c r="T13" s="50">
        <f t="shared" si="4"/>
        <v>6</v>
      </c>
      <c r="U13" s="50"/>
      <c r="V13" s="53">
        <f t="shared" si="5"/>
        <v>126</v>
      </c>
      <c r="W13" s="50"/>
      <c r="X13" s="50">
        <f t="shared" si="6"/>
        <v>0</v>
      </c>
      <c r="Y13" s="54">
        <f t="shared" si="7"/>
        <v>0</v>
      </c>
      <c r="Z13" s="55">
        <f t="shared" si="8"/>
        <v>126</v>
      </c>
      <c r="AA13" s="75"/>
      <c r="AD13" s="34"/>
      <c r="AE13" s="34"/>
      <c r="AF13" s="34"/>
      <c r="AG13" s="34"/>
      <c r="AH13" s="34"/>
    </row>
    <row r="14" spans="1:34">
      <c r="A14" s="8">
        <v>13</v>
      </c>
      <c r="B14" s="20" t="s">
        <v>43</v>
      </c>
      <c r="C14" s="9">
        <v>10019</v>
      </c>
      <c r="D14" s="11">
        <v>1212</v>
      </c>
      <c r="E14" s="11">
        <f t="shared" si="0"/>
        <v>101</v>
      </c>
      <c r="F14" s="11">
        <v>50</v>
      </c>
      <c r="G14" s="51"/>
      <c r="H14" s="51">
        <v>30</v>
      </c>
      <c r="I14" s="50">
        <v>100</v>
      </c>
      <c r="J14" s="50">
        <v>25</v>
      </c>
      <c r="K14" s="50">
        <v>16</v>
      </c>
      <c r="L14" s="50">
        <v>30</v>
      </c>
      <c r="M14" s="50">
        <v>2</v>
      </c>
      <c r="N14" s="50">
        <v>10</v>
      </c>
      <c r="O14" s="50"/>
      <c r="P14" s="50">
        <f t="shared" si="1"/>
        <v>133</v>
      </c>
      <c r="Q14" s="50">
        <v>14</v>
      </c>
      <c r="R14" s="52">
        <f t="shared" si="2"/>
        <v>119</v>
      </c>
      <c r="S14" s="50">
        <f t="shared" si="3"/>
        <v>6</v>
      </c>
      <c r="T14" s="50">
        <f t="shared" si="4"/>
        <v>6</v>
      </c>
      <c r="U14" s="50"/>
      <c r="V14" s="53">
        <f t="shared" si="5"/>
        <v>125</v>
      </c>
      <c r="W14" s="50"/>
      <c r="X14" s="50">
        <f t="shared" si="6"/>
        <v>0</v>
      </c>
      <c r="Y14" s="54">
        <f t="shared" si="7"/>
        <v>0</v>
      </c>
      <c r="Z14" s="55">
        <f t="shared" si="8"/>
        <v>125</v>
      </c>
      <c r="AA14" s="34"/>
      <c r="AB14" s="34"/>
      <c r="AC14" s="34"/>
      <c r="AD14" s="34"/>
      <c r="AE14" s="34"/>
      <c r="AF14" s="34"/>
      <c r="AG14" s="34"/>
      <c r="AH14" s="34"/>
    </row>
    <row r="15" spans="1:34" ht="15.75" hidden="1" customHeight="1">
      <c r="A15" s="8">
        <v>14</v>
      </c>
      <c r="B15" s="20" t="s">
        <v>44</v>
      </c>
      <c r="C15" s="9">
        <v>10020</v>
      </c>
      <c r="D15" s="11">
        <v>1213</v>
      </c>
      <c r="E15" s="11">
        <f t="shared" si="0"/>
        <v>101.08333333333333</v>
      </c>
      <c r="F15" s="11">
        <v>50</v>
      </c>
      <c r="G15" s="51"/>
      <c r="H15" s="51">
        <v>30</v>
      </c>
      <c r="I15" s="50">
        <v>100</v>
      </c>
      <c r="J15" s="50">
        <v>25</v>
      </c>
      <c r="K15" s="50">
        <v>16</v>
      </c>
      <c r="L15" s="50">
        <v>30</v>
      </c>
      <c r="M15" s="50">
        <v>2</v>
      </c>
      <c r="N15" s="50">
        <v>10</v>
      </c>
      <c r="O15" s="50"/>
      <c r="P15" s="50">
        <f t="shared" si="1"/>
        <v>133</v>
      </c>
      <c r="Q15" s="50">
        <v>15</v>
      </c>
      <c r="R15" s="52">
        <f t="shared" si="2"/>
        <v>118</v>
      </c>
      <c r="S15" s="50">
        <f t="shared" si="3"/>
        <v>6</v>
      </c>
      <c r="T15" s="50">
        <f t="shared" si="4"/>
        <v>6</v>
      </c>
      <c r="U15" s="50"/>
      <c r="V15" s="53">
        <f t="shared" si="5"/>
        <v>124</v>
      </c>
      <c r="W15" s="50"/>
      <c r="X15" s="50">
        <f t="shared" si="6"/>
        <v>0</v>
      </c>
      <c r="Y15" s="54">
        <f t="shared" si="7"/>
        <v>0</v>
      </c>
      <c r="Z15" s="55">
        <f t="shared" si="8"/>
        <v>124</v>
      </c>
      <c r="AA15" s="76"/>
      <c r="AB15" s="34"/>
      <c r="AC15" s="34"/>
      <c r="AD15" s="34"/>
      <c r="AE15" s="34"/>
      <c r="AF15" s="34"/>
      <c r="AG15" s="34"/>
      <c r="AH15" s="34"/>
    </row>
    <row r="16" spans="1:34">
      <c r="A16" s="8">
        <v>15</v>
      </c>
      <c r="B16" s="20" t="s">
        <v>45</v>
      </c>
      <c r="C16" s="9">
        <v>10021</v>
      </c>
      <c r="D16" s="11">
        <v>1214</v>
      </c>
      <c r="E16" s="11">
        <f t="shared" si="0"/>
        <v>101.16666666666667</v>
      </c>
      <c r="F16" s="11">
        <v>50</v>
      </c>
      <c r="G16" s="51"/>
      <c r="H16" s="51">
        <v>30</v>
      </c>
      <c r="I16" s="50">
        <v>100</v>
      </c>
      <c r="J16" s="50">
        <v>25</v>
      </c>
      <c r="K16" s="50">
        <v>16</v>
      </c>
      <c r="L16" s="50">
        <v>30</v>
      </c>
      <c r="M16" s="50">
        <v>2</v>
      </c>
      <c r="N16" s="50">
        <v>10</v>
      </c>
      <c r="O16" s="50"/>
      <c r="P16" s="50">
        <f t="shared" si="1"/>
        <v>133</v>
      </c>
      <c r="Q16" s="50">
        <v>16</v>
      </c>
      <c r="R16" s="52">
        <f t="shared" si="2"/>
        <v>117</v>
      </c>
      <c r="S16" s="50">
        <f t="shared" si="3"/>
        <v>6</v>
      </c>
      <c r="T16" s="50">
        <f t="shared" si="4"/>
        <v>6</v>
      </c>
      <c r="U16" s="50"/>
      <c r="V16" s="53">
        <f t="shared" si="5"/>
        <v>123</v>
      </c>
      <c r="W16" s="50"/>
      <c r="X16" s="50">
        <f t="shared" si="6"/>
        <v>0</v>
      </c>
      <c r="Y16" s="54">
        <f t="shared" si="7"/>
        <v>0</v>
      </c>
      <c r="Z16" s="55">
        <f t="shared" si="8"/>
        <v>123</v>
      </c>
      <c r="AA16" s="76"/>
      <c r="AB16" s="34"/>
      <c r="AC16" s="34"/>
      <c r="AD16" s="34"/>
      <c r="AE16" s="34"/>
      <c r="AF16" s="34"/>
      <c r="AG16" s="34"/>
      <c r="AH16" s="34"/>
    </row>
    <row r="17" spans="1:38">
      <c r="A17" s="8">
        <v>16</v>
      </c>
      <c r="B17" s="20" t="s">
        <v>49</v>
      </c>
      <c r="C17" s="9">
        <v>10022</v>
      </c>
      <c r="D17" s="11">
        <v>1215</v>
      </c>
      <c r="E17" s="11">
        <f t="shared" si="0"/>
        <v>101.25</v>
      </c>
      <c r="F17" s="11">
        <v>50</v>
      </c>
      <c r="G17" s="51"/>
      <c r="H17" s="51">
        <v>30</v>
      </c>
      <c r="I17" s="50">
        <v>100</v>
      </c>
      <c r="J17" s="50">
        <v>25</v>
      </c>
      <c r="K17" s="50">
        <v>16</v>
      </c>
      <c r="L17" s="50">
        <v>30</v>
      </c>
      <c r="M17" s="50">
        <v>2</v>
      </c>
      <c r="N17" s="50">
        <v>10</v>
      </c>
      <c r="O17" s="50"/>
      <c r="P17" s="50">
        <f t="shared" si="1"/>
        <v>133</v>
      </c>
      <c r="Q17" s="50">
        <v>17</v>
      </c>
      <c r="R17" s="52">
        <f t="shared" si="2"/>
        <v>116</v>
      </c>
      <c r="S17" s="50">
        <f t="shared" si="3"/>
        <v>6</v>
      </c>
      <c r="T17" s="50">
        <f t="shared" si="4"/>
        <v>6</v>
      </c>
      <c r="U17" s="50"/>
      <c r="V17" s="53">
        <f t="shared" si="5"/>
        <v>122</v>
      </c>
      <c r="W17" s="50"/>
      <c r="X17" s="50">
        <f t="shared" si="6"/>
        <v>0</v>
      </c>
      <c r="Y17" s="54">
        <f t="shared" si="7"/>
        <v>0</v>
      </c>
      <c r="Z17" s="55">
        <f t="shared" si="8"/>
        <v>122</v>
      </c>
      <c r="AA17" s="76"/>
      <c r="AB17" s="34"/>
      <c r="AC17" s="34"/>
      <c r="AD17" s="34"/>
      <c r="AE17" s="34"/>
      <c r="AF17" s="34"/>
      <c r="AG17" s="34"/>
      <c r="AH17" s="34"/>
    </row>
    <row r="18" spans="1:38" hidden="1">
      <c r="A18" s="8">
        <v>17</v>
      </c>
      <c r="B18" s="20" t="s">
        <v>47</v>
      </c>
      <c r="C18" s="9">
        <v>10023</v>
      </c>
      <c r="D18" s="11">
        <v>1216</v>
      </c>
      <c r="E18" s="11">
        <f t="shared" si="0"/>
        <v>101.33333333333333</v>
      </c>
      <c r="F18" s="11">
        <v>50</v>
      </c>
      <c r="G18" s="51"/>
      <c r="H18" s="51">
        <v>30</v>
      </c>
      <c r="I18" s="50">
        <v>100</v>
      </c>
      <c r="J18" s="50">
        <v>25</v>
      </c>
      <c r="K18" s="50">
        <v>16</v>
      </c>
      <c r="L18" s="50">
        <v>30</v>
      </c>
      <c r="M18" s="50">
        <v>2</v>
      </c>
      <c r="N18" s="50">
        <v>10</v>
      </c>
      <c r="O18" s="50"/>
      <c r="P18" s="50">
        <f t="shared" si="1"/>
        <v>133</v>
      </c>
      <c r="Q18" s="50">
        <v>18</v>
      </c>
      <c r="R18" s="52">
        <f t="shared" si="2"/>
        <v>115</v>
      </c>
      <c r="S18" s="50">
        <f t="shared" si="3"/>
        <v>6</v>
      </c>
      <c r="T18" s="50">
        <f t="shared" si="4"/>
        <v>6</v>
      </c>
      <c r="U18" s="50"/>
      <c r="V18" s="53">
        <f t="shared" si="5"/>
        <v>121</v>
      </c>
      <c r="W18" s="50"/>
      <c r="X18" s="50">
        <f t="shared" si="6"/>
        <v>0</v>
      </c>
      <c r="Y18" s="54">
        <f t="shared" si="7"/>
        <v>0</v>
      </c>
      <c r="Z18" s="55">
        <f t="shared" si="8"/>
        <v>121</v>
      </c>
      <c r="AA18" s="76"/>
      <c r="AB18" s="34"/>
      <c r="AC18" s="34"/>
      <c r="AD18" s="34"/>
      <c r="AE18" s="34"/>
      <c r="AF18" s="34"/>
      <c r="AG18" s="34"/>
      <c r="AH18" s="34"/>
    </row>
    <row r="19" spans="1:38">
      <c r="A19" s="8">
        <v>18</v>
      </c>
      <c r="B19" s="20" t="s">
        <v>48</v>
      </c>
      <c r="C19" s="9">
        <v>10024</v>
      </c>
      <c r="D19" s="11">
        <v>1217</v>
      </c>
      <c r="E19" s="11">
        <f t="shared" si="0"/>
        <v>101.41666666666667</v>
      </c>
      <c r="F19" s="11">
        <v>50</v>
      </c>
      <c r="G19" s="51"/>
      <c r="H19" s="51">
        <v>30</v>
      </c>
      <c r="I19" s="50">
        <v>100</v>
      </c>
      <c r="J19" s="50">
        <v>25</v>
      </c>
      <c r="K19" s="50">
        <v>16</v>
      </c>
      <c r="L19" s="50">
        <v>30</v>
      </c>
      <c r="M19" s="50">
        <v>2</v>
      </c>
      <c r="N19" s="50">
        <v>10</v>
      </c>
      <c r="O19" s="50"/>
      <c r="P19" s="50">
        <f t="shared" si="1"/>
        <v>133</v>
      </c>
      <c r="Q19" s="50">
        <v>19</v>
      </c>
      <c r="R19" s="52">
        <f t="shared" si="2"/>
        <v>114</v>
      </c>
      <c r="S19" s="50">
        <f t="shared" si="3"/>
        <v>6</v>
      </c>
      <c r="T19" s="50">
        <f t="shared" si="4"/>
        <v>6</v>
      </c>
      <c r="U19" s="50"/>
      <c r="V19" s="53">
        <f t="shared" si="5"/>
        <v>120</v>
      </c>
      <c r="W19" s="50"/>
      <c r="X19" s="50">
        <f t="shared" si="6"/>
        <v>0</v>
      </c>
      <c r="Y19" s="54">
        <f t="shared" si="7"/>
        <v>0</v>
      </c>
      <c r="Z19" s="55">
        <f t="shared" si="8"/>
        <v>120</v>
      </c>
      <c r="AA19" s="76"/>
      <c r="AB19" s="34"/>
      <c r="AC19" s="34"/>
      <c r="AD19" s="34"/>
      <c r="AE19" s="34"/>
      <c r="AF19" s="34"/>
      <c r="AG19" s="34"/>
      <c r="AH19" s="34"/>
    </row>
    <row r="20" spans="1:38">
      <c r="A20" s="8">
        <v>19</v>
      </c>
      <c r="B20" s="20" t="s">
        <v>50</v>
      </c>
      <c r="C20" s="9">
        <v>10025</v>
      </c>
      <c r="D20" s="11">
        <v>1218</v>
      </c>
      <c r="E20" s="11">
        <f t="shared" si="0"/>
        <v>101.5</v>
      </c>
      <c r="F20" s="11">
        <v>50</v>
      </c>
      <c r="G20" s="51"/>
      <c r="H20" s="51">
        <v>30</v>
      </c>
      <c r="I20" s="50">
        <v>100</v>
      </c>
      <c r="J20" s="50">
        <v>25</v>
      </c>
      <c r="K20" s="50">
        <v>16</v>
      </c>
      <c r="L20" s="50">
        <v>30</v>
      </c>
      <c r="M20" s="50">
        <v>2</v>
      </c>
      <c r="N20" s="50">
        <v>10</v>
      </c>
      <c r="O20" s="50"/>
      <c r="P20" s="50">
        <f t="shared" si="1"/>
        <v>133</v>
      </c>
      <c r="Q20" s="50">
        <v>20</v>
      </c>
      <c r="R20" s="52">
        <f t="shared" si="2"/>
        <v>113</v>
      </c>
      <c r="S20" s="50">
        <f t="shared" si="3"/>
        <v>6</v>
      </c>
      <c r="T20" s="50">
        <f t="shared" si="4"/>
        <v>6</v>
      </c>
      <c r="U20" s="50"/>
      <c r="V20" s="53">
        <f t="shared" si="5"/>
        <v>119</v>
      </c>
      <c r="W20" s="50"/>
      <c r="X20" s="50">
        <f t="shared" si="6"/>
        <v>0</v>
      </c>
      <c r="Y20" s="54">
        <f t="shared" si="7"/>
        <v>0</v>
      </c>
      <c r="Z20" s="55">
        <f t="shared" si="8"/>
        <v>119</v>
      </c>
      <c r="AA20" s="76"/>
      <c r="AB20" s="34"/>
      <c r="AC20" s="34"/>
    </row>
    <row r="21" spans="1:38">
      <c r="A21" s="8">
        <v>20</v>
      </c>
      <c r="B21" s="20" t="s">
        <v>51</v>
      </c>
      <c r="C21" s="9">
        <v>10026</v>
      </c>
      <c r="D21" s="11">
        <v>1219</v>
      </c>
      <c r="E21" s="11">
        <f t="shared" si="0"/>
        <v>101.58333333333333</v>
      </c>
      <c r="F21" s="11">
        <v>50</v>
      </c>
      <c r="G21" s="51"/>
      <c r="H21" s="51">
        <v>30</v>
      </c>
      <c r="I21" s="50">
        <v>100</v>
      </c>
      <c r="J21" s="50">
        <v>25</v>
      </c>
      <c r="K21" s="50">
        <v>16</v>
      </c>
      <c r="L21" s="50">
        <v>30</v>
      </c>
      <c r="M21" s="50">
        <v>2</v>
      </c>
      <c r="N21" s="50">
        <v>10</v>
      </c>
      <c r="O21" s="50"/>
      <c r="P21" s="50">
        <f t="shared" si="1"/>
        <v>133</v>
      </c>
      <c r="Q21" s="50">
        <v>21</v>
      </c>
      <c r="R21" s="52">
        <f t="shared" si="2"/>
        <v>112</v>
      </c>
      <c r="S21" s="50">
        <f t="shared" si="3"/>
        <v>6</v>
      </c>
      <c r="T21" s="50">
        <f t="shared" si="4"/>
        <v>6</v>
      </c>
      <c r="U21" s="50"/>
      <c r="V21" s="53">
        <f t="shared" si="5"/>
        <v>118</v>
      </c>
      <c r="W21" s="50"/>
      <c r="X21" s="50">
        <f t="shared" si="6"/>
        <v>0</v>
      </c>
      <c r="Y21" s="54">
        <f t="shared" si="7"/>
        <v>0</v>
      </c>
      <c r="Z21" s="55">
        <f t="shared" si="8"/>
        <v>118</v>
      </c>
      <c r="AA21" s="76"/>
      <c r="AB21" s="34"/>
      <c r="AC21" s="34"/>
    </row>
    <row r="22" spans="1:38">
      <c r="A22" s="8">
        <v>21</v>
      </c>
      <c r="B22" s="20" t="s">
        <v>52</v>
      </c>
      <c r="C22" s="9">
        <v>10027</v>
      </c>
      <c r="D22" s="11">
        <v>1220</v>
      </c>
      <c r="E22" s="11">
        <f t="shared" si="0"/>
        <v>101.66666666666667</v>
      </c>
      <c r="F22" s="11">
        <v>50</v>
      </c>
      <c r="G22" s="51"/>
      <c r="H22" s="51">
        <v>30</v>
      </c>
      <c r="I22" s="50">
        <v>100</v>
      </c>
      <c r="J22" s="50">
        <v>25</v>
      </c>
      <c r="K22" s="50">
        <v>16</v>
      </c>
      <c r="L22" s="50">
        <v>30</v>
      </c>
      <c r="M22" s="50">
        <v>2</v>
      </c>
      <c r="N22" s="50">
        <v>10</v>
      </c>
      <c r="O22" s="50"/>
      <c r="P22" s="50">
        <f t="shared" si="1"/>
        <v>133</v>
      </c>
      <c r="Q22" s="50">
        <v>22</v>
      </c>
      <c r="R22" s="52">
        <f t="shared" si="2"/>
        <v>111</v>
      </c>
      <c r="S22" s="50">
        <f t="shared" si="3"/>
        <v>6</v>
      </c>
      <c r="T22" s="50">
        <f t="shared" si="4"/>
        <v>6</v>
      </c>
      <c r="U22" s="50"/>
      <c r="V22" s="53">
        <f t="shared" si="5"/>
        <v>117</v>
      </c>
      <c r="W22" s="50"/>
      <c r="X22" s="50">
        <f t="shared" si="6"/>
        <v>0</v>
      </c>
      <c r="Y22" s="54">
        <f t="shared" si="7"/>
        <v>0</v>
      </c>
      <c r="Z22" s="55">
        <f t="shared" si="8"/>
        <v>117</v>
      </c>
      <c r="AA22" s="76"/>
      <c r="AB22" s="34"/>
      <c r="AC22" s="34"/>
    </row>
    <row r="23" spans="1:38">
      <c r="A23" s="8">
        <v>22</v>
      </c>
      <c r="B23" s="23" t="s">
        <v>53</v>
      </c>
      <c r="C23" s="10">
        <v>10028</v>
      </c>
      <c r="D23" s="11">
        <v>1221</v>
      </c>
      <c r="E23" s="11">
        <f t="shared" si="0"/>
        <v>101.75</v>
      </c>
      <c r="F23" s="11">
        <v>50</v>
      </c>
      <c r="G23" s="51"/>
      <c r="H23" s="51">
        <v>30</v>
      </c>
      <c r="I23" s="50">
        <v>100</v>
      </c>
      <c r="J23" s="50">
        <v>25</v>
      </c>
      <c r="K23" s="50">
        <v>16</v>
      </c>
      <c r="L23" s="50">
        <v>30</v>
      </c>
      <c r="M23" s="50">
        <v>2</v>
      </c>
      <c r="N23" s="50">
        <v>10</v>
      </c>
      <c r="O23" s="50"/>
      <c r="P23" s="50">
        <f t="shared" si="1"/>
        <v>133</v>
      </c>
      <c r="Q23" s="50">
        <v>23</v>
      </c>
      <c r="R23" s="52">
        <f t="shared" si="2"/>
        <v>110</v>
      </c>
      <c r="S23" s="50">
        <f t="shared" si="3"/>
        <v>6</v>
      </c>
      <c r="T23" s="50">
        <f t="shared" si="4"/>
        <v>6</v>
      </c>
      <c r="U23" s="50"/>
      <c r="V23" s="53">
        <f t="shared" si="5"/>
        <v>116</v>
      </c>
      <c r="W23" s="50"/>
      <c r="X23" s="50">
        <f t="shared" si="6"/>
        <v>0</v>
      </c>
      <c r="Y23" s="54">
        <f t="shared" si="7"/>
        <v>0</v>
      </c>
      <c r="Z23" s="55">
        <f t="shared" si="8"/>
        <v>116</v>
      </c>
      <c r="AA23" s="76"/>
      <c r="AB23" s="34"/>
      <c r="AC23" s="34"/>
    </row>
    <row r="24" spans="1:38">
      <c r="A24" s="8">
        <v>23</v>
      </c>
      <c r="B24" s="23" t="s">
        <v>54</v>
      </c>
      <c r="C24" s="10">
        <v>10029</v>
      </c>
      <c r="D24" s="11">
        <v>1222</v>
      </c>
      <c r="E24" s="11">
        <f t="shared" si="0"/>
        <v>101.83333333333333</v>
      </c>
      <c r="F24" s="11">
        <v>50</v>
      </c>
      <c r="G24" s="51"/>
      <c r="H24" s="51">
        <v>30</v>
      </c>
      <c r="I24" s="50">
        <v>100</v>
      </c>
      <c r="J24" s="50">
        <v>25</v>
      </c>
      <c r="K24" s="50">
        <v>16</v>
      </c>
      <c r="L24" s="50">
        <v>30</v>
      </c>
      <c r="M24" s="50">
        <v>2</v>
      </c>
      <c r="N24" s="50">
        <v>10</v>
      </c>
      <c r="O24" s="50"/>
      <c r="P24" s="50">
        <f t="shared" si="1"/>
        <v>133</v>
      </c>
      <c r="Q24" s="50">
        <v>24</v>
      </c>
      <c r="R24" s="52">
        <f t="shared" si="2"/>
        <v>109</v>
      </c>
      <c r="S24" s="50">
        <f t="shared" si="3"/>
        <v>6</v>
      </c>
      <c r="T24" s="50">
        <f t="shared" si="4"/>
        <v>6</v>
      </c>
      <c r="U24" s="50"/>
      <c r="V24" s="53">
        <f t="shared" si="5"/>
        <v>115</v>
      </c>
      <c r="W24" s="50"/>
      <c r="X24" s="50">
        <f t="shared" si="6"/>
        <v>0</v>
      </c>
      <c r="Y24" s="54">
        <f t="shared" si="7"/>
        <v>0</v>
      </c>
      <c r="Z24" s="55">
        <f t="shared" si="8"/>
        <v>115</v>
      </c>
      <c r="AA24" s="76"/>
      <c r="AB24" s="34"/>
      <c r="AC24" s="34"/>
    </row>
    <row r="25" spans="1:38">
      <c r="A25" s="8">
        <v>24</v>
      </c>
      <c r="B25" s="10" t="s">
        <v>55</v>
      </c>
      <c r="C25" s="10">
        <v>10030</v>
      </c>
      <c r="D25" s="11">
        <v>1223</v>
      </c>
      <c r="E25" s="11">
        <f t="shared" si="0"/>
        <v>101.91666666666667</v>
      </c>
      <c r="F25" s="11">
        <v>50</v>
      </c>
      <c r="G25" s="51"/>
      <c r="H25" s="51">
        <v>30</v>
      </c>
      <c r="I25" s="50">
        <v>100</v>
      </c>
      <c r="J25" s="50">
        <v>25</v>
      </c>
      <c r="K25" s="50">
        <v>16</v>
      </c>
      <c r="L25" s="50">
        <v>30</v>
      </c>
      <c r="M25" s="50">
        <v>2</v>
      </c>
      <c r="N25" s="50">
        <v>10</v>
      </c>
      <c r="O25" s="50"/>
      <c r="P25" s="50">
        <f t="shared" si="1"/>
        <v>133</v>
      </c>
      <c r="Q25" s="50">
        <v>25</v>
      </c>
      <c r="R25" s="52">
        <f t="shared" si="2"/>
        <v>108</v>
      </c>
      <c r="S25" s="50">
        <f t="shared" si="3"/>
        <v>6</v>
      </c>
      <c r="T25" s="50">
        <f t="shared" si="4"/>
        <v>6</v>
      </c>
      <c r="U25" s="50"/>
      <c r="V25" s="53">
        <f t="shared" si="5"/>
        <v>114</v>
      </c>
      <c r="W25" s="50"/>
      <c r="X25" s="50">
        <f t="shared" si="6"/>
        <v>0</v>
      </c>
      <c r="Y25" s="54">
        <f t="shared" si="7"/>
        <v>0</v>
      </c>
      <c r="Z25" s="55">
        <f t="shared" si="8"/>
        <v>114</v>
      </c>
      <c r="AA25" s="76"/>
      <c r="AB25" s="34"/>
      <c r="AC25" s="34"/>
    </row>
    <row r="26" spans="1:38">
      <c r="A26" s="8">
        <v>25</v>
      </c>
      <c r="B26" s="10" t="s">
        <v>56</v>
      </c>
      <c r="C26" s="10">
        <v>10031</v>
      </c>
      <c r="D26" s="11">
        <v>1224</v>
      </c>
      <c r="E26" s="11">
        <f t="shared" si="0"/>
        <v>102</v>
      </c>
      <c r="F26" s="11">
        <v>50</v>
      </c>
      <c r="G26" s="51"/>
      <c r="H26" s="51">
        <v>30</v>
      </c>
      <c r="I26" s="50">
        <v>100</v>
      </c>
      <c r="J26" s="50">
        <v>25</v>
      </c>
      <c r="K26" s="50">
        <v>16</v>
      </c>
      <c r="L26" s="50">
        <v>30</v>
      </c>
      <c r="M26" s="50">
        <v>2</v>
      </c>
      <c r="N26" s="50">
        <v>10</v>
      </c>
      <c r="O26" s="50"/>
      <c r="P26" s="50">
        <f t="shared" si="1"/>
        <v>133</v>
      </c>
      <c r="Q26" s="50">
        <v>26</v>
      </c>
      <c r="R26" s="52">
        <f t="shared" si="2"/>
        <v>107</v>
      </c>
      <c r="S26" s="50">
        <f t="shared" si="3"/>
        <v>6</v>
      </c>
      <c r="T26" s="50">
        <f t="shared" si="4"/>
        <v>6</v>
      </c>
      <c r="U26" s="50"/>
      <c r="V26" s="53">
        <f t="shared" si="5"/>
        <v>113</v>
      </c>
      <c r="W26" s="50"/>
      <c r="X26" s="50">
        <f t="shared" si="6"/>
        <v>0</v>
      </c>
      <c r="Y26" s="54">
        <f t="shared" si="7"/>
        <v>0</v>
      </c>
      <c r="Z26" s="55">
        <f t="shared" si="8"/>
        <v>113</v>
      </c>
      <c r="AA26" s="76"/>
      <c r="AB26" s="34"/>
      <c r="AC26" s="34"/>
    </row>
    <row r="27" spans="1:38">
      <c r="A27" s="8"/>
      <c r="B27" s="20"/>
      <c r="C27" s="2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>
        <f>F27*12%</f>
        <v>0</v>
      </c>
      <c r="T27" s="10">
        <f>S27</f>
        <v>0</v>
      </c>
      <c r="U27" s="10"/>
      <c r="V27" s="25"/>
      <c r="W27" s="10"/>
      <c r="X27" s="10"/>
      <c r="Y27" s="26"/>
      <c r="Z27" s="27"/>
      <c r="AJ27" s="17"/>
      <c r="AK27" s="21"/>
      <c r="AL27" s="34"/>
    </row>
    <row r="28" spans="1:38" ht="15.75" thickBot="1">
      <c r="A28" s="28"/>
      <c r="B28" s="29" t="s">
        <v>36</v>
      </c>
      <c r="C28" s="29"/>
      <c r="D28" s="30">
        <f t="shared" ref="D28:L28" si="9">SUM(D2:D27)</f>
        <v>30300</v>
      </c>
      <c r="E28" s="31">
        <f t="shared" si="9"/>
        <v>2525</v>
      </c>
      <c r="F28" s="30">
        <f t="shared" si="9"/>
        <v>1252</v>
      </c>
      <c r="G28" s="30">
        <f t="shared" si="9"/>
        <v>0</v>
      </c>
      <c r="H28" s="30">
        <f t="shared" si="9"/>
        <v>750</v>
      </c>
      <c r="I28" s="30">
        <f t="shared" si="9"/>
        <v>2500</v>
      </c>
      <c r="J28" s="30">
        <f t="shared" si="9"/>
        <v>655</v>
      </c>
      <c r="K28" s="30">
        <f t="shared" si="9"/>
        <v>406</v>
      </c>
      <c r="L28" s="30">
        <f t="shared" si="9"/>
        <v>750</v>
      </c>
      <c r="M28" s="30"/>
      <c r="N28" s="30">
        <f>SUM(N2:N27)</f>
        <v>250</v>
      </c>
      <c r="O28" s="30"/>
      <c r="P28" s="30">
        <f t="shared" ref="P28:U28" si="10">SUM(P2:P27)</f>
        <v>3363</v>
      </c>
      <c r="Q28" s="30">
        <f t="shared" si="10"/>
        <v>350</v>
      </c>
      <c r="R28" s="30">
        <f t="shared" si="10"/>
        <v>3013</v>
      </c>
      <c r="S28" s="32">
        <f t="shared" si="10"/>
        <v>150.24</v>
      </c>
      <c r="T28" s="32">
        <f t="shared" si="10"/>
        <v>150.24</v>
      </c>
      <c r="U28" s="30">
        <f t="shared" si="10"/>
        <v>0</v>
      </c>
      <c r="V28" s="40">
        <f>SUM(V2:V13)</f>
        <v>1616.24</v>
      </c>
      <c r="W28" s="30">
        <f>SUM(W2:W27)</f>
        <v>0</v>
      </c>
      <c r="X28" s="30"/>
      <c r="Y28" s="39">
        <f>SUM(Y2:Y19)</f>
        <v>0</v>
      </c>
      <c r="Z28" s="38">
        <f>SUM(Z2:Z27)</f>
        <v>3163.24</v>
      </c>
    </row>
    <row r="29" spans="1:38">
      <c r="Z29" s="41"/>
      <c r="AE29" s="73"/>
      <c r="AK29" s="77"/>
    </row>
    <row r="31" spans="1:38">
      <c r="V31" s="34"/>
    </row>
    <row r="32" spans="1:38">
      <c r="U32" s="35"/>
    </row>
    <row r="33" spans="14:21">
      <c r="U33" s="36"/>
    </row>
    <row r="34" spans="14:21">
      <c r="N34" s="41"/>
    </row>
    <row r="35" spans="14:21">
      <c r="N35" s="77"/>
    </row>
    <row r="36" spans="14:21">
      <c r="N36" s="35"/>
    </row>
    <row r="39" spans="14:21">
      <c r="N39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April 2020</vt:lpstr>
      <vt:lpstr>May 2020</vt:lpstr>
      <vt:lpstr>June 2020</vt:lpstr>
      <vt:lpstr>July 2020</vt:lpstr>
      <vt:lpstr>Aug 2020</vt:lpstr>
      <vt:lpstr>Sept 2020</vt:lpstr>
      <vt:lpstr>Oct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dcterms:created xsi:type="dcterms:W3CDTF">2020-04-30T13:38:06Z</dcterms:created>
  <dcterms:modified xsi:type="dcterms:W3CDTF">2020-12-09T01:19:52Z</dcterms:modified>
</cp:coreProperties>
</file>