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Revision\Code Basics\Excel\"/>
    </mc:Choice>
  </mc:AlternateContent>
  <xr:revisionPtr revIDLastSave="0" documentId="13_ncr:1_{F6D6D495-DCA8-4E03-AB36-21BB12336327}" xr6:coauthVersionLast="47" xr6:coauthVersionMax="47" xr10:uidLastSave="{00000000-0000-0000-0000-000000000000}"/>
  <bookViews>
    <workbookView xWindow="5229" yWindow="2529" windowWidth="16457" windowHeight="9454" activeTab="2" xr2:uid="{00000000-000D-0000-FFFF-FFFF00000000}"/>
  </bookViews>
  <sheets>
    <sheet name="Charts" sheetId="2" r:id="rId1"/>
    <sheet name="Sheet1" sheetId="1" r:id="rId2"/>
    <sheet name="Assignment 1" sheetId="3" r:id="rId3"/>
  </sheets>
  <definedNames>
    <definedName name="Slicer_Cat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8" i="3" l="1"/>
  <c r="N9" i="3"/>
  <c r="N10" i="3"/>
  <c r="N7" i="3"/>
  <c r="C31" i="3"/>
  <c r="D31" i="3"/>
  <c r="E31" i="3"/>
  <c r="B31" i="3"/>
  <c r="C29" i="3"/>
  <c r="D29" i="3"/>
  <c r="E29" i="3"/>
  <c r="B29" i="3"/>
  <c r="N29" i="3"/>
  <c r="N17" i="3"/>
  <c r="N18" i="3"/>
  <c r="N19" i="3"/>
  <c r="N20" i="3"/>
  <c r="N21" i="3"/>
  <c r="N23" i="3"/>
  <c r="N24" i="3"/>
  <c r="N26" i="3"/>
  <c r="N27" i="3"/>
  <c r="N28" i="3"/>
  <c r="N11" i="3"/>
  <c r="C11" i="3"/>
  <c r="D11" i="3"/>
  <c r="E11" i="3"/>
  <c r="B11" i="3"/>
  <c r="M12" i="1"/>
  <c r="M13" i="1"/>
  <c r="M14" i="1"/>
  <c r="M11" i="1"/>
  <c r="I4" i="1"/>
  <c r="I3" i="1"/>
  <c r="I5" i="1"/>
  <c r="J4" i="1"/>
  <c r="J5" i="1"/>
  <c r="J3" i="1"/>
  <c r="E13" i="1"/>
  <c r="D16" i="1"/>
  <c r="D14" i="1"/>
  <c r="E3" i="1"/>
  <c r="E4" i="1"/>
  <c r="E5" i="1"/>
  <c r="E6" i="1"/>
  <c r="E7" i="1"/>
  <c r="E8" i="1"/>
  <c r="E9" i="1"/>
  <c r="E10" i="1"/>
  <c r="E11" i="1"/>
  <c r="E12" i="1"/>
  <c r="E2" i="1"/>
  <c r="E14" i="1" l="1"/>
</calcChain>
</file>

<file path=xl/sharedStrings.xml><?xml version="1.0" encoding="utf-8"?>
<sst xmlns="http://schemas.openxmlformats.org/spreadsheetml/2006/main" count="98" uniqueCount="65">
  <si>
    <t>Date</t>
  </si>
  <si>
    <t>Catgory</t>
  </si>
  <si>
    <t>Item</t>
  </si>
  <si>
    <t>Amount</t>
  </si>
  <si>
    <t>Subway Sandwich</t>
  </si>
  <si>
    <t>Chotumal Samosa</t>
  </si>
  <si>
    <t>Groceries</t>
  </si>
  <si>
    <t>Phone Bill</t>
  </si>
  <si>
    <t>Gas Bill</t>
  </si>
  <si>
    <t>Home Rent</t>
  </si>
  <si>
    <t>Watel Bill</t>
  </si>
  <si>
    <t>Olive Garden</t>
  </si>
  <si>
    <t>Tea-Post</t>
  </si>
  <si>
    <t>Tondumal Pani puri</t>
  </si>
  <si>
    <t>Food</t>
  </si>
  <si>
    <t>Utilities</t>
  </si>
  <si>
    <t>Rent</t>
  </si>
  <si>
    <t>Salary</t>
  </si>
  <si>
    <t>Income</t>
  </si>
  <si>
    <t>Major Expense ?</t>
  </si>
  <si>
    <t>Category</t>
  </si>
  <si>
    <t>Average</t>
  </si>
  <si>
    <t>Total</t>
  </si>
  <si>
    <t>Dosa</t>
  </si>
  <si>
    <t xml:space="preserve">Company </t>
  </si>
  <si>
    <t>Revenue</t>
  </si>
  <si>
    <t>Profit</t>
  </si>
  <si>
    <t>Tata Motors</t>
  </si>
  <si>
    <t>Reliance</t>
  </si>
  <si>
    <t>Tesla</t>
  </si>
  <si>
    <t>Google</t>
  </si>
  <si>
    <t>Vedanta</t>
  </si>
  <si>
    <t>Total Amount</t>
  </si>
  <si>
    <t>Personal Income, Expense Tracker</t>
  </si>
  <si>
    <t xml:space="preserve">Monthly Savings Target   </t>
  </si>
  <si>
    <t>Jan</t>
  </si>
  <si>
    <t>Feb</t>
  </si>
  <si>
    <t>Mar</t>
  </si>
  <si>
    <t>Apr</t>
  </si>
  <si>
    <t>May</t>
  </si>
  <si>
    <t>Jun</t>
  </si>
  <si>
    <t>Jul</t>
  </si>
  <si>
    <t>Aug</t>
  </si>
  <si>
    <t>Sep</t>
  </si>
  <si>
    <t>Oct</t>
  </si>
  <si>
    <t>Nov</t>
  </si>
  <si>
    <t>Dec</t>
  </si>
  <si>
    <t>Year To Date</t>
  </si>
  <si>
    <t>Rental Income</t>
  </si>
  <si>
    <t>Dividend , Stock Gain</t>
  </si>
  <si>
    <t>Freelancing</t>
  </si>
  <si>
    <t>Total Income</t>
  </si>
  <si>
    <t>Expenses</t>
  </si>
  <si>
    <t>Housing</t>
  </si>
  <si>
    <t>Mortgage or Rent</t>
  </si>
  <si>
    <t>Phone</t>
  </si>
  <si>
    <t>Electricity</t>
  </si>
  <si>
    <t>Gas</t>
  </si>
  <si>
    <t>Other Maintenance</t>
  </si>
  <si>
    <t>Dining out</t>
  </si>
  <si>
    <t>Transportation</t>
  </si>
  <si>
    <t>Fuel Expenses</t>
  </si>
  <si>
    <t>Bus/Train/Taxi/Flight</t>
  </si>
  <si>
    <t>Vehicle Maintenance</t>
  </si>
  <si>
    <t>Savings/Deficit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</si>
</sst>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F800]dddd\,\ mmmm\ dd\,\ yyyy"/>
  </numFmts>
  <fonts count="4"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59999389629810485"/>
        <bgColor indexed="64"/>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5">
    <xf numFmtId="0" fontId="0" fillId="0" borderId="0" xfId="0"/>
    <xf numFmtId="165" fontId="0" fillId="0" borderId="0" xfId="0" applyNumberFormat="1"/>
    <xf numFmtId="0" fontId="0" fillId="2" borderId="0" xfId="0" applyFill="1"/>
    <xf numFmtId="0" fontId="1" fillId="2" borderId="0" xfId="0" applyFont="1" applyFill="1"/>
    <xf numFmtId="0" fontId="1" fillId="3" borderId="0" xfId="0" applyFont="1" applyFill="1"/>
    <xf numFmtId="165" fontId="0" fillId="4" borderId="1" xfId="0" applyNumberFormat="1" applyFont="1" applyFill="1" applyBorder="1"/>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4" xfId="0" applyFont="1" applyFill="1" applyBorder="1" applyAlignment="1">
      <alignment horizontal="center"/>
    </xf>
    <xf numFmtId="0" fontId="3" fillId="6" borderId="0" xfId="0" applyFont="1" applyFill="1" applyAlignment="1">
      <alignment horizontal="left"/>
    </xf>
    <xf numFmtId="0" fontId="1" fillId="5" borderId="5" xfId="0" applyFont="1" applyFill="1" applyBorder="1" applyAlignment="1">
      <alignment horizontal="center"/>
    </xf>
    <xf numFmtId="0" fontId="1" fillId="5" borderId="6" xfId="0" applyFont="1" applyFill="1" applyBorder="1" applyAlignment="1">
      <alignment horizontal="center"/>
    </xf>
    <xf numFmtId="0" fontId="1" fillId="5" borderId="7" xfId="0" applyFont="1" applyFill="1" applyBorder="1" applyAlignment="1">
      <alignment horizontal="center"/>
    </xf>
    <xf numFmtId="0" fontId="1" fillId="7" borderId="0" xfId="0" applyFont="1" applyFill="1" applyAlignment="1">
      <alignment horizontal="center" vertical="center"/>
    </xf>
    <xf numFmtId="0" fontId="3" fillId="2" borderId="0" xfId="0" applyFont="1" applyFill="1"/>
  </cellXfs>
  <cellStyles count="1">
    <cellStyle name="Normal" xfId="0" builtinId="0"/>
  </cellStyles>
  <dxfs count="7">
    <dxf>
      <numFmt numFmtId="0" formatCode="General"/>
    </dxf>
    <dxf>
      <font>
        <color rgb="FF9C0006"/>
      </font>
      <fill>
        <patternFill>
          <bgColor rgb="FFFFC7CE"/>
        </patternFill>
      </fill>
    </dxf>
    <dxf>
      <numFmt numFmtId="0" formatCode="General"/>
    </dxf>
    <dxf>
      <border outline="0">
        <top style="thin">
          <color indexed="64"/>
        </top>
      </border>
    </dxf>
    <dxf>
      <font>
        <b/>
        <i val="0"/>
        <strike val="0"/>
        <condense val="0"/>
        <extend val="0"/>
        <outline val="0"/>
        <shadow val="0"/>
        <u val="none"/>
        <vertAlign val="baseline"/>
        <sz val="11"/>
        <color theme="1"/>
        <name val="Calibri"/>
        <family val="2"/>
        <scheme val="minor"/>
      </font>
      <fill>
        <patternFill patternType="solid">
          <fgColor indexed="64"/>
          <bgColor theme="5" tint="0.39997558519241921"/>
        </patternFill>
      </fill>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dxf>
    <dxf>
      <numFmt numFmtId="165" formatCode="[$-F800]dddd\,\ mmmm\ dd\,\ yyyy"/>
    </dxf>
  </dxfs>
  <tableStyles count="1" defaultTableStyle="TableStyleMedium2" defaultPivotStyle="PivotStyleLight16">
    <tableStyle name="Invisible" pivot="0" table="0" count="0" xr9:uid="{C283D2CE-B113-4B28-A70C-2FAA0EE1BD1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Company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Revenue</c:v>
                </c:pt>
              </c:strCache>
            </c:strRef>
          </c:tx>
          <c:spPr>
            <a:solidFill>
              <a:schemeClr val="accent1"/>
            </a:solidFill>
            <a:ln>
              <a:noFill/>
            </a:ln>
            <a:effectLst/>
          </c:spPr>
          <c:invertIfNegative val="0"/>
          <c:cat>
            <c:strRef>
              <c:f>Charts!$A$2:$A$7</c:f>
              <c:strCache>
                <c:ptCount val="5"/>
                <c:pt idx="0">
                  <c:v>Tata Motors</c:v>
                </c:pt>
                <c:pt idx="1">
                  <c:v>Reliance</c:v>
                </c:pt>
                <c:pt idx="2">
                  <c:v>Tesla</c:v>
                </c:pt>
                <c:pt idx="3">
                  <c:v>Google</c:v>
                </c:pt>
                <c:pt idx="4">
                  <c:v>Vedanta</c:v>
                </c:pt>
              </c:strCache>
            </c:strRef>
          </c:cat>
          <c:val>
            <c:numRef>
              <c:f>Charts!$B$2:$B$7</c:f>
              <c:numCache>
                <c:formatCode>General</c:formatCode>
                <c:ptCount val="6"/>
                <c:pt idx="0">
                  <c:v>100</c:v>
                </c:pt>
                <c:pt idx="1">
                  <c:v>80</c:v>
                </c:pt>
                <c:pt idx="2">
                  <c:v>70</c:v>
                </c:pt>
                <c:pt idx="3">
                  <c:v>200</c:v>
                </c:pt>
                <c:pt idx="4">
                  <c:v>50</c:v>
                </c:pt>
              </c:numCache>
            </c:numRef>
          </c:val>
          <c:extLst>
            <c:ext xmlns:c16="http://schemas.microsoft.com/office/drawing/2014/chart" uri="{C3380CC4-5D6E-409C-BE32-E72D297353CC}">
              <c16:uniqueId val="{00000000-43C1-4FAB-9F06-E30C0EAEB033}"/>
            </c:ext>
          </c:extLst>
        </c:ser>
        <c:ser>
          <c:idx val="1"/>
          <c:order val="1"/>
          <c:tx>
            <c:strRef>
              <c:f>Charts!$C$1</c:f>
              <c:strCache>
                <c:ptCount val="1"/>
                <c:pt idx="0">
                  <c:v>Profit</c:v>
                </c:pt>
              </c:strCache>
            </c:strRef>
          </c:tx>
          <c:spPr>
            <a:solidFill>
              <a:schemeClr val="accent2"/>
            </a:solidFill>
            <a:ln>
              <a:noFill/>
            </a:ln>
            <a:effectLst/>
          </c:spPr>
          <c:invertIfNegative val="0"/>
          <c:cat>
            <c:strRef>
              <c:f>Charts!$A$2:$A$7</c:f>
              <c:strCache>
                <c:ptCount val="5"/>
                <c:pt idx="0">
                  <c:v>Tata Motors</c:v>
                </c:pt>
                <c:pt idx="1">
                  <c:v>Reliance</c:v>
                </c:pt>
                <c:pt idx="2">
                  <c:v>Tesla</c:v>
                </c:pt>
                <c:pt idx="3">
                  <c:v>Google</c:v>
                </c:pt>
                <c:pt idx="4">
                  <c:v>Vedanta</c:v>
                </c:pt>
              </c:strCache>
            </c:strRef>
          </c:cat>
          <c:val>
            <c:numRef>
              <c:f>Charts!$C$2:$C$7</c:f>
              <c:numCache>
                <c:formatCode>General</c:formatCode>
                <c:ptCount val="6"/>
                <c:pt idx="0">
                  <c:v>24</c:v>
                </c:pt>
                <c:pt idx="1">
                  <c:v>20</c:v>
                </c:pt>
                <c:pt idx="2">
                  <c:v>31</c:v>
                </c:pt>
                <c:pt idx="3">
                  <c:v>40</c:v>
                </c:pt>
                <c:pt idx="4">
                  <c:v>3</c:v>
                </c:pt>
              </c:numCache>
            </c:numRef>
          </c:val>
          <c:extLst>
            <c:ext xmlns:c16="http://schemas.microsoft.com/office/drawing/2014/chart" uri="{C3380CC4-5D6E-409C-BE32-E72D297353CC}">
              <c16:uniqueId val="{00000001-43C1-4FAB-9F06-E30C0EAEB033}"/>
            </c:ext>
          </c:extLst>
        </c:ser>
        <c:dLbls>
          <c:showLegendKey val="0"/>
          <c:showVal val="0"/>
          <c:showCatName val="0"/>
          <c:showSerName val="0"/>
          <c:showPercent val="0"/>
          <c:showBubbleSize val="0"/>
        </c:dLbls>
        <c:gapWidth val="219"/>
        <c:overlap val="-27"/>
        <c:axId val="1626120735"/>
        <c:axId val="210746223"/>
      </c:barChart>
      <c:catAx>
        <c:axId val="162612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46223"/>
        <c:crosses val="autoZero"/>
        <c:auto val="1"/>
        <c:lblAlgn val="ctr"/>
        <c:lblOffset val="100"/>
        <c:noMultiLvlLbl val="0"/>
      </c:catAx>
      <c:valAx>
        <c:axId val="21074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120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Sheet1!$I$2</c:f>
              <c:strCache>
                <c:ptCount val="1"/>
                <c:pt idx="0">
                  <c:v>Amount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Sheet1!$H$3:$H$5</c:f>
              <c:strCache>
                <c:ptCount val="3"/>
                <c:pt idx="0">
                  <c:v>Food</c:v>
                </c:pt>
                <c:pt idx="1">
                  <c:v>Utilities</c:v>
                </c:pt>
                <c:pt idx="2">
                  <c:v>Rent</c:v>
                </c:pt>
              </c:strCache>
            </c:strRef>
          </c:cat>
          <c:val>
            <c:numRef>
              <c:f>Sheet1!$I$3:$I$5</c:f>
              <c:numCache>
                <c:formatCode>General</c:formatCode>
                <c:ptCount val="3"/>
                <c:pt idx="0">
                  <c:v>300</c:v>
                </c:pt>
                <c:pt idx="1">
                  <c:v>320</c:v>
                </c:pt>
                <c:pt idx="2">
                  <c:v>500</c:v>
                </c:pt>
              </c:numCache>
            </c:numRef>
          </c:val>
          <c:extLst>
            <c:ext xmlns:c16="http://schemas.microsoft.com/office/drawing/2014/chart" uri="{C3380CC4-5D6E-409C-BE32-E72D297353CC}">
              <c16:uniqueId val="{00000000-9F40-479C-BC7A-D9D20122EFD6}"/>
            </c:ext>
          </c:extLst>
        </c:ser>
        <c:ser>
          <c:idx val="1"/>
          <c:order val="1"/>
          <c:tx>
            <c:strRef>
              <c:f>Sheet1!$J$2</c:f>
              <c:strCache>
                <c:ptCount val="1"/>
                <c:pt idx="0">
                  <c:v>Average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Sheet1!$H$3:$H$5</c:f>
              <c:strCache>
                <c:ptCount val="3"/>
                <c:pt idx="0">
                  <c:v>Food</c:v>
                </c:pt>
                <c:pt idx="1">
                  <c:v>Utilities</c:v>
                </c:pt>
                <c:pt idx="2">
                  <c:v>Rent</c:v>
                </c:pt>
              </c:strCache>
            </c:strRef>
          </c:cat>
          <c:val>
            <c:numRef>
              <c:f>Sheet1!$J$3:$J$5</c:f>
              <c:numCache>
                <c:formatCode>General</c:formatCode>
                <c:ptCount val="3"/>
                <c:pt idx="0">
                  <c:v>37.5</c:v>
                </c:pt>
                <c:pt idx="1">
                  <c:v>106.66666666666667</c:v>
                </c:pt>
                <c:pt idx="2">
                  <c:v>500</c:v>
                </c:pt>
              </c:numCache>
            </c:numRef>
          </c:val>
          <c:extLst>
            <c:ext xmlns:c16="http://schemas.microsoft.com/office/drawing/2014/chart" uri="{C3380CC4-5D6E-409C-BE32-E72D297353CC}">
              <c16:uniqueId val="{00000001-9F40-479C-BC7A-D9D20122EFD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Sheet1!$M$10</c:f>
              <c:strCache>
                <c:ptCount val="1"/>
                <c:pt idx="0">
                  <c:v>Total Amount</c:v>
                </c:pt>
              </c:strCache>
            </c:strRef>
          </c:tx>
          <c:spPr>
            <a:ln w="28575" cap="rnd">
              <a:solidFill>
                <a:schemeClr val="accent1"/>
              </a:solidFill>
              <a:round/>
            </a:ln>
            <a:effectLst/>
          </c:spPr>
          <c:marker>
            <c:symbol val="none"/>
          </c:marker>
          <c:cat>
            <c:numRef>
              <c:f>Sheet1!$L$11:$L$14</c:f>
              <c:numCache>
                <c:formatCode>[$-F800]dddd\,\ mmmm\ dd\,\ yyyy</c:formatCode>
                <c:ptCount val="4"/>
                <c:pt idx="0">
                  <c:v>45383</c:v>
                </c:pt>
                <c:pt idx="1">
                  <c:v>45384</c:v>
                </c:pt>
                <c:pt idx="2">
                  <c:v>45385</c:v>
                </c:pt>
                <c:pt idx="3">
                  <c:v>45386</c:v>
                </c:pt>
              </c:numCache>
            </c:numRef>
          </c:cat>
          <c:val>
            <c:numRef>
              <c:f>Sheet1!$M$11:$M$14</c:f>
              <c:numCache>
                <c:formatCode>General</c:formatCode>
                <c:ptCount val="4"/>
                <c:pt idx="0">
                  <c:v>880</c:v>
                </c:pt>
                <c:pt idx="1">
                  <c:v>130</c:v>
                </c:pt>
                <c:pt idx="2">
                  <c:v>30</c:v>
                </c:pt>
                <c:pt idx="3">
                  <c:v>80</c:v>
                </c:pt>
              </c:numCache>
            </c:numRef>
          </c:val>
          <c:smooth val="0"/>
          <c:extLst>
            <c:ext xmlns:c16="http://schemas.microsoft.com/office/drawing/2014/chart" uri="{C3380CC4-5D6E-409C-BE32-E72D297353CC}">
              <c16:uniqueId val="{00000000-CF65-4273-845F-704127767F16}"/>
            </c:ext>
          </c:extLst>
        </c:ser>
        <c:dLbls>
          <c:showLegendKey val="0"/>
          <c:showVal val="0"/>
          <c:showCatName val="0"/>
          <c:showSerName val="0"/>
          <c:showPercent val="0"/>
          <c:showBubbleSize val="0"/>
        </c:dLbls>
        <c:smooth val="0"/>
        <c:axId val="443824847"/>
        <c:axId val="443823407"/>
      </c:lineChart>
      <c:dateAx>
        <c:axId val="443824847"/>
        <c:scaling>
          <c:orientation val="minMax"/>
        </c:scaling>
        <c:delete val="0"/>
        <c:axPos val="b"/>
        <c:numFmt formatCode="[$-F800]dddd\,\ mmmm\ dd\,\ 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823407"/>
        <c:crosses val="autoZero"/>
        <c:auto val="1"/>
        <c:lblOffset val="100"/>
        <c:baseTimeUnit val="days"/>
      </c:dateAx>
      <c:valAx>
        <c:axId val="443823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8248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155121</xdr:colOff>
      <xdr:row>0</xdr:row>
      <xdr:rowOff>103414</xdr:rowOff>
    </xdr:from>
    <xdr:to>
      <xdr:col>10</xdr:col>
      <xdr:colOff>155121</xdr:colOff>
      <xdr:row>16</xdr:row>
      <xdr:rowOff>108857</xdr:rowOff>
    </xdr:to>
    <xdr:graphicFrame macro="">
      <xdr:nvGraphicFramePr>
        <xdr:cNvPr id="2" name="Chart 1">
          <a:extLst>
            <a:ext uri="{FF2B5EF4-FFF2-40B4-BE49-F238E27FC236}">
              <a16:creationId xmlns:a16="http://schemas.microsoft.com/office/drawing/2014/main" id="{26690ADD-D1A9-5C65-3FFC-42CB817A8C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647699</xdr:colOff>
      <xdr:row>0</xdr:row>
      <xdr:rowOff>201385</xdr:rowOff>
    </xdr:from>
    <xdr:to>
      <xdr:col>12</xdr:col>
      <xdr:colOff>348342</xdr:colOff>
      <xdr:row>7</xdr:row>
      <xdr:rowOff>97971</xdr:rowOff>
    </xdr:to>
    <mc:AlternateContent xmlns:mc="http://schemas.openxmlformats.org/markup-compatibility/2006">
      <mc:Choice xmlns:sle15="http://schemas.microsoft.com/office/drawing/2012/slicer" Requires="sle15">
        <xdr:graphicFrame macro="">
          <xdr:nvGraphicFramePr>
            <xdr:cNvPr id="2" name="Catgory">
              <a:extLst>
                <a:ext uri="{FF2B5EF4-FFF2-40B4-BE49-F238E27FC236}">
                  <a16:creationId xmlns:a16="http://schemas.microsoft.com/office/drawing/2014/main" id="{0A67D4C3-6C7F-E1B4-A2DB-8E724B9FEE06}"/>
                </a:ext>
              </a:extLst>
            </xdr:cNvPr>
            <xdr:cNvGraphicFramePr/>
          </xdr:nvGraphicFramePr>
          <xdr:xfrm>
            <a:off x="0" y="0"/>
            <a:ext cx="0" cy="0"/>
          </xdr:xfrm>
          <a:graphic>
            <a:graphicData uri="http://schemas.microsoft.com/office/drawing/2010/slicer">
              <sle:slicer xmlns:sle="http://schemas.microsoft.com/office/drawing/2010/slicer" name="Catgory"/>
            </a:graphicData>
          </a:graphic>
        </xdr:graphicFrame>
      </mc:Choice>
      <mc:Fallback>
        <xdr:sp macro="" textlink="">
          <xdr:nvSpPr>
            <xdr:cNvPr id="0" name=""/>
            <xdr:cNvSpPr>
              <a:spLocks noTextEdit="1"/>
            </xdr:cNvSpPr>
          </xdr:nvSpPr>
          <xdr:spPr>
            <a:xfrm>
              <a:off x="8523513" y="201385"/>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114299</xdr:colOff>
      <xdr:row>14</xdr:row>
      <xdr:rowOff>133349</xdr:rowOff>
    </xdr:from>
    <xdr:to>
      <xdr:col>4</xdr:col>
      <xdr:colOff>451757</xdr:colOff>
      <xdr:row>29</xdr:row>
      <xdr:rowOff>100692</xdr:rowOff>
    </xdr:to>
    <xdr:graphicFrame macro="">
      <xdr:nvGraphicFramePr>
        <xdr:cNvPr id="3" name="Chart 2">
          <a:extLst>
            <a:ext uri="{FF2B5EF4-FFF2-40B4-BE49-F238E27FC236}">
              <a16:creationId xmlns:a16="http://schemas.microsoft.com/office/drawing/2014/main" id="{98863A81-88AF-9B50-555D-8E29E5CD25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10885</xdr:colOff>
      <xdr:row>7</xdr:row>
      <xdr:rowOff>29936</xdr:rowOff>
    </xdr:from>
    <xdr:to>
      <xdr:col>10</xdr:col>
      <xdr:colOff>566057</xdr:colOff>
      <xdr:row>20</xdr:row>
      <xdr:rowOff>168729</xdr:rowOff>
    </xdr:to>
    <xdr:graphicFrame macro="">
      <xdr:nvGraphicFramePr>
        <xdr:cNvPr id="4" name="Chart 3">
          <a:extLst>
            <a:ext uri="{FF2B5EF4-FFF2-40B4-BE49-F238E27FC236}">
              <a16:creationId xmlns:a16="http://schemas.microsoft.com/office/drawing/2014/main" id="{988202C1-D6CA-E083-7B57-1CD6EA049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gory" xr10:uid="{6B45CFCD-CA34-4753-A7DA-54D3FED0D4E8}" sourceName="Cat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gory" xr10:uid="{3551D1EC-692D-4C18-970B-C350C547B687}" cache="Slicer_Catgory" caption="Catgory"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3E2AA4-1601-42C0-9429-4089FF4450DA}" name="Table2" displayName="Table2" ref="A1:C7" totalsRowShown="0" headerRowDxfId="4">
  <autoFilter ref="A1:C7" xr:uid="{6C3E2AA4-1601-42C0-9429-4089FF4450DA}"/>
  <tableColumns count="3">
    <tableColumn id="1" xr3:uid="{B5E6E1A6-854F-4E92-9366-0DC4197A6F65}" name="Company "/>
    <tableColumn id="2" xr3:uid="{D5C0B416-CC00-492E-B9C0-4DB6C0D488C5}" name="Revenue"/>
    <tableColumn id="3" xr3:uid="{B68D0B01-BEC3-44E7-929F-B7A1ADCD74E5}" name="Prof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A40EA7-13EB-4B4B-B3FB-0B98C03CECD7}" name="MyExpenses" displayName="MyExpenses" ref="A1:E14" totalsRowCount="1" headerRowDxfId="5">
  <autoFilter ref="A1:E13" xr:uid="{45A40EA7-13EB-4B4B-B3FB-0B98C03CECD7}"/>
  <tableColumns count="5">
    <tableColumn id="1" xr3:uid="{1FFE296C-3746-479E-868A-D877EA35F96F}" name="Date" totalsRowLabel="Total" dataDxfId="6"/>
    <tableColumn id="2" xr3:uid="{F53FFCC6-BD2A-4328-90C4-2E8FE7C1E177}" name="Catgory"/>
    <tableColumn id="3" xr3:uid="{95965FC4-7C6D-4962-9A68-8E374FCE3B07}" name="Item"/>
    <tableColumn id="4" xr3:uid="{F6824D55-FE7B-4ACD-8BD6-1FC8955FBCCC}" name="Amount" totalsRowFunction="sum"/>
    <tableColumn id="5" xr3:uid="{6C860718-7E86-4D6F-9452-7D705C1F3718}" name="Major Expense ?" totalsRowFunction="count">
      <calculatedColumnFormula xml:space="preserve"> IF(D2 &gt;= 100,"Yes","No")</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53695B-F4D1-4260-9AFF-66E05DBF85BA}" name="Table4" displayName="Table4" ref="A6:N11" totalsRowCount="1">
  <autoFilter ref="A6:N10" xr:uid="{0053695B-F4D1-4260-9AFF-66E05DBF85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D162922-A634-4663-805D-DD2D73B221C1}" name="Item" totalsRowLabel="Total Income"/>
    <tableColumn id="2" xr3:uid="{56790DC2-3B7C-4BA2-8DBD-D5C639645C6A}" name="Jan" totalsRowFunction="sum"/>
    <tableColumn id="3" xr3:uid="{D85AD67E-5B6C-43C1-B89A-055B93FE195C}" name="Feb" totalsRowFunction="sum"/>
    <tableColumn id="4" xr3:uid="{E024E361-67AD-49BC-8E23-C80DD89FE6DC}" name="Mar" totalsRowFunction="sum"/>
    <tableColumn id="5" xr3:uid="{D0B92BDE-DDB1-4444-9411-C87D12E6DC75}" name="Apr" totalsRowFunction="sum"/>
    <tableColumn id="6" xr3:uid="{0FDB89D7-D440-4DA7-94A7-B7EDF10A2B2B}" name="May"/>
    <tableColumn id="7" xr3:uid="{9896D713-EE24-4FCF-B375-4AEFF8F7A663}" name="Jun"/>
    <tableColumn id="8" xr3:uid="{6965E263-24B3-495B-B752-DC933708A2DC}" name="Jul"/>
    <tableColumn id="9" xr3:uid="{3A0C48A0-07BB-4369-8B2E-0208D25E0BE3}" name="Aug"/>
    <tableColumn id="10" xr3:uid="{837D5F89-42AD-4B3D-83E7-8957A0D9AA92}" name="Sep"/>
    <tableColumn id="11" xr3:uid="{A431D504-790E-47E1-8FA0-43196B8B9265}" name="Oct"/>
    <tableColumn id="12" xr3:uid="{8151926F-7AE0-42AE-B9A1-143C58BCCAC7}" name="Nov"/>
    <tableColumn id="13" xr3:uid="{EEC60F60-2B2F-4C45-81F9-FBC8853346FB}" name="Dec"/>
    <tableColumn id="14" xr3:uid="{163956B1-DD98-40B8-A82E-B6496484022C}" name="Year To Date" totalsRowFunction="sum" dataDxfId="0">
      <calculatedColumnFormula xml:space="preserve"> SUM(Table4[[#This Row],[Jan]:[Dec]])</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6CA6035-19CE-48A2-981F-3A2F06083BEA}" name="Table5" displayName="Table5" ref="A15:N29" totalsRowCount="1" tableBorderDxfId="3">
  <autoFilter ref="A15:N28" xr:uid="{56CA6035-19CE-48A2-981F-3A2F06083B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DB4FB90-6680-47E0-B3C7-67A58950C032}" name="Item" totalsRowLabel="Total"/>
    <tableColumn id="2" xr3:uid="{7896D229-5419-436A-AC48-0ED1240A1146}" name="Jan" totalsRowFunction="sum"/>
    <tableColumn id="3" xr3:uid="{31251AB0-252A-47F6-988A-A35EE55A1A78}" name="Feb" totalsRowFunction="sum"/>
    <tableColumn id="4" xr3:uid="{5C3CA609-8C27-4478-9D51-D96E8D8F015B}" name="Mar" totalsRowFunction="sum"/>
    <tableColumn id="5" xr3:uid="{25417FC7-1523-409C-9100-8FC9F190645F}" name="Apr" totalsRowFunction="sum"/>
    <tableColumn id="6" xr3:uid="{DB8A2252-4CCC-4CEC-A29A-E8526DAE1A86}" name="May"/>
    <tableColumn id="7" xr3:uid="{8B8EA46E-368A-4E28-B880-75B36FE6301E}" name="Jun"/>
    <tableColumn id="8" xr3:uid="{3E45EAD5-FBBF-4AC6-AE99-BB440697100D}" name="Jul"/>
    <tableColumn id="9" xr3:uid="{EABF010D-B305-4D16-8552-E67FC9ACEEA9}" name="Aug"/>
    <tableColumn id="10" xr3:uid="{473E6FF7-2F1C-48F7-B0A8-0159AC286437}" name="Sep"/>
    <tableColumn id="11" xr3:uid="{DB348937-70DF-4968-8FE3-76350DC8EEED}" name="Oct"/>
    <tableColumn id="12" xr3:uid="{A1913C0A-8CB0-4A7B-A6A6-B295762CBFB7}" name="Nov"/>
    <tableColumn id="13" xr3:uid="{40CBA348-DDBF-4606-964B-5D69C004626D}" name="Dec"/>
    <tableColumn id="14" xr3:uid="{51192D20-52F3-4E7B-AB02-EDA55F2017D6}" name="Year To Date" totalsRowFunction="sum" dataDxfId="2">
      <calculatedColumnFormula xml:space="preserve"> SUM(Table5[[#This Row],[Jan]:[Dec]])</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71810-12C9-410A-A085-C076A8AA71EA}">
  <dimension ref="A1:C6"/>
  <sheetViews>
    <sheetView workbookViewId="0">
      <selection activeCell="C5" sqref="C5"/>
    </sheetView>
  </sheetViews>
  <sheetFormatPr defaultRowHeight="14.6" x14ac:dyDescent="0.4"/>
  <cols>
    <col min="1" max="1" width="13.84375" customWidth="1"/>
    <col min="2" max="2" width="11.15234375" customWidth="1"/>
    <col min="3" max="3" width="10.23046875" customWidth="1"/>
  </cols>
  <sheetData>
    <row r="1" spans="1:3" x14ac:dyDescent="0.4">
      <c r="A1" s="4" t="s">
        <v>24</v>
      </c>
      <c r="B1" s="4" t="s">
        <v>25</v>
      </c>
      <c r="C1" s="4" t="s">
        <v>26</v>
      </c>
    </row>
    <row r="2" spans="1:3" x14ac:dyDescent="0.4">
      <c r="A2" t="s">
        <v>27</v>
      </c>
      <c r="B2">
        <v>100</v>
      </c>
      <c r="C2">
        <v>24</v>
      </c>
    </row>
    <row r="3" spans="1:3" x14ac:dyDescent="0.4">
      <c r="A3" t="s">
        <v>28</v>
      </c>
      <c r="B3">
        <v>80</v>
      </c>
      <c r="C3">
        <v>20</v>
      </c>
    </row>
    <row r="4" spans="1:3" x14ac:dyDescent="0.4">
      <c r="A4" t="s">
        <v>29</v>
      </c>
      <c r="B4">
        <v>70</v>
      </c>
      <c r="C4">
        <v>31</v>
      </c>
    </row>
    <row r="5" spans="1:3" x14ac:dyDescent="0.4">
      <c r="A5" t="s">
        <v>30</v>
      </c>
      <c r="B5">
        <v>200</v>
      </c>
      <c r="C5">
        <v>40</v>
      </c>
    </row>
    <row r="6" spans="1:3" x14ac:dyDescent="0.4">
      <c r="A6" t="s">
        <v>31</v>
      </c>
      <c r="B6">
        <v>50</v>
      </c>
      <c r="C6">
        <v>3</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workbookViewId="0">
      <selection activeCell="L16" sqref="L16"/>
    </sheetView>
  </sheetViews>
  <sheetFormatPr defaultRowHeight="14.6" x14ac:dyDescent="0.4"/>
  <cols>
    <col min="1" max="1" width="11.61328125" bestFit="1" customWidth="1"/>
    <col min="3" max="3" width="20.69140625" customWidth="1"/>
    <col min="4" max="4" width="9.4609375" customWidth="1"/>
    <col min="5" max="5" width="16.4609375" customWidth="1"/>
    <col min="6" max="6" width="11.61328125" bestFit="1" customWidth="1"/>
    <col min="7" max="7" width="13.765625" customWidth="1"/>
    <col min="12" max="12" width="11.61328125" bestFit="1" customWidth="1"/>
    <col min="13" max="13" width="10.765625" customWidth="1"/>
  </cols>
  <sheetData>
    <row r="1" spans="1:13" ht="19.75" customHeight="1" x14ac:dyDescent="0.4">
      <c r="A1" s="3" t="s">
        <v>0</v>
      </c>
      <c r="B1" s="3" t="s">
        <v>1</v>
      </c>
      <c r="C1" s="3" t="s">
        <v>2</v>
      </c>
      <c r="D1" s="3" t="s">
        <v>3</v>
      </c>
      <c r="E1" s="3" t="s">
        <v>19</v>
      </c>
    </row>
    <row r="2" spans="1:13" x14ac:dyDescent="0.4">
      <c r="A2" s="1">
        <v>45383</v>
      </c>
      <c r="B2" t="s">
        <v>14</v>
      </c>
      <c r="C2" t="s">
        <v>4</v>
      </c>
      <c r="D2">
        <v>10</v>
      </c>
      <c r="E2" t="str">
        <f xml:space="preserve"> IF(D2 &gt;= 100,"Yes","No")</f>
        <v>No</v>
      </c>
      <c r="H2" s="3" t="s">
        <v>20</v>
      </c>
      <c r="I2" s="3" t="s">
        <v>3</v>
      </c>
      <c r="J2" s="3" t="s">
        <v>21</v>
      </c>
    </row>
    <row r="3" spans="1:13" x14ac:dyDescent="0.4">
      <c r="A3" s="1">
        <v>45383</v>
      </c>
      <c r="B3" t="s">
        <v>14</v>
      </c>
      <c r="C3" t="s">
        <v>5</v>
      </c>
      <c r="D3">
        <v>20</v>
      </c>
      <c r="E3" t="str">
        <f t="shared" ref="E3:E12" si="0" xml:space="preserve"> IF(D3 &gt;= 100,"Yes","No")</f>
        <v>No</v>
      </c>
      <c r="H3" t="s">
        <v>14</v>
      </c>
      <c r="I3">
        <f>SUMIF($B$2:$B$13,H3,$D$2:$D$13)</f>
        <v>300</v>
      </c>
      <c r="J3">
        <f>AVERAGEIF($B$2:$B$13,H3,$D$2:$D$13)</f>
        <v>37.5</v>
      </c>
    </row>
    <row r="4" spans="1:13" x14ac:dyDescent="0.4">
      <c r="A4" s="1">
        <v>45383</v>
      </c>
      <c r="B4" t="s">
        <v>14</v>
      </c>
      <c r="C4" t="s">
        <v>6</v>
      </c>
      <c r="D4">
        <v>50</v>
      </c>
      <c r="E4" t="str">
        <f t="shared" si="0"/>
        <v>No</v>
      </c>
      <c r="H4" t="s">
        <v>15</v>
      </c>
      <c r="I4">
        <f>SUMIF(MyExpenses[Catgory],H4,$D$2:$D$13)</f>
        <v>320</v>
      </c>
      <c r="J4">
        <f>AVERAGEIF($B$2:$B$13,H4,$D$2:$D$13)</f>
        <v>106.66666666666667</v>
      </c>
    </row>
    <row r="5" spans="1:13" x14ac:dyDescent="0.4">
      <c r="A5" s="1">
        <v>45383</v>
      </c>
      <c r="B5" t="s">
        <v>15</v>
      </c>
      <c r="C5" t="s">
        <v>7</v>
      </c>
      <c r="D5">
        <v>100</v>
      </c>
      <c r="E5" t="str">
        <f t="shared" si="0"/>
        <v>Yes</v>
      </c>
      <c r="H5" t="s">
        <v>16</v>
      </c>
      <c r="I5">
        <f>SUMIF($B$2:$B$13,H5,$D$2:$D$13)</f>
        <v>500</v>
      </c>
      <c r="J5">
        <f>AVERAGEIF($B$2:$B$13,H5,$D$2:$D$13)</f>
        <v>500</v>
      </c>
    </row>
    <row r="6" spans="1:13" x14ac:dyDescent="0.4">
      <c r="A6" s="1">
        <v>45383</v>
      </c>
      <c r="B6" t="s">
        <v>15</v>
      </c>
      <c r="C6" t="s">
        <v>8</v>
      </c>
      <c r="D6">
        <v>200</v>
      </c>
      <c r="E6" t="str">
        <f t="shared" si="0"/>
        <v>Yes</v>
      </c>
    </row>
    <row r="7" spans="1:13" x14ac:dyDescent="0.4">
      <c r="A7" s="1">
        <v>45383</v>
      </c>
      <c r="B7" t="s">
        <v>16</v>
      </c>
      <c r="C7" t="s">
        <v>9</v>
      </c>
      <c r="D7">
        <v>500</v>
      </c>
      <c r="E7" t="str">
        <f t="shared" si="0"/>
        <v>Yes</v>
      </c>
    </row>
    <row r="8" spans="1:13" x14ac:dyDescent="0.4">
      <c r="A8" s="1">
        <v>45384</v>
      </c>
      <c r="B8" t="s">
        <v>15</v>
      </c>
      <c r="C8" t="s">
        <v>10</v>
      </c>
      <c r="D8">
        <v>20</v>
      </c>
      <c r="E8" t="str">
        <f t="shared" si="0"/>
        <v>No</v>
      </c>
    </row>
    <row r="9" spans="1:13" x14ac:dyDescent="0.4">
      <c r="A9" s="1">
        <v>45384</v>
      </c>
      <c r="B9" t="s">
        <v>14</v>
      </c>
      <c r="C9" t="s">
        <v>11</v>
      </c>
      <c r="D9">
        <v>30</v>
      </c>
      <c r="E9" t="str">
        <f t="shared" si="0"/>
        <v>No</v>
      </c>
    </row>
    <row r="10" spans="1:13" x14ac:dyDescent="0.4">
      <c r="A10" s="1">
        <v>45384</v>
      </c>
      <c r="B10" t="s">
        <v>14</v>
      </c>
      <c r="C10" t="s">
        <v>12</v>
      </c>
      <c r="D10">
        <v>30</v>
      </c>
      <c r="E10" t="str">
        <f t="shared" si="0"/>
        <v>No</v>
      </c>
      <c r="L10" s="3" t="s">
        <v>0</v>
      </c>
      <c r="M10" s="3" t="s">
        <v>32</v>
      </c>
    </row>
    <row r="11" spans="1:13" x14ac:dyDescent="0.4">
      <c r="A11" s="1">
        <v>45384</v>
      </c>
      <c r="B11" t="s">
        <v>14</v>
      </c>
      <c r="C11" t="s">
        <v>13</v>
      </c>
      <c r="D11">
        <v>50</v>
      </c>
      <c r="E11" t="str">
        <f t="shared" si="0"/>
        <v>No</v>
      </c>
      <c r="L11" s="5">
        <v>45383</v>
      </c>
      <c r="M11">
        <f xml:space="preserve"> SUMIF(MyExpenses[Date],L11,MyExpenses[Amount])</f>
        <v>880</v>
      </c>
    </row>
    <row r="12" spans="1:13" x14ac:dyDescent="0.4">
      <c r="A12" s="1">
        <v>45385</v>
      </c>
      <c r="B12" t="s">
        <v>14</v>
      </c>
      <c r="C12" t="s">
        <v>6</v>
      </c>
      <c r="D12">
        <v>30</v>
      </c>
      <c r="E12" t="str">
        <f t="shared" si="0"/>
        <v>No</v>
      </c>
      <c r="L12" s="5">
        <v>45384</v>
      </c>
      <c r="M12">
        <f xml:space="preserve"> SUMIF(MyExpenses[Date],L12,MyExpenses[Amount])</f>
        <v>130</v>
      </c>
    </row>
    <row r="13" spans="1:13" x14ac:dyDescent="0.4">
      <c r="A13" s="1">
        <v>45386</v>
      </c>
      <c r="B13" t="s">
        <v>14</v>
      </c>
      <c r="C13" t="s">
        <v>23</v>
      </c>
      <c r="D13">
        <v>80</v>
      </c>
      <c r="E13" t="str">
        <f xml:space="preserve"> IF(D13 &gt;= 100,"Yes","No")</f>
        <v>No</v>
      </c>
      <c r="L13" s="5">
        <v>45385</v>
      </c>
      <c r="M13">
        <f xml:space="preserve"> SUMIF(MyExpenses[Date],L13,MyExpenses[Amount])</f>
        <v>30</v>
      </c>
    </row>
    <row r="14" spans="1:13" x14ac:dyDescent="0.4">
      <c r="A14" t="s">
        <v>22</v>
      </c>
      <c r="D14">
        <f>SUBTOTAL(109,MyExpenses[Amount])</f>
        <v>1120</v>
      </c>
      <c r="E14">
        <f>SUBTOTAL(103,MyExpenses[Major Expense ?])</f>
        <v>12</v>
      </c>
      <c r="L14" s="5">
        <v>45386</v>
      </c>
      <c r="M14">
        <f xml:space="preserve"> SUMIF(MyExpenses[Date],L14,MyExpenses[Amount])</f>
        <v>80</v>
      </c>
    </row>
    <row r="16" spans="1:13" x14ac:dyDescent="0.4">
      <c r="D16">
        <f xml:space="preserve"> SUM(MyExpenses[Amount])</f>
        <v>1120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CF05E-A417-491C-A638-966EA60852DF}">
  <dimension ref="A1:N31"/>
  <sheetViews>
    <sheetView tabSelected="1" topLeftCell="B1" workbookViewId="0">
      <selection activeCell="P14" sqref="P14"/>
    </sheetView>
  </sheetViews>
  <sheetFormatPr defaultRowHeight="14.6" x14ac:dyDescent="0.4"/>
  <cols>
    <col min="1" max="1" width="16.53515625" customWidth="1"/>
    <col min="14" max="14" width="13.3828125" customWidth="1"/>
  </cols>
  <sheetData>
    <row r="1" spans="1:14" ht="22.3" customHeight="1" x14ac:dyDescent="0.4">
      <c r="A1" s="13" t="s">
        <v>33</v>
      </c>
      <c r="B1" s="13"/>
      <c r="C1" s="13"/>
      <c r="D1" s="13"/>
      <c r="E1" s="13"/>
      <c r="F1" s="13"/>
      <c r="G1" s="13"/>
      <c r="H1" s="13"/>
      <c r="I1" s="13"/>
      <c r="J1" s="13"/>
      <c r="K1" s="13"/>
      <c r="L1" s="13"/>
      <c r="M1" s="13"/>
      <c r="N1" s="13"/>
    </row>
    <row r="3" spans="1:14" x14ac:dyDescent="0.4">
      <c r="A3" s="2" t="s">
        <v>34</v>
      </c>
      <c r="B3" s="2"/>
      <c r="C3" s="2"/>
      <c r="D3" s="3">
        <v>40000</v>
      </c>
    </row>
    <row r="5" spans="1:14" x14ac:dyDescent="0.4">
      <c r="A5" s="6" t="s">
        <v>18</v>
      </c>
      <c r="B5" s="7"/>
      <c r="C5" s="7"/>
      <c r="D5" s="7"/>
      <c r="E5" s="7"/>
      <c r="F5" s="7"/>
      <c r="G5" s="7"/>
      <c r="H5" s="7"/>
      <c r="I5" s="7"/>
      <c r="J5" s="7"/>
      <c r="K5" s="7"/>
      <c r="L5" s="7"/>
      <c r="M5" s="7"/>
      <c r="N5" s="8"/>
    </row>
    <row r="6" spans="1:14" x14ac:dyDescent="0.4">
      <c r="A6" t="s">
        <v>2</v>
      </c>
      <c r="B6" t="s">
        <v>35</v>
      </c>
      <c r="C6" t="s">
        <v>36</v>
      </c>
      <c r="D6" t="s">
        <v>37</v>
      </c>
      <c r="E6" t="s">
        <v>38</v>
      </c>
      <c r="F6" t="s">
        <v>39</v>
      </c>
      <c r="G6" t="s">
        <v>40</v>
      </c>
      <c r="H6" t="s">
        <v>41</v>
      </c>
      <c r="I6" t="s">
        <v>42</v>
      </c>
      <c r="J6" t="s">
        <v>43</v>
      </c>
      <c r="K6" t="s">
        <v>44</v>
      </c>
      <c r="L6" t="s">
        <v>45</v>
      </c>
      <c r="M6" t="s">
        <v>46</v>
      </c>
      <c r="N6" t="s">
        <v>47</v>
      </c>
    </row>
    <row r="7" spans="1:14" x14ac:dyDescent="0.4">
      <c r="A7" t="s">
        <v>17</v>
      </c>
      <c r="B7">
        <v>60000</v>
      </c>
      <c r="C7">
        <v>60000</v>
      </c>
      <c r="D7">
        <v>60000</v>
      </c>
      <c r="E7">
        <v>75000</v>
      </c>
      <c r="N7">
        <f xml:space="preserve"> SUM(Table4[[#This Row],[Jan]:[Dec]])</f>
        <v>255000</v>
      </c>
    </row>
    <row r="8" spans="1:14" x14ac:dyDescent="0.4">
      <c r="A8" t="s">
        <v>48</v>
      </c>
      <c r="B8">
        <v>14000</v>
      </c>
      <c r="C8">
        <v>14000</v>
      </c>
      <c r="D8">
        <v>0</v>
      </c>
      <c r="E8">
        <v>15000</v>
      </c>
      <c r="N8">
        <f xml:space="preserve"> SUM(Table4[[#This Row],[Jan]:[Dec]])</f>
        <v>43000</v>
      </c>
    </row>
    <row r="9" spans="1:14" x14ac:dyDescent="0.4">
      <c r="A9" t="s">
        <v>49</v>
      </c>
      <c r="B9">
        <v>2000</v>
      </c>
      <c r="C9">
        <v>600</v>
      </c>
      <c r="D9">
        <v>1400</v>
      </c>
      <c r="E9">
        <v>0</v>
      </c>
      <c r="N9">
        <f xml:space="preserve"> SUM(Table4[[#This Row],[Jan]:[Dec]])</f>
        <v>4000</v>
      </c>
    </row>
    <row r="10" spans="1:14" x14ac:dyDescent="0.4">
      <c r="A10" t="s">
        <v>50</v>
      </c>
      <c r="B10">
        <v>0</v>
      </c>
      <c r="C10">
        <v>0</v>
      </c>
      <c r="D10">
        <v>0</v>
      </c>
      <c r="E10">
        <v>0</v>
      </c>
      <c r="N10">
        <f xml:space="preserve"> SUM(Table4[[#This Row],[Jan]:[Dec]])</f>
        <v>0</v>
      </c>
    </row>
    <row r="11" spans="1:14" x14ac:dyDescent="0.4">
      <c r="A11" t="s">
        <v>51</v>
      </c>
      <c r="B11">
        <f>SUBTOTAL(109,Table4[Jan])</f>
        <v>76000</v>
      </c>
      <c r="C11">
        <f>SUBTOTAL(109,Table4[Feb])</f>
        <v>74600</v>
      </c>
      <c r="D11">
        <f>SUBTOTAL(109,Table4[Mar])</f>
        <v>61400</v>
      </c>
      <c r="E11">
        <f>SUBTOTAL(109,Table4[Apr])</f>
        <v>90000</v>
      </c>
      <c r="N11">
        <f>SUBTOTAL(109,Table4[Year To Date])</f>
        <v>302000</v>
      </c>
    </row>
    <row r="14" spans="1:14" ht="13.3" customHeight="1" x14ac:dyDescent="0.4">
      <c r="A14" s="10" t="s">
        <v>52</v>
      </c>
      <c r="B14" s="11"/>
      <c r="C14" s="11"/>
      <c r="D14" s="11"/>
      <c r="E14" s="11"/>
      <c r="F14" s="11"/>
      <c r="G14" s="11"/>
      <c r="H14" s="11"/>
      <c r="I14" s="11"/>
      <c r="J14" s="11"/>
      <c r="K14" s="11"/>
      <c r="L14" s="11"/>
      <c r="M14" s="11"/>
      <c r="N14" s="12"/>
    </row>
    <row r="15" spans="1:14" x14ac:dyDescent="0.4">
      <c r="A15" t="s">
        <v>2</v>
      </c>
      <c r="B15" t="s">
        <v>35</v>
      </c>
      <c r="C15" t="s">
        <v>36</v>
      </c>
      <c r="D15" t="s">
        <v>37</v>
      </c>
      <c r="E15" t="s">
        <v>38</v>
      </c>
      <c r="F15" t="s">
        <v>39</v>
      </c>
      <c r="G15" t="s">
        <v>40</v>
      </c>
      <c r="H15" t="s">
        <v>41</v>
      </c>
      <c r="I15" t="s">
        <v>42</v>
      </c>
      <c r="J15" t="s">
        <v>43</v>
      </c>
      <c r="K15" t="s">
        <v>44</v>
      </c>
      <c r="L15" t="s">
        <v>45</v>
      </c>
      <c r="M15" t="s">
        <v>46</v>
      </c>
      <c r="N15" t="s">
        <v>47</v>
      </c>
    </row>
    <row r="16" spans="1:14" x14ac:dyDescent="0.4">
      <c r="A16" s="9" t="s">
        <v>53</v>
      </c>
      <c r="B16" s="9"/>
      <c r="C16" s="9"/>
      <c r="D16" s="9"/>
      <c r="E16" s="9"/>
      <c r="F16" s="9"/>
      <c r="G16" s="9"/>
      <c r="H16" s="9"/>
      <c r="I16" s="9"/>
      <c r="J16" s="9"/>
      <c r="K16" s="9"/>
      <c r="L16" s="9"/>
      <c r="M16" s="9"/>
      <c r="N16" s="9"/>
    </row>
    <row r="17" spans="1:14" x14ac:dyDescent="0.4">
      <c r="A17" t="s">
        <v>54</v>
      </c>
      <c r="B17">
        <v>23000</v>
      </c>
      <c r="C17">
        <v>23000</v>
      </c>
      <c r="D17">
        <v>23000</v>
      </c>
      <c r="E17">
        <v>22500</v>
      </c>
      <c r="N17">
        <f xml:space="preserve"> SUM(Table5[[#This Row],[Jan]:[Dec]])</f>
        <v>91500</v>
      </c>
    </row>
    <row r="18" spans="1:14" x14ac:dyDescent="0.4">
      <c r="A18" t="s">
        <v>55</v>
      </c>
      <c r="B18">
        <v>400</v>
      </c>
      <c r="C18">
        <v>400</v>
      </c>
      <c r="D18">
        <v>400</v>
      </c>
      <c r="E18">
        <v>400</v>
      </c>
      <c r="N18">
        <f xml:space="preserve"> SUM(Table5[[#This Row],[Jan]:[Dec]])</f>
        <v>1600</v>
      </c>
    </row>
    <row r="19" spans="1:14" x14ac:dyDescent="0.4">
      <c r="A19" t="s">
        <v>56</v>
      </c>
      <c r="B19">
        <v>1700</v>
      </c>
      <c r="C19">
        <v>1600</v>
      </c>
      <c r="D19">
        <v>2300</v>
      </c>
      <c r="E19">
        <v>2800</v>
      </c>
      <c r="N19">
        <f xml:space="preserve"> SUM(Table5[[#This Row],[Jan]:[Dec]])</f>
        <v>8400</v>
      </c>
    </row>
    <row r="20" spans="1:14" x14ac:dyDescent="0.4">
      <c r="A20" t="s">
        <v>57</v>
      </c>
      <c r="B20">
        <v>800</v>
      </c>
      <c r="C20">
        <v>950</v>
      </c>
      <c r="D20">
        <v>940</v>
      </c>
      <c r="E20">
        <v>1020</v>
      </c>
      <c r="N20">
        <f xml:space="preserve"> SUM(Table5[[#This Row],[Jan]:[Dec]])</f>
        <v>3710</v>
      </c>
    </row>
    <row r="21" spans="1:14" x14ac:dyDescent="0.4">
      <c r="A21" t="s">
        <v>58</v>
      </c>
      <c r="B21">
        <v>600</v>
      </c>
      <c r="C21">
        <v>230</v>
      </c>
      <c r="D21">
        <v>2350</v>
      </c>
      <c r="E21">
        <v>1540</v>
      </c>
      <c r="N21">
        <f xml:space="preserve"> SUM(Table5[[#This Row],[Jan]:[Dec]])</f>
        <v>4720</v>
      </c>
    </row>
    <row r="22" spans="1:14" x14ac:dyDescent="0.4">
      <c r="A22" s="9" t="s">
        <v>14</v>
      </c>
      <c r="B22" s="9"/>
      <c r="C22" s="9"/>
      <c r="D22" s="9"/>
      <c r="E22" s="9"/>
      <c r="F22" s="9"/>
      <c r="G22" s="9"/>
      <c r="H22" s="9"/>
      <c r="I22" s="9"/>
      <c r="J22" s="9"/>
      <c r="K22" s="9"/>
      <c r="L22" s="9"/>
      <c r="M22" s="9"/>
      <c r="N22" s="9"/>
    </row>
    <row r="23" spans="1:14" x14ac:dyDescent="0.4">
      <c r="A23" t="s">
        <v>6</v>
      </c>
      <c r="B23">
        <v>200</v>
      </c>
      <c r="C23">
        <v>180</v>
      </c>
      <c r="D23">
        <v>160</v>
      </c>
      <c r="E23">
        <v>210</v>
      </c>
      <c r="N23">
        <f xml:space="preserve"> SUM(Table5[[#This Row],[Jan]:[Dec]])</f>
        <v>750</v>
      </c>
    </row>
    <row r="24" spans="1:14" x14ac:dyDescent="0.4">
      <c r="A24" t="s">
        <v>59</v>
      </c>
      <c r="B24">
        <v>50</v>
      </c>
      <c r="C24">
        <v>45</v>
      </c>
      <c r="D24">
        <v>37</v>
      </c>
      <c r="E24">
        <v>0</v>
      </c>
      <c r="N24">
        <f xml:space="preserve"> SUM(Table5[[#This Row],[Jan]:[Dec]])</f>
        <v>132</v>
      </c>
    </row>
    <row r="25" spans="1:14" x14ac:dyDescent="0.4">
      <c r="A25" s="9" t="s">
        <v>60</v>
      </c>
      <c r="B25" s="9"/>
      <c r="C25" s="9"/>
      <c r="D25" s="9"/>
      <c r="E25" s="9"/>
      <c r="F25" s="9"/>
      <c r="G25" s="9"/>
      <c r="H25" s="9"/>
      <c r="I25" s="9"/>
      <c r="J25" s="9"/>
      <c r="K25" s="9"/>
      <c r="L25" s="9"/>
      <c r="M25" s="9"/>
      <c r="N25" s="9"/>
    </row>
    <row r="26" spans="1:14" x14ac:dyDescent="0.4">
      <c r="A26" t="s">
        <v>61</v>
      </c>
      <c r="B26">
        <v>125</v>
      </c>
      <c r="C26">
        <v>100</v>
      </c>
      <c r="D26">
        <v>67</v>
      </c>
      <c r="E26">
        <v>140</v>
      </c>
      <c r="N26">
        <f xml:space="preserve"> SUM(Table5[[#This Row],[Jan]:[Dec]])</f>
        <v>432</v>
      </c>
    </row>
    <row r="27" spans="1:14" x14ac:dyDescent="0.4">
      <c r="A27" t="s">
        <v>62</v>
      </c>
      <c r="B27">
        <v>10</v>
      </c>
      <c r="C27">
        <v>5</v>
      </c>
      <c r="D27">
        <v>9</v>
      </c>
      <c r="E27">
        <v>0</v>
      </c>
      <c r="N27">
        <f xml:space="preserve"> SUM(Table5[[#This Row],[Jan]:[Dec]])</f>
        <v>24</v>
      </c>
    </row>
    <row r="28" spans="1:14" x14ac:dyDescent="0.4">
      <c r="A28" t="s">
        <v>63</v>
      </c>
      <c r="B28">
        <v>20</v>
      </c>
      <c r="C28">
        <v>45</v>
      </c>
      <c r="D28">
        <v>67</v>
      </c>
      <c r="E28">
        <v>120</v>
      </c>
      <c r="N28">
        <f xml:space="preserve"> SUM(Table5[[#This Row],[Jan]:[Dec]])</f>
        <v>252</v>
      </c>
    </row>
    <row r="29" spans="1:14" x14ac:dyDescent="0.4">
      <c r="A29" t="s">
        <v>22</v>
      </c>
      <c r="B29">
        <f>SUBTOTAL(109,Table5[Jan])</f>
        <v>26905</v>
      </c>
      <c r="C29">
        <f>SUBTOTAL(109,Table5[Feb])</f>
        <v>26555</v>
      </c>
      <c r="D29">
        <f>SUBTOTAL(109,Table5[Mar])</f>
        <v>29330</v>
      </c>
      <c r="E29">
        <f>SUBTOTAL(109,Table5[Apr])</f>
        <v>28730</v>
      </c>
      <c r="N29">
        <f>SUBTOTAL(109,Table5[Year To Date])</f>
        <v>111520</v>
      </c>
    </row>
    <row r="31" spans="1:14" x14ac:dyDescent="0.4">
      <c r="A31" s="14" t="s">
        <v>64</v>
      </c>
      <c r="B31" s="14">
        <f xml:space="preserve"> B11 - B29</f>
        <v>49095</v>
      </c>
      <c r="C31" s="14">
        <f t="shared" ref="C31:E31" si="0" xml:space="preserve"> C11 - C29</f>
        <v>48045</v>
      </c>
      <c r="D31" s="14">
        <f t="shared" si="0"/>
        <v>32070</v>
      </c>
      <c r="E31" s="14">
        <f t="shared" si="0"/>
        <v>61270</v>
      </c>
      <c r="F31" s="14"/>
      <c r="G31" s="14"/>
      <c r="H31" s="14"/>
      <c r="I31" s="14"/>
      <c r="J31" s="14"/>
      <c r="K31" s="14"/>
      <c r="L31" s="14"/>
      <c r="M31" s="14"/>
      <c r="N31" s="14"/>
    </row>
  </sheetData>
  <mergeCells count="3">
    <mergeCell ref="A5:N5"/>
    <mergeCell ref="A14:N14"/>
    <mergeCell ref="A1:N1"/>
  </mergeCells>
  <phoneticPr fontId="2" type="noConversion"/>
  <conditionalFormatting sqref="B31:E31">
    <cfRule type="cellIs" dxfId="1" priority="1" operator="lessThan">
      <formula>40000</formula>
    </cfRule>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Charts</vt:lpstr>
      <vt:lpstr>Sheet1</vt:lpstr>
      <vt:lpstr>Assignment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Kumar Behera</dc:creator>
  <cp:lastModifiedBy>Rakesh Kumar Behera</cp:lastModifiedBy>
  <dcterms:created xsi:type="dcterms:W3CDTF">2015-06-05T18:17:20Z</dcterms:created>
  <dcterms:modified xsi:type="dcterms:W3CDTF">2024-03-20T18:36:57Z</dcterms:modified>
</cp:coreProperties>
</file>