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showObjects="none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kesh Jadhav\Desktop\Udannous internship assignment\"/>
    </mc:Choice>
  </mc:AlternateContent>
  <xr:revisionPtr revIDLastSave="0" documentId="13_ncr:1_{19BB3710-6A02-4A34-87C6-2146102B5E5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nstructions" sheetId="4" r:id="rId1"/>
    <sheet name="Q1 to Q10" sheetId="3" r:id="rId2"/>
    <sheet name="Q11 to Q18" sheetId="5" r:id="rId3"/>
    <sheet name="Q19" sheetId="6" r:id="rId4"/>
  </sheets>
  <definedNames>
    <definedName name="_xlnm._FilterDatabase" localSheetId="1" hidden="1">'Q1 to Q10'!$A$255:$F$325</definedName>
    <definedName name="_xlnm._FilterDatabase" localSheetId="2" hidden="1">'Q11 to Q18'!#REF!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" i="6"/>
  <c r="C167" i="5"/>
  <c r="C168" i="5"/>
  <c r="C169" i="5"/>
  <c r="C170" i="5"/>
  <c r="C171" i="5"/>
  <c r="C172" i="5"/>
  <c r="C173" i="5"/>
  <c r="C174" i="5"/>
  <c r="C175" i="5"/>
  <c r="C176" i="5"/>
  <c r="C177" i="5"/>
  <c r="C178" i="5"/>
  <c r="C166" i="5"/>
  <c r="D146" i="5"/>
  <c r="E127" i="5"/>
  <c r="E126" i="5"/>
  <c r="D110" i="5"/>
  <c r="D109" i="5"/>
  <c r="B111" i="5"/>
  <c r="B112" i="5"/>
  <c r="B113" i="5"/>
  <c r="B114" i="5"/>
  <c r="B115" i="5"/>
  <c r="B116" i="5"/>
  <c r="B117" i="5"/>
  <c r="B118" i="5"/>
  <c r="B119" i="5"/>
  <c r="B110" i="5"/>
  <c r="K83" i="5"/>
  <c r="K82" i="5"/>
  <c r="K81" i="5"/>
  <c r="K80" i="5"/>
  <c r="K79" i="5"/>
  <c r="D52" i="5"/>
  <c r="D53" i="5"/>
  <c r="D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51" i="5"/>
  <c r="C26" i="5"/>
  <c r="C27" i="5"/>
  <c r="C28" i="5"/>
  <c r="C29" i="5"/>
  <c r="C30" i="5"/>
  <c r="C31" i="5"/>
  <c r="C32" i="5"/>
  <c r="C33" i="5"/>
  <c r="C34" i="5"/>
  <c r="C35" i="5"/>
  <c r="C36" i="5"/>
  <c r="C37" i="5"/>
  <c r="C25" i="5"/>
  <c r="B7" i="5"/>
  <c r="B8" i="5"/>
  <c r="B9" i="5"/>
  <c r="B10" i="5"/>
  <c r="B11" i="5"/>
  <c r="B12" i="5"/>
  <c r="B13" i="5"/>
  <c r="B14" i="5"/>
  <c r="B15" i="5"/>
  <c r="B16" i="5"/>
  <c r="B17" i="5"/>
  <c r="B18" i="5"/>
  <c r="B6" i="5"/>
  <c r="C374" i="3"/>
  <c r="C375" i="3"/>
  <c r="C376" i="3"/>
  <c r="C377" i="3"/>
  <c r="C378" i="3"/>
  <c r="C379" i="3"/>
  <c r="C380" i="3"/>
  <c r="C381" i="3"/>
  <c r="C382" i="3"/>
  <c r="C383" i="3"/>
  <c r="C384" i="3"/>
  <c r="C385" i="3"/>
  <c r="C37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33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256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100" i="3"/>
  <c r="A92" i="3"/>
  <c r="B81" i="3"/>
  <c r="B79" i="3"/>
  <c r="B77" i="3"/>
  <c r="E62" i="3"/>
  <c r="E61" i="3"/>
  <c r="E63" i="3"/>
  <c r="E64" i="3"/>
  <c r="E65" i="3"/>
  <c r="E66" i="3"/>
  <c r="E67" i="3"/>
  <c r="E68" i="3"/>
  <c r="E60" i="3"/>
  <c r="D54" i="3"/>
  <c r="C54" i="3"/>
  <c r="B54" i="3"/>
  <c r="A54" i="3"/>
  <c r="B27" i="3"/>
  <c r="B26" i="3"/>
  <c r="B25" i="3"/>
  <c r="E16" i="3"/>
  <c r="E15" i="3"/>
  <c r="E33" i="3" l="1"/>
  <c r="E14" i="3" l="1"/>
  <c r="B13" i="6" l="1"/>
  <c r="B14" i="6" s="1"/>
  <c r="B15" i="6" s="1"/>
  <c r="B16" i="6" s="1"/>
  <c r="B17" i="6" s="1"/>
  <c r="B18" i="6" s="1"/>
  <c r="B19" i="6" s="1"/>
  <c r="B20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374" i="3" l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61" i="3" l="1"/>
  <c r="A62" i="3" s="1"/>
  <c r="A63" i="3" s="1"/>
  <c r="A64" i="3" s="1"/>
  <c r="A65" i="3" s="1"/>
  <c r="A66" i="3" s="1"/>
  <c r="A67" i="3" s="1"/>
  <c r="A68" i="3" s="1"/>
</calcChain>
</file>

<file path=xl/sharedStrings.xml><?xml version="1.0" encoding="utf-8"?>
<sst xmlns="http://schemas.openxmlformats.org/spreadsheetml/2006/main" count="617" uniqueCount="367">
  <si>
    <t>Birth date :</t>
  </si>
  <si>
    <t>Years lived :</t>
  </si>
  <si>
    <t>and the months :</t>
  </si>
  <si>
    <t>and the days :</t>
  </si>
  <si>
    <t>Item</t>
  </si>
  <si>
    <t>Date</t>
  </si>
  <si>
    <t>Cost</t>
  </si>
  <si>
    <t>Brakes</t>
  </si>
  <si>
    <t>Tyres</t>
  </si>
  <si>
    <t>Service</t>
  </si>
  <si>
    <t>Window</t>
  </si>
  <si>
    <t>Clutch</t>
  </si>
  <si>
    <t>How many Brake Shoes Have been bought.</t>
  </si>
  <si>
    <t>How many Tyres have been bought.</t>
  </si>
  <si>
    <t>How many items cost £100 or above.</t>
  </si>
  <si>
    <t>Write the age in the following format:-</t>
  </si>
  <si>
    <t>The Age is 5 Years 26 Months and 2 days.</t>
  </si>
  <si>
    <t>Hello</t>
  </si>
  <si>
    <t>Data1</t>
  </si>
  <si>
    <t>Data2</t>
  </si>
  <si>
    <t>Data3</t>
  </si>
  <si>
    <t>Data4</t>
  </si>
  <si>
    <t>a). Count the numeric value from data 1</t>
  </si>
  <si>
    <t>b). Count all the values from the data 2 except blank.</t>
  </si>
  <si>
    <t>c). Count only the blank cell from data3.</t>
  </si>
  <si>
    <t xml:space="preserve">   </t>
  </si>
  <si>
    <t>d). Count the blank cells and the values from data4.</t>
  </si>
  <si>
    <t>First Name</t>
  </si>
  <si>
    <t>Middle Name</t>
  </si>
  <si>
    <t>Last Name</t>
  </si>
  <si>
    <t>rohit</t>
  </si>
  <si>
    <t>KuMar</t>
  </si>
  <si>
    <t>Gupta</t>
  </si>
  <si>
    <t>Full Name</t>
  </si>
  <si>
    <t>CHANDAN</t>
  </si>
  <si>
    <t>SINGH</t>
  </si>
  <si>
    <t>NEGI</t>
  </si>
  <si>
    <t>1. Write a full name in proper case.</t>
  </si>
  <si>
    <t>2. Write a full name in lower case.</t>
  </si>
  <si>
    <t>neha</t>
  </si>
  <si>
    <t>Kushwaha</t>
  </si>
  <si>
    <t>3. Write a full name in upper case.</t>
  </si>
  <si>
    <t>Sunny</t>
  </si>
  <si>
    <t>Kshitiz</t>
  </si>
  <si>
    <t>Srivastava</t>
  </si>
  <si>
    <t>Jitender</t>
  </si>
  <si>
    <t>Pal  Singh</t>
  </si>
  <si>
    <t>Bhatia</t>
  </si>
  <si>
    <t>Bharat</t>
  </si>
  <si>
    <t xml:space="preserve">   Arora</t>
  </si>
  <si>
    <t xml:space="preserve">  Bhavana</t>
  </si>
  <si>
    <t>Singh</t>
  </si>
  <si>
    <t>Monika</t>
  </si>
  <si>
    <t>Sharma</t>
  </si>
  <si>
    <t>Calculate your age:</t>
  </si>
  <si>
    <t>Date of Birth</t>
  </si>
  <si>
    <t>Years</t>
  </si>
  <si>
    <t>Months</t>
  </si>
  <si>
    <t>Days</t>
  </si>
  <si>
    <t>Remove the extra spaces from the below Sentence.</t>
  </si>
  <si>
    <t>The following table     was used by a school to   keep    track of the    examinations taken by each pupil.</t>
  </si>
  <si>
    <t>Vendor Code</t>
  </si>
  <si>
    <t>2E3500</t>
  </si>
  <si>
    <t>2E3496</t>
  </si>
  <si>
    <t>2E4294</t>
  </si>
  <si>
    <t>2E3657</t>
  </si>
  <si>
    <t>2E3617</t>
  </si>
  <si>
    <t>2E4257</t>
  </si>
  <si>
    <t>2E4405</t>
  </si>
  <si>
    <t>2E4514</t>
  </si>
  <si>
    <t>2E4431</t>
  </si>
  <si>
    <t>2E4191</t>
  </si>
  <si>
    <t>2E3959</t>
  </si>
  <si>
    <t>2E3674</t>
  </si>
  <si>
    <t>2E4205</t>
  </si>
  <si>
    <t>2E3922</t>
  </si>
  <si>
    <t>2E4541</t>
  </si>
  <si>
    <t>2E4553</t>
  </si>
  <si>
    <t>2E3940</t>
  </si>
  <si>
    <t>2E3562</t>
  </si>
  <si>
    <t>2E3780</t>
  </si>
  <si>
    <t>2E3925</t>
  </si>
  <si>
    <t>2E4519</t>
  </si>
  <si>
    <t>2E4495</t>
  </si>
  <si>
    <t>2E4182</t>
  </si>
  <si>
    <t>2E4507</t>
  </si>
  <si>
    <t>2E3686</t>
  </si>
  <si>
    <t>2E4127</t>
  </si>
  <si>
    <t>2E4159</t>
  </si>
  <si>
    <t>2E4010</t>
  </si>
  <si>
    <t>2E4326</t>
  </si>
  <si>
    <t>2E3675</t>
  </si>
  <si>
    <t>2E4225</t>
  </si>
  <si>
    <t>2E3855</t>
  </si>
  <si>
    <t>2E4085</t>
  </si>
  <si>
    <t>2E4556</t>
  </si>
  <si>
    <t>2E4370</t>
  </si>
  <si>
    <t>2E4262</t>
  </si>
  <si>
    <t>2E3719</t>
  </si>
  <si>
    <t>2E3805</t>
  </si>
  <si>
    <t>2E4235</t>
  </si>
  <si>
    <t>2E4223</t>
  </si>
  <si>
    <t>2E4136</t>
  </si>
  <si>
    <t>2E3894</t>
  </si>
  <si>
    <t>2E4081</t>
  </si>
  <si>
    <t>2E4491</t>
  </si>
  <si>
    <t>2E4221</t>
  </si>
  <si>
    <t>2E4436</t>
  </si>
  <si>
    <t>2E3513</t>
  </si>
  <si>
    <t>2E4110</t>
  </si>
  <si>
    <t>2E4013</t>
  </si>
  <si>
    <t>2E4397</t>
  </si>
  <si>
    <t>2E3960</t>
  </si>
  <si>
    <t>2E4310</t>
  </si>
  <si>
    <t>2E3776</t>
  </si>
  <si>
    <t>2E4318</t>
  </si>
  <si>
    <t>2E4340</t>
  </si>
  <si>
    <t>2E3853</t>
  </si>
  <si>
    <t>2E4188</t>
  </si>
  <si>
    <t>2E4528</t>
  </si>
  <si>
    <t>2E4308</t>
  </si>
  <si>
    <t>2E3479</t>
  </si>
  <si>
    <t>2E3867</t>
  </si>
  <si>
    <t>2E3802</t>
  </si>
  <si>
    <t>2E4007</t>
  </si>
  <si>
    <t>2E4108</t>
  </si>
  <si>
    <t>2E3929</t>
  </si>
  <si>
    <t>2E4027</t>
  </si>
  <si>
    <t>2E3664</t>
  </si>
  <si>
    <t>2E4047</t>
  </si>
  <si>
    <t>2E3833</t>
  </si>
  <si>
    <t>2E4130</t>
  </si>
  <si>
    <t>2E3741</t>
  </si>
  <si>
    <t>2E4501</t>
  </si>
  <si>
    <t>2E3565</t>
  </si>
  <si>
    <t>2E3459</t>
  </si>
  <si>
    <t>2E3901</t>
  </si>
  <si>
    <t>2E4154</t>
  </si>
  <si>
    <t>2E3820</t>
  </si>
  <si>
    <t>2E3981</t>
  </si>
  <si>
    <t>2E3813</t>
  </si>
  <si>
    <t>2E4476</t>
  </si>
  <si>
    <t>2E3817</t>
  </si>
  <si>
    <t>2E4093</t>
  </si>
  <si>
    <t>2E4015</t>
  </si>
  <si>
    <t>2E4317</t>
  </si>
  <si>
    <t>2E3830</t>
  </si>
  <si>
    <t>2E4389</t>
  </si>
  <si>
    <t>2E4087</t>
  </si>
  <si>
    <t>2E3594</t>
  </si>
  <si>
    <t>2E4551</t>
  </si>
  <si>
    <t>2E3556</t>
  </si>
  <si>
    <t>2E3834</t>
  </si>
  <si>
    <t>2E3663</t>
  </si>
  <si>
    <t>2E3670</t>
  </si>
  <si>
    <t>2E3850</t>
  </si>
  <si>
    <t>2E4576</t>
  </si>
  <si>
    <t>2E3504</t>
  </si>
  <si>
    <t>2E3863</t>
  </si>
  <si>
    <t>2E3653</t>
  </si>
  <si>
    <t>2E4297</t>
  </si>
  <si>
    <t>2E4088</t>
  </si>
  <si>
    <t>2E4065</t>
  </si>
  <si>
    <t>2E3799</t>
  </si>
  <si>
    <t>2E3749</t>
  </si>
  <si>
    <t>2E4393</t>
  </si>
  <si>
    <t>2E4347</t>
  </si>
  <si>
    <t>2E4469</t>
  </si>
  <si>
    <t>2E4459</t>
  </si>
  <si>
    <t>2E4510</t>
  </si>
  <si>
    <t>2E3877</t>
  </si>
  <si>
    <t>2E4000</t>
  </si>
  <si>
    <t>2E4039</t>
  </si>
  <si>
    <t>2E3845</t>
  </si>
  <si>
    <t>2E4526</t>
  </si>
  <si>
    <t>2E4456</t>
  </si>
  <si>
    <t>2E4529</t>
  </si>
  <si>
    <t>2E4056</t>
  </si>
  <si>
    <t>2E4181</t>
  </si>
  <si>
    <t>2E4163</t>
  </si>
  <si>
    <t>2E3881</t>
  </si>
  <si>
    <t>2E3545</t>
  </si>
  <si>
    <t>2E4359</t>
  </si>
  <si>
    <t>2E3927</t>
  </si>
  <si>
    <t>2E4314</t>
  </si>
  <si>
    <t>2E4523</t>
  </si>
  <si>
    <t>2E3690</t>
  </si>
  <si>
    <t>2E4245</t>
  </si>
  <si>
    <t>2E3726</t>
  </si>
  <si>
    <t>2E3996</t>
  </si>
  <si>
    <t>2E3503</t>
  </si>
  <si>
    <t>2E3838</t>
  </si>
  <si>
    <t>2E4155</t>
  </si>
  <si>
    <t>2E3492</t>
  </si>
  <si>
    <t>2E3841</t>
  </si>
  <si>
    <t>2E3738</t>
  </si>
  <si>
    <t>2E3861</t>
  </si>
  <si>
    <t>2E4368</t>
  </si>
  <si>
    <t>2E3507</t>
  </si>
  <si>
    <t>2E3768</t>
  </si>
  <si>
    <t>2E3842</t>
  </si>
  <si>
    <t>Instructions:</t>
  </si>
  <si>
    <t>Q2.</t>
  </si>
  <si>
    <t>Q1.</t>
  </si>
  <si>
    <t>Q3.</t>
  </si>
  <si>
    <t>Q4.</t>
  </si>
  <si>
    <t>S No.</t>
  </si>
  <si>
    <t>4. Write a full name from S No. 4 to 9</t>
  </si>
  <si>
    <t>Q5.</t>
  </si>
  <si>
    <t>Q6.</t>
  </si>
  <si>
    <t>Q7.</t>
  </si>
  <si>
    <t>Find out the duplicate vendor code from the below vendor list</t>
  </si>
  <si>
    <t>Duplicate ID</t>
  </si>
  <si>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</si>
  <si>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</si>
  <si>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</si>
  <si>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</si>
  <si>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</si>
  <si>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</si>
  <si>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</si>
  <si>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</si>
  <si>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USA</t>
  </si>
  <si>
    <t>Lee</t>
  </si>
  <si>
    <t>Leverling</t>
  </si>
  <si>
    <t>Dodsworth</t>
  </si>
  <si>
    <t>Davolio</t>
  </si>
  <si>
    <t>Callahan</t>
  </si>
  <si>
    <t>Fuller</t>
  </si>
  <si>
    <t>Chang</t>
  </si>
  <si>
    <t>Duplicate Row</t>
  </si>
  <si>
    <t>Find out the Duplicate row from the below data</t>
  </si>
  <si>
    <t>Q8.</t>
  </si>
  <si>
    <t>Q9.</t>
  </si>
  <si>
    <t>Date of Joining</t>
  </si>
  <si>
    <t>Q10.</t>
  </si>
  <si>
    <t>Check in the below cell values is it  a text, error, blank or number</t>
  </si>
  <si>
    <t>Values</t>
  </si>
  <si>
    <t>Output</t>
  </si>
  <si>
    <t>R$</t>
  </si>
  <si>
    <t>R5555</t>
  </si>
  <si>
    <t>#Value</t>
  </si>
  <si>
    <t>121</t>
  </si>
  <si>
    <t>qwqwq</t>
  </si>
  <si>
    <t>2. Write a formula in the yellow highlighted space only.</t>
  </si>
  <si>
    <t>3. Do not copy and paste the formula in values.</t>
  </si>
  <si>
    <t>4. Note down your queries if you have in first assignment.</t>
  </si>
  <si>
    <t>Calculate ageing in Years and Days i.e Output should be 25 Years 233 Days</t>
  </si>
  <si>
    <t>Q11.</t>
  </si>
  <si>
    <t>Q12.</t>
  </si>
  <si>
    <t>Calculate Total Days</t>
  </si>
  <si>
    <t>Start Date</t>
  </si>
  <si>
    <t>End Date</t>
  </si>
  <si>
    <t>Q13.</t>
  </si>
  <si>
    <t>Q14.</t>
  </si>
  <si>
    <t>File Name</t>
  </si>
  <si>
    <t>112066.xls</t>
  </si>
  <si>
    <t>184593.xls</t>
  </si>
  <si>
    <t>112457.xlsx</t>
  </si>
  <si>
    <t>165793.xlsx</t>
  </si>
  <si>
    <t>144952.xlsx</t>
  </si>
  <si>
    <t>167748.xlsx</t>
  </si>
  <si>
    <t>119458.xls</t>
  </si>
  <si>
    <t>196424.xlsb</t>
  </si>
  <si>
    <t>201064.xlsb</t>
  </si>
  <si>
    <t>209136.xlsb</t>
  </si>
  <si>
    <t>130489.xlsb</t>
  </si>
  <si>
    <t>128772.xlsb</t>
  </si>
  <si>
    <t>209722.xls</t>
  </si>
  <si>
    <t>194421.xlsx</t>
  </si>
  <si>
    <t>205955.xls</t>
  </si>
  <si>
    <t>111205.xlsb</t>
  </si>
  <si>
    <t>214604.xlsb</t>
  </si>
  <si>
    <t>113586.xls</t>
  </si>
  <si>
    <t>115911.xlsx</t>
  </si>
  <si>
    <t>212497.xls</t>
  </si>
  <si>
    <t>176510.xlsb</t>
  </si>
  <si>
    <t>178067.xlsx</t>
  </si>
  <si>
    <t>118636.xls</t>
  </si>
  <si>
    <t>182885.xlsb</t>
  </si>
  <si>
    <t>Count File Name with extn xls, xlsx, xlsb</t>
  </si>
  <si>
    <t>Extn</t>
  </si>
  <si>
    <t>xls</t>
  </si>
  <si>
    <t>xlsx</t>
  </si>
  <si>
    <t>xlsb</t>
  </si>
  <si>
    <t>Q15.</t>
  </si>
  <si>
    <t>Order no.</t>
  </si>
  <si>
    <t>Driver's name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</si>
  <si>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</si>
  <si>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</si>
  <si>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</si>
  <si>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</si>
  <si>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</si>
  <si>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</si>
  <si>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</si>
  <si>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</si>
  <si>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</si>
  <si>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</si>
  <si>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</si>
  <si>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</si>
  <si>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</si>
  <si>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</si>
  <si>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</si>
  <si>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</si>
  <si>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</si>
  <si>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</si>
  <si>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</si>
  <si>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</si>
  <si>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</si>
  <si>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</si>
  <si>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</si>
  <si>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</si>
  <si>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</si>
  <si>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</si>
  <si>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</si>
  <si>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Questions</t>
  </si>
  <si>
    <t>Answers</t>
  </si>
  <si>
    <t>Name</t>
  </si>
  <si>
    <t>Mr. Ram Kumar Yadav</t>
  </si>
  <si>
    <t>Mr. Vaid Prakash Sharma</t>
  </si>
  <si>
    <t>Mr. Naresh singh walia</t>
  </si>
  <si>
    <t>Mr. Jitnder Pal Bhatia</t>
  </si>
  <si>
    <t>Mr. Neil Arm strong</t>
  </si>
  <si>
    <t>Count Male and Female Candidates</t>
  </si>
  <si>
    <t>Mrs. Nisha Mishra</t>
  </si>
  <si>
    <t>Mrs. Anita Yadav</t>
  </si>
  <si>
    <t>Mrs. Sita Kumari</t>
  </si>
  <si>
    <t>Mr. Vijay Yadav</t>
  </si>
  <si>
    <t>Mr. Anil Bajpayee</t>
  </si>
  <si>
    <t>Male</t>
  </si>
  <si>
    <t>Female</t>
  </si>
  <si>
    <t>Q16.</t>
  </si>
  <si>
    <t>Q17.</t>
  </si>
  <si>
    <t>Count Blank and Non Blank Cells</t>
  </si>
  <si>
    <t>Product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</si>
  <si>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</si>
  <si>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</si>
  <si>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</si>
  <si>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</si>
  <si>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</si>
  <si>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</si>
  <si>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</si>
  <si>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</si>
  <si>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</si>
  <si>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</si>
  <si>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</si>
  <si>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</si>
  <si>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</si>
  <si>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Non Blanks</t>
  </si>
  <si>
    <t>Blanks</t>
  </si>
  <si>
    <t>Delivery Date</t>
  </si>
  <si>
    <t>Q18.</t>
  </si>
  <si>
    <t>Qty.</t>
  </si>
  <si>
    <t>Count Qty. &gt; 5 and &lt;15 using Countif</t>
  </si>
  <si>
    <t>Count No. of weeks between Start Date and End date</t>
  </si>
  <si>
    <t>Employee ID</t>
  </si>
  <si>
    <t>Year Between Months</t>
  </si>
  <si>
    <t>Total Months</t>
  </si>
  <si>
    <t>Total Days</t>
  </si>
  <si>
    <t>Months Between Days</t>
  </si>
  <si>
    <t>Year Between Days</t>
  </si>
  <si>
    <t>Age is 30 Years 9 Months and 23 Days</t>
  </si>
  <si>
    <t>Total Years</t>
  </si>
  <si>
    <t>24 Years 90 Days</t>
  </si>
  <si>
    <t xml:space="preserve">    </t>
  </si>
  <si>
    <t xml:space="preserve">         </t>
  </si>
  <si>
    <t>Calculate the months from the below data.</t>
  </si>
  <si>
    <t>1. In "Assignment 1" there are 19 questions.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</si>
</sst>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0.00;[Red]0.00"/>
    <numFmt numFmtId="166" formatCode="_ * #,##0_ ;_ * \-#,##0_ ;_ * &quot;-&quot;??_ ;_ @_ 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12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 CE"/>
      <charset val="238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0"/>
      <color indexed="12"/>
      <name val="Arial"/>
      <family val="2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4" fillId="2" borderId="0" applyNumberFormat="0" applyFont="0" applyBorder="0" applyAlignment="0" applyProtection="0"/>
    <xf numFmtId="0" fontId="4" fillId="3" borderId="0" applyNumberFormat="0" applyFont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9" fillId="0" borderId="0"/>
  </cellStyleXfs>
  <cellXfs count="45">
    <xf numFmtId="0" fontId="0" fillId="0" borderId="0" xfId="0"/>
    <xf numFmtId="15" fontId="5" fillId="3" borderId="1" xfId="2" applyNumberFormat="1" applyFont="1" applyBorder="1"/>
    <xf numFmtId="0" fontId="7" fillId="0" borderId="1" xfId="2" applyFont="1" applyFill="1" applyBorder="1" applyAlignment="1">
      <alignment horizontal="center"/>
    </xf>
    <xf numFmtId="15" fontId="7" fillId="0" borderId="1" xfId="2" applyNumberFormat="1" applyFont="1" applyFill="1" applyBorder="1" applyAlignment="1">
      <alignment horizontal="center"/>
    </xf>
    <xf numFmtId="0" fontId="3" fillId="5" borderId="1" xfId="2" applyFont="1" applyFill="1" applyBorder="1" applyAlignment="1">
      <alignment horizontal="center"/>
    </xf>
    <xf numFmtId="20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15" fontId="0" fillId="0" borderId="1" xfId="0" applyNumberFormat="1" applyBorder="1"/>
    <xf numFmtId="166" fontId="0" fillId="0" borderId="1" xfId="3" applyNumberFormat="1" applyFont="1" applyBorder="1"/>
    <xf numFmtId="166" fontId="0" fillId="0" borderId="1" xfId="0" applyNumberFormat="1" applyBorder="1"/>
    <xf numFmtId="9" fontId="0" fillId="0" borderId="1" xfId="0" applyNumberFormat="1" applyBorder="1"/>
    <xf numFmtId="9" fontId="0" fillId="0" borderId="1" xfId="0" quotePrefix="1" applyNumberFormat="1" applyBorder="1"/>
    <xf numFmtId="14" fontId="0" fillId="4" borderId="1" xfId="0" applyNumberFormat="1" applyFill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2" fillId="0" borderId="1" xfId="0" applyFont="1" applyBorder="1"/>
    <xf numFmtId="0" fontId="11" fillId="6" borderId="2" xfId="0" applyFont="1" applyFill="1" applyBorder="1"/>
    <xf numFmtId="0" fontId="10" fillId="6" borderId="3" xfId="0" applyFont="1" applyFill="1" applyBorder="1"/>
    <xf numFmtId="0" fontId="10" fillId="6" borderId="4" xfId="0" applyFont="1" applyFill="1" applyBorder="1"/>
    <xf numFmtId="0" fontId="10" fillId="6" borderId="5" xfId="0" applyFont="1" applyFill="1" applyBorder="1"/>
    <xf numFmtId="0" fontId="10" fillId="6" borderId="0" xfId="0" applyFont="1" applyFill="1"/>
    <xf numFmtId="0" fontId="10" fillId="6" borderId="6" xfId="0" applyFont="1" applyFill="1" applyBorder="1"/>
    <xf numFmtId="0" fontId="10" fillId="6" borderId="7" xfId="0" applyFont="1" applyFill="1" applyBorder="1"/>
    <xf numFmtId="0" fontId="10" fillId="6" borderId="8" xfId="0" applyFont="1" applyFill="1" applyBorder="1"/>
    <xf numFmtId="0" fontId="10" fillId="6" borderId="9" xfId="0" applyFont="1" applyFill="1" applyBorder="1"/>
    <xf numFmtId="0" fontId="6" fillId="6" borderId="1" xfId="1" applyFont="1" applyFill="1" applyBorder="1" applyAlignment="1">
      <alignment horizontal="center"/>
    </xf>
    <xf numFmtId="0" fontId="6" fillId="6" borderId="1" xfId="1" applyFont="1" applyFill="1" applyBorder="1"/>
    <xf numFmtId="0" fontId="1" fillId="6" borderId="1" xfId="0" applyFont="1" applyFill="1" applyBorder="1"/>
    <xf numFmtId="15" fontId="1" fillId="6" borderId="1" xfId="0" applyNumberFormat="1" applyFont="1" applyFill="1" applyBorder="1"/>
    <xf numFmtId="0" fontId="4" fillId="0" borderId="1" xfId="2" applyFont="1" applyFill="1" applyBorder="1" applyAlignment="1">
      <alignment horizontal="center"/>
    </xf>
    <xf numFmtId="0" fontId="0" fillId="4" borderId="1" xfId="0" applyFill="1" applyBorder="1"/>
    <xf numFmtId="0" fontId="3" fillId="0" borderId="1" xfId="0" applyFont="1" applyBorder="1" applyAlignment="1">
      <alignment horizontal="left"/>
    </xf>
    <xf numFmtId="1" fontId="0" fillId="0" borderId="1" xfId="0" applyNumberFormat="1" applyBorder="1"/>
    <xf numFmtId="165" fontId="0" fillId="0" borderId="1" xfId="0" applyNumberFormat="1" applyBorder="1"/>
    <xf numFmtId="0" fontId="13" fillId="0" borderId="1" xfId="0" applyFont="1" applyBorder="1"/>
    <xf numFmtId="15" fontId="2" fillId="0" borderId="1" xfId="0" applyNumberFormat="1" applyFont="1" applyBorder="1"/>
    <xf numFmtId="0" fontId="0" fillId="5" borderId="1" xfId="0" applyFill="1" applyBorder="1" applyAlignment="1">
      <alignment horizontal="center"/>
    </xf>
    <xf numFmtId="0" fontId="0" fillId="4" borderId="1" xfId="0" applyFill="1" applyBorder="1"/>
    <xf numFmtId="0" fontId="12" fillId="5" borderId="1" xfId="2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7" borderId="1" xfId="2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0" fillId="0" borderId="1" xfId="0" applyFill="1" applyBorder="1"/>
  </cellXfs>
  <cellStyles count="6">
    <cellStyle name="Comma" xfId="3" builtinId="3"/>
    <cellStyle name="Currency 2" xfId="4" xr:uid="{00000000-0005-0000-0000-000001000000}"/>
    <cellStyle name="GreyOrWhite" xfId="1" xr:uid="{00000000-0005-0000-0000-000002000000}"/>
    <cellStyle name="Normal" xfId="0" builtinId="0"/>
    <cellStyle name="normální_List1" xfId="5" xr:uid="{00000000-0005-0000-0000-000004000000}"/>
    <cellStyle name="Yellow" xfId="2" xr:uid="{00000000-0005-0000-0000-000005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D1:S26"/>
  <sheetViews>
    <sheetView showGridLines="0" topLeftCell="D1" workbookViewId="0">
      <selection activeCell="G9" sqref="G9"/>
    </sheetView>
  </sheetViews>
  <sheetFormatPr defaultColWidth="0" defaultRowHeight="15" zeroHeight="1" x14ac:dyDescent="0.25"/>
  <cols>
    <col min="1" max="3" width="9.140625" hidden="1" customWidth="1"/>
    <col min="4" max="19" width="9.140625" customWidth="1"/>
    <col min="20" max="16384" width="9.140625" hidden="1"/>
  </cols>
  <sheetData>
    <row r="1" spans="7:15" x14ac:dyDescent="0.25"/>
    <row r="2" spans="7:15" x14ac:dyDescent="0.25"/>
    <row r="3" spans="7:15" x14ac:dyDescent="0.25"/>
    <row r="4" spans="7:15" x14ac:dyDescent="0.25"/>
    <row r="5" spans="7:15" x14ac:dyDescent="0.25"/>
    <row r="6" spans="7:15" ht="15.75" thickBot="1" x14ac:dyDescent="0.3"/>
    <row r="7" spans="7:15" x14ac:dyDescent="0.25">
      <c r="G7" s="18" t="s">
        <v>201</v>
      </c>
      <c r="H7" s="19"/>
      <c r="I7" s="19"/>
      <c r="J7" s="19"/>
      <c r="K7" s="19"/>
      <c r="L7" s="19"/>
      <c r="M7" s="19"/>
      <c r="N7" s="19"/>
      <c r="O7" s="20"/>
    </row>
    <row r="8" spans="7:15" x14ac:dyDescent="0.25">
      <c r="G8" s="21" t="s">
        <v>366</v>
      </c>
      <c r="H8" s="22"/>
      <c r="I8" s="22"/>
      <c r="J8" s="22"/>
      <c r="K8" s="22"/>
      <c r="L8" s="22"/>
      <c r="M8" s="22"/>
      <c r="N8" s="22"/>
      <c r="O8" s="23"/>
    </row>
    <row r="9" spans="7:15" x14ac:dyDescent="0.25">
      <c r="G9" s="21" t="s">
        <v>243</v>
      </c>
      <c r="H9" s="22"/>
      <c r="I9" s="22"/>
      <c r="J9" s="22"/>
      <c r="K9" s="22"/>
      <c r="L9" s="22"/>
      <c r="M9" s="22"/>
      <c r="N9" s="22"/>
      <c r="O9" s="23"/>
    </row>
    <row r="10" spans="7:15" x14ac:dyDescent="0.25">
      <c r="G10" s="21" t="s">
        <v>244</v>
      </c>
      <c r="H10" s="22"/>
      <c r="I10" s="22"/>
      <c r="J10" s="22"/>
      <c r="K10" s="22"/>
      <c r="L10" s="22"/>
      <c r="M10" s="22"/>
      <c r="N10" s="22"/>
      <c r="O10" s="23"/>
    </row>
    <row r="11" spans="7:15" x14ac:dyDescent="0.25">
      <c r="G11" s="21" t="s">
        <v>245</v>
      </c>
      <c r="H11" s="22"/>
      <c r="I11" s="22"/>
      <c r="J11" s="22"/>
      <c r="K11" s="22"/>
      <c r="L11" s="22"/>
      <c r="M11" s="22"/>
      <c r="N11" s="22"/>
      <c r="O11" s="23"/>
    </row>
    <row r="12" spans="7:15" x14ac:dyDescent="0.25">
      <c r="G12" s="21"/>
      <c r="H12" s="22"/>
      <c r="I12" s="22"/>
      <c r="J12" s="22"/>
      <c r="K12" s="22"/>
      <c r="L12" s="22"/>
      <c r="M12" s="22"/>
      <c r="N12" s="22"/>
      <c r="O12" s="23"/>
    </row>
    <row r="13" spans="7:15" x14ac:dyDescent="0.25">
      <c r="G13" s="21"/>
      <c r="H13" s="22"/>
      <c r="I13" s="22"/>
      <c r="J13" s="22"/>
      <c r="K13" s="22"/>
      <c r="L13" s="22"/>
      <c r="M13" s="22"/>
      <c r="N13" s="22"/>
      <c r="O13" s="23"/>
    </row>
    <row r="14" spans="7:15" x14ac:dyDescent="0.25">
      <c r="G14" s="21"/>
      <c r="H14" s="22"/>
      <c r="I14" s="22"/>
      <c r="J14" s="22"/>
      <c r="K14" s="22"/>
      <c r="L14" s="22"/>
      <c r="M14" s="22"/>
      <c r="N14" s="22"/>
      <c r="O14" s="23"/>
    </row>
    <row r="15" spans="7:15" x14ac:dyDescent="0.25">
      <c r="G15" s="21"/>
      <c r="H15" s="22"/>
      <c r="I15" s="22"/>
      <c r="J15" s="22"/>
      <c r="K15" s="22"/>
      <c r="L15" s="22"/>
      <c r="M15" s="22"/>
      <c r="N15" s="22"/>
      <c r="O15" s="23"/>
    </row>
    <row r="16" spans="7:15" ht="15.75" thickBot="1" x14ac:dyDescent="0.3">
      <c r="G16" s="24"/>
      <c r="H16" s="25"/>
      <c r="I16" s="25"/>
      <c r="J16" s="25"/>
      <c r="K16" s="25"/>
      <c r="L16" s="25"/>
      <c r="M16" s="25"/>
      <c r="N16" s="25"/>
      <c r="O16" s="26"/>
    </row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385"/>
  <sheetViews>
    <sheetView showGridLines="0" tabSelected="1" topLeftCell="A40" zoomScale="130" zoomScaleNormal="130" workbookViewId="0">
      <selection activeCell="E51" sqref="E51"/>
    </sheetView>
  </sheetViews>
  <sheetFormatPr defaultColWidth="16.28515625" defaultRowHeight="15" x14ac:dyDescent="0.25"/>
  <cols>
    <col min="1" max="1" width="17.85546875" style="6" customWidth="1"/>
    <col min="2" max="4" width="16.28515625" style="6"/>
    <col min="5" max="5" width="23.140625" style="6" bestFit="1" customWidth="1"/>
    <col min="6" max="16384" width="16.28515625" style="6"/>
  </cols>
  <sheetData>
    <row r="1" spans="1:6" x14ac:dyDescent="0.25">
      <c r="A1" s="17" t="s">
        <v>203</v>
      </c>
    </row>
    <row r="3" spans="1:6" x14ac:dyDescent="0.25">
      <c r="A3" s="27" t="s">
        <v>4</v>
      </c>
      <c r="B3" s="27" t="s">
        <v>5</v>
      </c>
      <c r="C3" s="27" t="s">
        <v>6</v>
      </c>
    </row>
    <row r="4" spans="1:6" x14ac:dyDescent="0.25">
      <c r="A4" s="2" t="s">
        <v>7</v>
      </c>
      <c r="B4" s="3">
        <v>35796</v>
      </c>
      <c r="C4" s="2">
        <v>80</v>
      </c>
    </row>
    <row r="5" spans="1:6" x14ac:dyDescent="0.25">
      <c r="A5" s="2" t="s">
        <v>8</v>
      </c>
      <c r="B5" s="3">
        <v>35855</v>
      </c>
      <c r="C5" s="2">
        <v>25</v>
      </c>
    </row>
    <row r="6" spans="1:6" x14ac:dyDescent="0.25">
      <c r="A6" s="2" t="s">
        <v>7</v>
      </c>
      <c r="B6" s="3">
        <v>35796</v>
      </c>
      <c r="C6" s="2">
        <v>80</v>
      </c>
    </row>
    <row r="7" spans="1:6" x14ac:dyDescent="0.25">
      <c r="A7" s="2" t="s">
        <v>7</v>
      </c>
      <c r="B7" s="3">
        <v>35855</v>
      </c>
      <c r="C7" s="2">
        <v>150</v>
      </c>
    </row>
    <row r="8" spans="1:6" x14ac:dyDescent="0.25">
      <c r="A8" s="2" t="s">
        <v>9</v>
      </c>
      <c r="B8" s="3">
        <v>35800</v>
      </c>
      <c r="C8" s="2">
        <v>300</v>
      </c>
    </row>
    <row r="9" spans="1:6" x14ac:dyDescent="0.25">
      <c r="A9" s="2" t="s">
        <v>10</v>
      </c>
      <c r="B9" s="3">
        <v>35947</v>
      </c>
      <c r="C9" s="2">
        <v>8</v>
      </c>
    </row>
    <row r="10" spans="1:6" x14ac:dyDescent="0.25">
      <c r="A10" s="2" t="s">
        <v>8</v>
      </c>
      <c r="B10" s="3">
        <v>35886</v>
      </c>
      <c r="C10" s="2">
        <v>200</v>
      </c>
    </row>
    <row r="11" spans="1:6" x14ac:dyDescent="0.25">
      <c r="A11" s="2" t="s">
        <v>8</v>
      </c>
      <c r="B11" s="3">
        <v>35855</v>
      </c>
      <c r="C11" s="2">
        <v>100</v>
      </c>
    </row>
    <row r="12" spans="1:6" x14ac:dyDescent="0.25">
      <c r="A12" s="2" t="s">
        <v>11</v>
      </c>
      <c r="B12" s="3">
        <v>35916</v>
      </c>
      <c r="C12" s="2">
        <v>250</v>
      </c>
    </row>
    <row r="14" spans="1:6" x14ac:dyDescent="0.25">
      <c r="A14" s="28" t="s">
        <v>12</v>
      </c>
      <c r="B14" s="28"/>
      <c r="C14" s="28"/>
      <c r="D14" s="28"/>
      <c r="E14" s="4">
        <f>COUNTIF(A4:A12,"Brakes")</f>
        <v>3</v>
      </c>
      <c r="F14" s="33"/>
    </row>
    <row r="15" spans="1:6" x14ac:dyDescent="0.25">
      <c r="A15" s="28" t="s">
        <v>13</v>
      </c>
      <c r="B15" s="28"/>
      <c r="C15" s="28"/>
      <c r="D15" s="28"/>
      <c r="E15" s="4">
        <f>COUNTIFS(A4:A12,"Tyres")</f>
        <v>3</v>
      </c>
      <c r="F15" s="33"/>
    </row>
    <row r="16" spans="1:6" x14ac:dyDescent="0.25">
      <c r="A16" s="28" t="s">
        <v>14</v>
      </c>
      <c r="B16" s="28"/>
      <c r="C16" s="28"/>
      <c r="D16" s="28"/>
      <c r="E16" s="4">
        <f>COUNTIFS(C4:C12,"&gt;100")</f>
        <v>4</v>
      </c>
      <c r="F16" s="33"/>
    </row>
    <row r="20" spans="1:7" x14ac:dyDescent="0.25">
      <c r="E20" s="17"/>
    </row>
    <row r="21" spans="1:7" x14ac:dyDescent="0.25">
      <c r="A21" s="17" t="s">
        <v>202</v>
      </c>
    </row>
    <row r="23" spans="1:7" x14ac:dyDescent="0.25">
      <c r="A23" s="28" t="s">
        <v>0</v>
      </c>
      <c r="B23" s="1">
        <v>31852</v>
      </c>
    </row>
    <row r="24" spans="1:7" x14ac:dyDescent="0.25">
      <c r="D24" s="34"/>
    </row>
    <row r="25" spans="1:7" x14ac:dyDescent="0.25">
      <c r="A25" s="28" t="s">
        <v>1</v>
      </c>
      <c r="B25" s="4">
        <f ca="1">DATEDIF(B23,TODAY(),"Y")</f>
        <v>37</v>
      </c>
    </row>
    <row r="26" spans="1:7" x14ac:dyDescent="0.25">
      <c r="A26" s="28" t="s">
        <v>2</v>
      </c>
      <c r="B26" s="4">
        <f ca="1">DATEDIF(B23,TODAY(),"YM")</f>
        <v>10</v>
      </c>
    </row>
    <row r="27" spans="1:7" x14ac:dyDescent="0.25">
      <c r="A27" s="28" t="s">
        <v>3</v>
      </c>
      <c r="B27" s="4">
        <f ca="1">DATEDIF(B23,TODAY(),"MD")</f>
        <v>22</v>
      </c>
    </row>
    <row r="30" spans="1:7" x14ac:dyDescent="0.25">
      <c r="A30" s="28" t="s">
        <v>15</v>
      </c>
      <c r="B30" s="28"/>
      <c r="C30" s="28"/>
      <c r="D30" s="28"/>
      <c r="E30" s="39" t="s">
        <v>16</v>
      </c>
      <c r="F30" s="39"/>
      <c r="G30" s="39"/>
    </row>
    <row r="33" spans="1:7" x14ac:dyDescent="0.25">
      <c r="E33" s="40" t="str">
        <f ca="1">"The Age is"&amp;" "&amp;B25&amp;" "&amp;"Year"&amp;" "&amp;B26&amp;" "&amp;"Months"&amp;" "&amp;"and"&amp; " "&amp;" "&amp;B27&amp;" "&amp;"Days."</f>
        <v>The Age is 37 Year 10 Months and  22 Days.</v>
      </c>
      <c r="F33" s="40"/>
      <c r="G33" s="40"/>
    </row>
    <row r="38" spans="1:7" x14ac:dyDescent="0.25">
      <c r="A38" s="17" t="s">
        <v>204</v>
      </c>
    </row>
    <row r="39" spans="1:7" x14ac:dyDescent="0.25">
      <c r="A39" s="17" t="s">
        <v>22</v>
      </c>
    </row>
    <row r="40" spans="1:7" x14ac:dyDescent="0.25">
      <c r="A40" s="17" t="s">
        <v>23</v>
      </c>
    </row>
    <row r="41" spans="1:7" x14ac:dyDescent="0.25">
      <c r="A41" s="17" t="s">
        <v>24</v>
      </c>
    </row>
    <row r="42" spans="1:7" x14ac:dyDescent="0.25">
      <c r="A42" s="17" t="s">
        <v>26</v>
      </c>
    </row>
    <row r="44" spans="1:7" x14ac:dyDescent="0.25">
      <c r="A44" s="28" t="s">
        <v>18</v>
      </c>
      <c r="B44" s="28" t="s">
        <v>19</v>
      </c>
      <c r="C44" s="28" t="s">
        <v>20</v>
      </c>
      <c r="D44" s="28" t="s">
        <v>21</v>
      </c>
    </row>
    <row r="45" spans="1:7" x14ac:dyDescent="0.25">
      <c r="A45" s="2">
        <v>10</v>
      </c>
      <c r="B45" s="2">
        <v>20</v>
      </c>
      <c r="C45" s="2">
        <v>30</v>
      </c>
      <c r="D45" s="2">
        <v>3</v>
      </c>
    </row>
    <row r="46" spans="1:7" x14ac:dyDescent="0.25">
      <c r="A46" s="2">
        <v>10</v>
      </c>
      <c r="B46" s="2">
        <v>0</v>
      </c>
      <c r="C46" s="2">
        <v>30</v>
      </c>
      <c r="D46" s="2">
        <v>3</v>
      </c>
    </row>
    <row r="47" spans="1:7" x14ac:dyDescent="0.25">
      <c r="A47" s="2">
        <v>10</v>
      </c>
      <c r="B47" s="2">
        <v>-20</v>
      </c>
      <c r="C47" s="2"/>
      <c r="D47" s="2"/>
    </row>
    <row r="48" spans="1:7" x14ac:dyDescent="0.25">
      <c r="A48" s="2">
        <v>10</v>
      </c>
      <c r="B48" s="3">
        <v>32143</v>
      </c>
      <c r="C48" s="2">
        <v>30</v>
      </c>
      <c r="D48" s="2">
        <v>3</v>
      </c>
    </row>
    <row r="49" spans="1:7" x14ac:dyDescent="0.25">
      <c r="A49" s="2">
        <v>10</v>
      </c>
      <c r="B49" s="5">
        <v>0.89583333333333337</v>
      </c>
      <c r="C49" s="2"/>
      <c r="D49" s="2">
        <v>3</v>
      </c>
    </row>
    <row r="50" spans="1:7" x14ac:dyDescent="0.25">
      <c r="A50" s="2">
        <v>10</v>
      </c>
      <c r="B50" s="2">
        <v>3.8173441968334387E-3</v>
      </c>
      <c r="C50" s="2">
        <v>30</v>
      </c>
      <c r="D50" s="2"/>
    </row>
    <row r="51" spans="1:7" x14ac:dyDescent="0.25">
      <c r="A51" s="2">
        <v>10</v>
      </c>
      <c r="B51" s="2"/>
      <c r="C51" s="31" t="s">
        <v>364</v>
      </c>
      <c r="D51" s="31" t="s">
        <v>363</v>
      </c>
    </row>
    <row r="52" spans="1:7" x14ac:dyDescent="0.25">
      <c r="A52" s="2">
        <v>10</v>
      </c>
      <c r="B52" s="2" t="s">
        <v>17</v>
      </c>
      <c r="C52" s="2">
        <v>30</v>
      </c>
      <c r="D52" s="2">
        <v>3</v>
      </c>
    </row>
    <row r="53" spans="1:7" x14ac:dyDescent="0.25">
      <c r="A53" s="2">
        <v>10</v>
      </c>
      <c r="B53" s="2" t="e">
        <v>#DIV/0!</v>
      </c>
      <c r="C53" s="2">
        <v>30</v>
      </c>
      <c r="D53" s="2">
        <v>3</v>
      </c>
    </row>
    <row r="54" spans="1:7" x14ac:dyDescent="0.25">
      <c r="A54" s="4">
        <f>COUNT(A45:A53)</f>
        <v>9</v>
      </c>
      <c r="B54" s="4">
        <f>COUNTA(B45:B53)</f>
        <v>8</v>
      </c>
      <c r="C54" s="42">
        <f>COUNTBLANK($C$45:$C$53)</f>
        <v>2</v>
      </c>
      <c r="D54" s="42">
        <f>COUNT(D45:D53)+COUNTBLANK(D45:D53)</f>
        <v>8</v>
      </c>
    </row>
    <row r="57" spans="1:7" x14ac:dyDescent="0.25">
      <c r="A57" s="17" t="s">
        <v>205</v>
      </c>
    </row>
    <row r="59" spans="1:7" x14ac:dyDescent="0.25">
      <c r="A59" s="28" t="s">
        <v>206</v>
      </c>
      <c r="B59" s="28" t="s">
        <v>27</v>
      </c>
      <c r="C59" s="28" t="s">
        <v>28</v>
      </c>
      <c r="D59" s="28" t="s">
        <v>29</v>
      </c>
      <c r="E59" s="28" t="s">
        <v>33</v>
      </c>
    </row>
    <row r="60" spans="1:7" x14ac:dyDescent="0.25">
      <c r="A60" s="6">
        <v>1</v>
      </c>
      <c r="B60" s="6" t="s">
        <v>30</v>
      </c>
      <c r="C60" s="6" t="s">
        <v>31</v>
      </c>
      <c r="D60" s="6" t="s">
        <v>32</v>
      </c>
      <c r="E60" s="7" t="str">
        <f>TRIM(PROPER(B60&amp;" "&amp;C60&amp;" "&amp;D60))</f>
        <v>Rohit Kumar Gupta</v>
      </c>
      <c r="G60" s="6" t="s">
        <v>37</v>
      </c>
    </row>
    <row r="61" spans="1:7" x14ac:dyDescent="0.25">
      <c r="A61" s="6">
        <f t="shared" ref="A61:A68" si="0">A60+1</f>
        <v>2</v>
      </c>
      <c r="B61" s="6" t="s">
        <v>34</v>
      </c>
      <c r="C61" s="6" t="s">
        <v>35</v>
      </c>
      <c r="D61" s="6" t="s">
        <v>36</v>
      </c>
      <c r="E61" s="7" t="str">
        <f>TRIM(LOWER(B61&amp;" "&amp;C61&amp;" "&amp;D61))</f>
        <v>chandan singh negi</v>
      </c>
      <c r="G61" s="6" t="s">
        <v>38</v>
      </c>
    </row>
    <row r="62" spans="1:7" x14ac:dyDescent="0.25">
      <c r="A62" s="6">
        <f t="shared" si="0"/>
        <v>3</v>
      </c>
      <c r="B62" s="6" t="s">
        <v>39</v>
      </c>
      <c r="C62" s="6" t="s">
        <v>35</v>
      </c>
      <c r="D62" s="6" t="s">
        <v>40</v>
      </c>
      <c r="E62" s="7" t="str">
        <f>TRIM(UPPER(B62&amp;" "&amp;C62&amp;" "&amp;D62))</f>
        <v>NEHA SINGH KUSHWAHA</v>
      </c>
      <c r="G62" s="6" t="s">
        <v>41</v>
      </c>
    </row>
    <row r="63" spans="1:7" x14ac:dyDescent="0.25">
      <c r="A63" s="6">
        <f t="shared" si="0"/>
        <v>4</v>
      </c>
      <c r="B63" s="6" t="s">
        <v>42</v>
      </c>
      <c r="D63" s="6" t="s">
        <v>32</v>
      </c>
      <c r="E63" s="7" t="str">
        <f t="shared" ref="E61:E68" si="1">TRIM(PROPER(B63&amp;" "&amp;C63&amp;" "&amp;D63))</f>
        <v>Sunny Gupta</v>
      </c>
      <c r="G63" s="6" t="s">
        <v>207</v>
      </c>
    </row>
    <row r="64" spans="1:7" x14ac:dyDescent="0.25">
      <c r="A64" s="6">
        <f t="shared" si="0"/>
        <v>5</v>
      </c>
      <c r="B64" s="6" t="s">
        <v>43</v>
      </c>
      <c r="D64" s="6" t="s">
        <v>44</v>
      </c>
      <c r="E64" s="7" t="str">
        <f t="shared" si="1"/>
        <v>Kshitiz Srivastava</v>
      </c>
    </row>
    <row r="65" spans="1:5" x14ac:dyDescent="0.25">
      <c r="A65" s="6">
        <f t="shared" si="0"/>
        <v>6</v>
      </c>
      <c r="B65" s="6" t="s">
        <v>45</v>
      </c>
      <c r="C65" s="6" t="s">
        <v>46</v>
      </c>
      <c r="D65" s="6" t="s">
        <v>47</v>
      </c>
      <c r="E65" s="7" t="str">
        <f t="shared" si="1"/>
        <v>Jitender Pal Singh Bhatia</v>
      </c>
    </row>
    <row r="66" spans="1:5" x14ac:dyDescent="0.25">
      <c r="A66" s="6">
        <f t="shared" si="0"/>
        <v>7</v>
      </c>
      <c r="B66" s="6" t="s">
        <v>48</v>
      </c>
      <c r="D66" s="6" t="s">
        <v>49</v>
      </c>
      <c r="E66" s="7" t="str">
        <f t="shared" si="1"/>
        <v>Bharat Arora</v>
      </c>
    </row>
    <row r="67" spans="1:5" x14ac:dyDescent="0.25">
      <c r="A67" s="6">
        <f t="shared" si="0"/>
        <v>8</v>
      </c>
      <c r="B67" s="6" t="s">
        <v>50</v>
      </c>
      <c r="C67" s="6" t="s">
        <v>31</v>
      </c>
      <c r="D67" s="6" t="s">
        <v>51</v>
      </c>
      <c r="E67" s="7" t="str">
        <f t="shared" si="1"/>
        <v>Bhavana Kumar Singh</v>
      </c>
    </row>
    <row r="68" spans="1:5" x14ac:dyDescent="0.25">
      <c r="A68" s="6">
        <f t="shared" si="0"/>
        <v>9</v>
      </c>
      <c r="B68" s="6" t="s">
        <v>52</v>
      </c>
      <c r="D68" s="6" t="s">
        <v>53</v>
      </c>
      <c r="E68" s="7" t="str">
        <f t="shared" si="1"/>
        <v>Monika Sharma</v>
      </c>
    </row>
    <row r="71" spans="1:5" x14ac:dyDescent="0.25">
      <c r="A71" s="17" t="s">
        <v>208</v>
      </c>
    </row>
    <row r="73" spans="1:5" x14ac:dyDescent="0.25">
      <c r="A73" s="28" t="s">
        <v>54</v>
      </c>
      <c r="B73" s="28"/>
    </row>
    <row r="75" spans="1:5" x14ac:dyDescent="0.25">
      <c r="A75" s="28" t="s">
        <v>55</v>
      </c>
      <c r="B75" s="13">
        <v>32101</v>
      </c>
    </row>
    <row r="77" spans="1:5" x14ac:dyDescent="0.25">
      <c r="A77" s="28" t="s">
        <v>56</v>
      </c>
      <c r="B77" s="7">
        <f ca="1">DATEDIF(B75,TODAY(),"Y")</f>
        <v>37</v>
      </c>
    </row>
    <row r="79" spans="1:5" x14ac:dyDescent="0.25">
      <c r="A79" s="28" t="s">
        <v>57</v>
      </c>
      <c r="B79" s="7">
        <f ca="1">DATEDIF(B75,TODAY(),"YM")</f>
        <v>2</v>
      </c>
    </row>
    <row r="81" spans="1:9" x14ac:dyDescent="0.25">
      <c r="A81" s="28" t="s">
        <v>58</v>
      </c>
      <c r="B81" s="7">
        <f ca="1">DATEDIF(B75,TODAY(),"MD")</f>
        <v>18</v>
      </c>
    </row>
    <row r="84" spans="1:9" x14ac:dyDescent="0.25">
      <c r="A84" s="17" t="s">
        <v>209</v>
      </c>
    </row>
    <row r="86" spans="1:9" x14ac:dyDescent="0.25">
      <c r="A86" s="29" t="s">
        <v>59</v>
      </c>
      <c r="B86" s="29"/>
      <c r="C86" s="29"/>
      <c r="D86" s="29"/>
      <c r="E86" s="29"/>
      <c r="F86" s="29"/>
    </row>
    <row r="89" spans="1:9" x14ac:dyDescent="0.25">
      <c r="A89" s="32" t="s">
        <v>60</v>
      </c>
      <c r="B89" s="32"/>
      <c r="C89" s="32"/>
      <c r="D89" s="32"/>
      <c r="E89" s="32"/>
      <c r="F89" s="32"/>
    </row>
    <row r="92" spans="1:9" x14ac:dyDescent="0.25">
      <c r="A92" s="41" t="str">
        <f>TRIM(A89)</f>
        <v>The following table was used by a school to keep track of the examinations taken by each pupil.</v>
      </c>
      <c r="B92" s="41"/>
      <c r="C92" s="41"/>
      <c r="D92" s="41"/>
      <c r="E92" s="41"/>
      <c r="F92" s="41"/>
    </row>
    <row r="93" spans="1:9" x14ac:dyDescent="0.25">
      <c r="I93" s="35"/>
    </row>
    <row r="95" spans="1:9" x14ac:dyDescent="0.25">
      <c r="A95" s="17" t="s">
        <v>210</v>
      </c>
    </row>
    <row r="96" spans="1:9" x14ac:dyDescent="0.25">
      <c r="A96" s="17"/>
    </row>
    <row r="97" spans="1:6" ht="15.75" x14ac:dyDescent="0.25">
      <c r="A97" s="17" t="s">
        <v>211</v>
      </c>
      <c r="F97" s="36"/>
    </row>
    <row r="98" spans="1:6" ht="15.75" x14ac:dyDescent="0.25">
      <c r="F98" s="36"/>
    </row>
    <row r="99" spans="1:6" ht="15.75" x14ac:dyDescent="0.25">
      <c r="A99" s="29" t="s">
        <v>61</v>
      </c>
      <c r="B99" s="29" t="s">
        <v>212</v>
      </c>
      <c r="F99" s="36"/>
    </row>
    <row r="100" spans="1:6" ht="23.25" x14ac:dyDescent="0.35">
      <c r="A100" s="6" t="s">
        <v>62</v>
      </c>
      <c r="B100" s="43" t="str">
        <f>IF(COUNTIF($A$100:$A$249,A100)&gt;1,A100,"-")</f>
        <v>-</v>
      </c>
      <c r="F100" s="36"/>
    </row>
    <row r="101" spans="1:6" ht="23.25" x14ac:dyDescent="0.35">
      <c r="A101" s="6" t="s">
        <v>63</v>
      </c>
      <c r="B101" s="43" t="str">
        <f t="shared" ref="B101:B164" si="2">IF(COUNTIF($A$100:$A$249,A101)&gt;1,A101,"-")</f>
        <v>-</v>
      </c>
      <c r="F101" s="36"/>
    </row>
    <row r="102" spans="1:6" ht="23.25" x14ac:dyDescent="0.35">
      <c r="A102" s="6" t="s">
        <v>64</v>
      </c>
      <c r="B102" s="43" t="str">
        <f t="shared" si="2"/>
        <v>-</v>
      </c>
      <c r="F102" s="36"/>
    </row>
    <row r="103" spans="1:6" ht="23.25" x14ac:dyDescent="0.35">
      <c r="A103" s="6" t="s">
        <v>65</v>
      </c>
      <c r="B103" s="43" t="str">
        <f t="shared" si="2"/>
        <v>-</v>
      </c>
      <c r="F103" s="36"/>
    </row>
    <row r="104" spans="1:6" ht="23.25" x14ac:dyDescent="0.35">
      <c r="A104" s="6" t="s">
        <v>66</v>
      </c>
      <c r="B104" s="43" t="str">
        <f t="shared" si="2"/>
        <v>-</v>
      </c>
      <c r="F104" s="36"/>
    </row>
    <row r="105" spans="1:6" ht="23.25" x14ac:dyDescent="0.35">
      <c r="A105" s="6" t="s">
        <v>67</v>
      </c>
      <c r="B105" s="43" t="str">
        <f t="shared" si="2"/>
        <v>-</v>
      </c>
      <c r="F105" s="36"/>
    </row>
    <row r="106" spans="1:6" ht="23.25" x14ac:dyDescent="0.35">
      <c r="A106" s="6" t="s">
        <v>68</v>
      </c>
      <c r="B106" s="43" t="str">
        <f t="shared" si="2"/>
        <v>-</v>
      </c>
    </row>
    <row r="107" spans="1:6" ht="23.25" x14ac:dyDescent="0.35">
      <c r="A107" s="6" t="s">
        <v>69</v>
      </c>
      <c r="B107" s="43" t="str">
        <f t="shared" si="2"/>
        <v>-</v>
      </c>
    </row>
    <row r="108" spans="1:6" ht="23.25" x14ac:dyDescent="0.35">
      <c r="A108" s="6" t="s">
        <v>70</v>
      </c>
      <c r="B108" s="43" t="str">
        <f t="shared" si="2"/>
        <v>-</v>
      </c>
    </row>
    <row r="109" spans="1:6" ht="23.25" x14ac:dyDescent="0.35">
      <c r="A109" s="6" t="s">
        <v>71</v>
      </c>
      <c r="B109" s="43" t="str">
        <f t="shared" si="2"/>
        <v>2E4191</v>
      </c>
    </row>
    <row r="110" spans="1:6" ht="23.25" x14ac:dyDescent="0.35">
      <c r="A110" s="6" t="s">
        <v>72</v>
      </c>
      <c r="B110" s="43" t="str">
        <f t="shared" si="2"/>
        <v>-</v>
      </c>
    </row>
    <row r="111" spans="1:6" ht="23.25" x14ac:dyDescent="0.35">
      <c r="A111" s="6" t="s">
        <v>73</v>
      </c>
      <c r="B111" s="43" t="str">
        <f t="shared" si="2"/>
        <v>-</v>
      </c>
    </row>
    <row r="112" spans="1:6" ht="23.25" x14ac:dyDescent="0.35">
      <c r="A112" s="6" t="s">
        <v>74</v>
      </c>
      <c r="B112" s="43" t="str">
        <f t="shared" si="2"/>
        <v>-</v>
      </c>
    </row>
    <row r="113" spans="1:2" ht="23.25" x14ac:dyDescent="0.35">
      <c r="A113" s="6" t="s">
        <v>75</v>
      </c>
      <c r="B113" s="43" t="str">
        <f t="shared" si="2"/>
        <v>-</v>
      </c>
    </row>
    <row r="114" spans="1:2" ht="23.25" x14ac:dyDescent="0.35">
      <c r="A114" s="6" t="s">
        <v>76</v>
      </c>
      <c r="B114" s="43" t="str">
        <f t="shared" si="2"/>
        <v>-</v>
      </c>
    </row>
    <row r="115" spans="1:2" ht="23.25" x14ac:dyDescent="0.35">
      <c r="A115" s="6" t="s">
        <v>77</v>
      </c>
      <c r="B115" s="43" t="str">
        <f t="shared" si="2"/>
        <v>-</v>
      </c>
    </row>
    <row r="116" spans="1:2" ht="23.25" x14ac:dyDescent="0.35">
      <c r="A116" s="6" t="s">
        <v>78</v>
      </c>
      <c r="B116" s="43" t="str">
        <f t="shared" si="2"/>
        <v>-</v>
      </c>
    </row>
    <row r="117" spans="1:2" ht="23.25" x14ac:dyDescent="0.35">
      <c r="A117" s="6" t="s">
        <v>79</v>
      </c>
      <c r="B117" s="43" t="str">
        <f t="shared" si="2"/>
        <v>-</v>
      </c>
    </row>
    <row r="118" spans="1:2" ht="23.25" x14ac:dyDescent="0.35">
      <c r="A118" s="6" t="s">
        <v>80</v>
      </c>
      <c r="B118" s="43" t="str">
        <f t="shared" si="2"/>
        <v>-</v>
      </c>
    </row>
    <row r="119" spans="1:2" ht="23.25" x14ac:dyDescent="0.35">
      <c r="A119" s="6" t="s">
        <v>81</v>
      </c>
      <c r="B119" s="43" t="str">
        <f t="shared" si="2"/>
        <v>-</v>
      </c>
    </row>
    <row r="120" spans="1:2" ht="23.25" x14ac:dyDescent="0.35">
      <c r="A120" s="6" t="s">
        <v>82</v>
      </c>
      <c r="B120" s="43" t="str">
        <f t="shared" si="2"/>
        <v>-</v>
      </c>
    </row>
    <row r="121" spans="1:2" ht="23.25" x14ac:dyDescent="0.35">
      <c r="A121" s="6" t="s">
        <v>83</v>
      </c>
      <c r="B121" s="43" t="str">
        <f t="shared" si="2"/>
        <v>-</v>
      </c>
    </row>
    <row r="122" spans="1:2" ht="23.25" x14ac:dyDescent="0.35">
      <c r="A122" s="6" t="s">
        <v>84</v>
      </c>
      <c r="B122" s="43" t="str">
        <f t="shared" si="2"/>
        <v>2E4182</v>
      </c>
    </row>
    <row r="123" spans="1:2" ht="23.25" x14ac:dyDescent="0.35">
      <c r="A123" s="6" t="s">
        <v>85</v>
      </c>
      <c r="B123" s="43" t="str">
        <f t="shared" si="2"/>
        <v>2E4507</v>
      </c>
    </row>
    <row r="124" spans="1:2" ht="23.25" x14ac:dyDescent="0.35">
      <c r="A124" s="6" t="s">
        <v>86</v>
      </c>
      <c r="B124" s="43" t="str">
        <f t="shared" si="2"/>
        <v>-</v>
      </c>
    </row>
    <row r="125" spans="1:2" ht="23.25" x14ac:dyDescent="0.35">
      <c r="A125" s="6" t="s">
        <v>87</v>
      </c>
      <c r="B125" s="43" t="str">
        <f t="shared" si="2"/>
        <v>-</v>
      </c>
    </row>
    <row r="126" spans="1:2" ht="23.25" x14ac:dyDescent="0.35">
      <c r="A126" s="6" t="s">
        <v>88</v>
      </c>
      <c r="B126" s="43" t="str">
        <f t="shared" si="2"/>
        <v>-</v>
      </c>
    </row>
    <row r="127" spans="1:2" ht="23.25" x14ac:dyDescent="0.35">
      <c r="A127" s="6" t="s">
        <v>89</v>
      </c>
      <c r="B127" s="43" t="str">
        <f t="shared" si="2"/>
        <v>2E4010</v>
      </c>
    </row>
    <row r="128" spans="1:2" ht="23.25" x14ac:dyDescent="0.35">
      <c r="A128" s="6" t="s">
        <v>90</v>
      </c>
      <c r="B128" s="43" t="str">
        <f t="shared" si="2"/>
        <v>-</v>
      </c>
    </row>
    <row r="129" spans="1:2" ht="23.25" x14ac:dyDescent="0.35">
      <c r="A129" s="6" t="s">
        <v>91</v>
      </c>
      <c r="B129" s="43" t="str">
        <f t="shared" si="2"/>
        <v>-</v>
      </c>
    </row>
    <row r="130" spans="1:2" ht="23.25" x14ac:dyDescent="0.35">
      <c r="A130" s="6" t="s">
        <v>92</v>
      </c>
      <c r="B130" s="43" t="str">
        <f t="shared" si="2"/>
        <v>-</v>
      </c>
    </row>
    <row r="131" spans="1:2" ht="23.25" x14ac:dyDescent="0.35">
      <c r="A131" s="6" t="s">
        <v>93</v>
      </c>
      <c r="B131" s="43" t="str">
        <f t="shared" si="2"/>
        <v>-</v>
      </c>
    </row>
    <row r="132" spans="1:2" ht="23.25" x14ac:dyDescent="0.35">
      <c r="A132" s="6" t="s">
        <v>94</v>
      </c>
      <c r="B132" s="43" t="str">
        <f t="shared" si="2"/>
        <v>2E4085</v>
      </c>
    </row>
    <row r="133" spans="1:2" ht="23.25" x14ac:dyDescent="0.35">
      <c r="A133" s="6" t="s">
        <v>95</v>
      </c>
      <c r="B133" s="43" t="str">
        <f t="shared" si="2"/>
        <v>2E4556</v>
      </c>
    </row>
    <row r="134" spans="1:2" ht="23.25" x14ac:dyDescent="0.35">
      <c r="A134" s="6" t="s">
        <v>96</v>
      </c>
      <c r="B134" s="43" t="str">
        <f t="shared" si="2"/>
        <v>-</v>
      </c>
    </row>
    <row r="135" spans="1:2" ht="23.25" x14ac:dyDescent="0.35">
      <c r="A135" s="6" t="s">
        <v>97</v>
      </c>
      <c r="B135" s="43" t="str">
        <f t="shared" si="2"/>
        <v>-</v>
      </c>
    </row>
    <row r="136" spans="1:2" ht="23.25" x14ac:dyDescent="0.35">
      <c r="A136" s="6" t="s">
        <v>89</v>
      </c>
      <c r="B136" s="43" t="str">
        <f t="shared" si="2"/>
        <v>2E4010</v>
      </c>
    </row>
    <row r="137" spans="1:2" ht="23.25" x14ac:dyDescent="0.35">
      <c r="A137" s="6" t="s">
        <v>98</v>
      </c>
      <c r="B137" s="43" t="str">
        <f t="shared" si="2"/>
        <v>-</v>
      </c>
    </row>
    <row r="138" spans="1:2" ht="23.25" x14ac:dyDescent="0.35">
      <c r="A138" s="6" t="s">
        <v>99</v>
      </c>
      <c r="B138" s="43" t="str">
        <f t="shared" si="2"/>
        <v>-</v>
      </c>
    </row>
    <row r="139" spans="1:2" ht="23.25" x14ac:dyDescent="0.35">
      <c r="A139" s="6" t="s">
        <v>100</v>
      </c>
      <c r="B139" s="43" t="str">
        <f t="shared" si="2"/>
        <v>2E4235</v>
      </c>
    </row>
    <row r="140" spans="1:2" ht="23.25" x14ac:dyDescent="0.35">
      <c r="A140" s="6" t="s">
        <v>101</v>
      </c>
      <c r="B140" s="43" t="str">
        <f t="shared" si="2"/>
        <v>-</v>
      </c>
    </row>
    <row r="141" spans="1:2" ht="23.25" x14ac:dyDescent="0.35">
      <c r="A141" s="6" t="s">
        <v>102</v>
      </c>
      <c r="B141" s="43" t="str">
        <f t="shared" si="2"/>
        <v>-</v>
      </c>
    </row>
    <row r="142" spans="1:2" ht="23.25" x14ac:dyDescent="0.35">
      <c r="A142" s="6" t="s">
        <v>103</v>
      </c>
      <c r="B142" s="43" t="str">
        <f t="shared" si="2"/>
        <v>-</v>
      </c>
    </row>
    <row r="143" spans="1:2" ht="23.25" x14ac:dyDescent="0.35">
      <c r="A143" s="6" t="s">
        <v>104</v>
      </c>
      <c r="B143" s="43" t="str">
        <f t="shared" si="2"/>
        <v>-</v>
      </c>
    </row>
    <row r="144" spans="1:2" ht="23.25" x14ac:dyDescent="0.35">
      <c r="A144" s="6" t="s">
        <v>105</v>
      </c>
      <c r="B144" s="43" t="str">
        <f t="shared" si="2"/>
        <v>-</v>
      </c>
    </row>
    <row r="145" spans="1:2" ht="23.25" x14ac:dyDescent="0.35">
      <c r="A145" s="6" t="s">
        <v>106</v>
      </c>
      <c r="B145" s="43" t="str">
        <f t="shared" si="2"/>
        <v>-</v>
      </c>
    </row>
    <row r="146" spans="1:2" ht="23.25" x14ac:dyDescent="0.35">
      <c r="A146" s="6" t="s">
        <v>94</v>
      </c>
      <c r="B146" s="43" t="str">
        <f t="shared" si="2"/>
        <v>2E4085</v>
      </c>
    </row>
    <row r="147" spans="1:2" ht="23.25" x14ac:dyDescent="0.35">
      <c r="A147" s="6" t="s">
        <v>107</v>
      </c>
      <c r="B147" s="43" t="str">
        <f t="shared" si="2"/>
        <v>-</v>
      </c>
    </row>
    <row r="148" spans="1:2" ht="23.25" x14ac:dyDescent="0.35">
      <c r="A148" s="6" t="s">
        <v>108</v>
      </c>
      <c r="B148" s="43" t="str">
        <f t="shared" si="2"/>
        <v>2E3513</v>
      </c>
    </row>
    <row r="149" spans="1:2" ht="23.25" x14ac:dyDescent="0.35">
      <c r="A149" s="6" t="s">
        <v>109</v>
      </c>
      <c r="B149" s="43" t="str">
        <f t="shared" si="2"/>
        <v>-</v>
      </c>
    </row>
    <row r="150" spans="1:2" ht="23.25" x14ac:dyDescent="0.35">
      <c r="A150" s="6" t="s">
        <v>110</v>
      </c>
      <c r="B150" s="43" t="str">
        <f t="shared" si="2"/>
        <v>-</v>
      </c>
    </row>
    <row r="151" spans="1:2" ht="23.25" x14ac:dyDescent="0.35">
      <c r="A151" s="6" t="s">
        <v>111</v>
      </c>
      <c r="B151" s="43" t="str">
        <f t="shared" si="2"/>
        <v>-</v>
      </c>
    </row>
    <row r="152" spans="1:2" ht="23.25" x14ac:dyDescent="0.35">
      <c r="A152" s="6" t="s">
        <v>112</v>
      </c>
      <c r="B152" s="43" t="str">
        <f t="shared" si="2"/>
        <v>-</v>
      </c>
    </row>
    <row r="153" spans="1:2" ht="23.25" x14ac:dyDescent="0.35">
      <c r="A153" s="6" t="s">
        <v>113</v>
      </c>
      <c r="B153" s="43" t="str">
        <f t="shared" si="2"/>
        <v>-</v>
      </c>
    </row>
    <row r="154" spans="1:2" ht="23.25" x14ac:dyDescent="0.35">
      <c r="A154" s="6" t="s">
        <v>114</v>
      </c>
      <c r="B154" s="43" t="str">
        <f t="shared" si="2"/>
        <v>-</v>
      </c>
    </row>
    <row r="155" spans="1:2" ht="23.25" x14ac:dyDescent="0.35">
      <c r="A155" s="6" t="s">
        <v>115</v>
      </c>
      <c r="B155" s="43" t="str">
        <f t="shared" si="2"/>
        <v>-</v>
      </c>
    </row>
    <row r="156" spans="1:2" ht="23.25" x14ac:dyDescent="0.35">
      <c r="A156" s="6" t="s">
        <v>116</v>
      </c>
      <c r="B156" s="43" t="str">
        <f t="shared" si="2"/>
        <v>-</v>
      </c>
    </row>
    <row r="157" spans="1:2" ht="23.25" x14ac:dyDescent="0.35">
      <c r="A157" s="6" t="s">
        <v>117</v>
      </c>
      <c r="B157" s="43" t="str">
        <f t="shared" si="2"/>
        <v>-</v>
      </c>
    </row>
    <row r="158" spans="1:2" ht="23.25" x14ac:dyDescent="0.35">
      <c r="A158" s="6" t="s">
        <v>95</v>
      </c>
      <c r="B158" s="43" t="str">
        <f t="shared" si="2"/>
        <v>2E4556</v>
      </c>
    </row>
    <row r="159" spans="1:2" ht="23.25" x14ac:dyDescent="0.35">
      <c r="A159" s="6" t="s">
        <v>118</v>
      </c>
      <c r="B159" s="43" t="str">
        <f t="shared" si="2"/>
        <v>-</v>
      </c>
    </row>
    <row r="160" spans="1:2" ht="23.25" x14ac:dyDescent="0.35">
      <c r="A160" s="6" t="s">
        <v>119</v>
      </c>
      <c r="B160" s="43" t="str">
        <f t="shared" si="2"/>
        <v>-</v>
      </c>
    </row>
    <row r="161" spans="1:2" ht="23.25" x14ac:dyDescent="0.35">
      <c r="A161" s="6" t="s">
        <v>120</v>
      </c>
      <c r="B161" s="43" t="str">
        <f t="shared" si="2"/>
        <v>-</v>
      </c>
    </row>
    <row r="162" spans="1:2" ht="23.25" x14ac:dyDescent="0.35">
      <c r="A162" s="6" t="s">
        <v>121</v>
      </c>
      <c r="B162" s="43" t="str">
        <f t="shared" si="2"/>
        <v>-</v>
      </c>
    </row>
    <row r="163" spans="1:2" ht="23.25" x14ac:dyDescent="0.35">
      <c r="A163" s="6" t="s">
        <v>122</v>
      </c>
      <c r="B163" s="43" t="str">
        <f t="shared" si="2"/>
        <v>-</v>
      </c>
    </row>
    <row r="164" spans="1:2" ht="23.25" x14ac:dyDescent="0.35">
      <c r="A164" s="6" t="s">
        <v>123</v>
      </c>
      <c r="B164" s="43" t="str">
        <f t="shared" si="2"/>
        <v>-</v>
      </c>
    </row>
    <row r="165" spans="1:2" ht="23.25" x14ac:dyDescent="0.35">
      <c r="A165" s="6" t="s">
        <v>124</v>
      </c>
      <c r="B165" s="43" t="str">
        <f t="shared" ref="B165:B228" si="3">IF(COUNTIF($A$100:$A$249,A165)&gt;1,A165,"-")</f>
        <v>-</v>
      </c>
    </row>
    <row r="166" spans="1:2" ht="23.25" x14ac:dyDescent="0.35">
      <c r="A166" s="6" t="s">
        <v>125</v>
      </c>
      <c r="B166" s="43" t="str">
        <f t="shared" si="3"/>
        <v>2E4108</v>
      </c>
    </row>
    <row r="167" spans="1:2" ht="23.25" x14ac:dyDescent="0.35">
      <c r="A167" s="6" t="s">
        <v>126</v>
      </c>
      <c r="B167" s="43" t="str">
        <f t="shared" si="3"/>
        <v>-</v>
      </c>
    </row>
    <row r="168" spans="1:2" ht="23.25" x14ac:dyDescent="0.35">
      <c r="A168" s="6" t="s">
        <v>127</v>
      </c>
      <c r="B168" s="43" t="str">
        <f t="shared" si="3"/>
        <v>-</v>
      </c>
    </row>
    <row r="169" spans="1:2" ht="23.25" x14ac:dyDescent="0.35">
      <c r="A169" s="6" t="s">
        <v>128</v>
      </c>
      <c r="B169" s="43" t="str">
        <f t="shared" si="3"/>
        <v>-</v>
      </c>
    </row>
    <row r="170" spans="1:2" ht="23.25" x14ac:dyDescent="0.35">
      <c r="A170" s="6" t="s">
        <v>129</v>
      </c>
      <c r="B170" s="43" t="str">
        <f t="shared" si="3"/>
        <v>-</v>
      </c>
    </row>
    <row r="171" spans="1:2" ht="23.25" x14ac:dyDescent="0.35">
      <c r="A171" s="6" t="s">
        <v>130</v>
      </c>
      <c r="B171" s="43" t="str">
        <f t="shared" si="3"/>
        <v>-</v>
      </c>
    </row>
    <row r="172" spans="1:2" ht="23.25" x14ac:dyDescent="0.35">
      <c r="A172" s="6" t="s">
        <v>131</v>
      </c>
      <c r="B172" s="43" t="str">
        <f t="shared" si="3"/>
        <v>-</v>
      </c>
    </row>
    <row r="173" spans="1:2" ht="23.25" x14ac:dyDescent="0.35">
      <c r="A173" s="6" t="s">
        <v>132</v>
      </c>
      <c r="B173" s="43" t="str">
        <f t="shared" si="3"/>
        <v>-</v>
      </c>
    </row>
    <row r="174" spans="1:2" ht="23.25" x14ac:dyDescent="0.35">
      <c r="A174" s="6" t="s">
        <v>133</v>
      </c>
      <c r="B174" s="43" t="str">
        <f t="shared" si="3"/>
        <v>-</v>
      </c>
    </row>
    <row r="175" spans="1:2" ht="23.25" x14ac:dyDescent="0.35">
      <c r="A175" s="6" t="s">
        <v>134</v>
      </c>
      <c r="B175" s="43" t="str">
        <f t="shared" si="3"/>
        <v>-</v>
      </c>
    </row>
    <row r="176" spans="1:2" ht="23.25" x14ac:dyDescent="0.35">
      <c r="A176" s="6" t="s">
        <v>71</v>
      </c>
      <c r="B176" s="43" t="str">
        <f t="shared" si="3"/>
        <v>2E4191</v>
      </c>
    </row>
    <row r="177" spans="1:2" ht="23.25" x14ac:dyDescent="0.35">
      <c r="A177" s="6" t="s">
        <v>95</v>
      </c>
      <c r="B177" s="43" t="str">
        <f t="shared" si="3"/>
        <v>2E4556</v>
      </c>
    </row>
    <row r="178" spans="1:2" ht="23.25" x14ac:dyDescent="0.35">
      <c r="A178" s="6" t="s">
        <v>135</v>
      </c>
      <c r="B178" s="43" t="str">
        <f t="shared" si="3"/>
        <v>-</v>
      </c>
    </row>
    <row r="179" spans="1:2" ht="23.25" x14ac:dyDescent="0.35">
      <c r="A179" s="6" t="s">
        <v>136</v>
      </c>
      <c r="B179" s="43" t="str">
        <f t="shared" si="3"/>
        <v>-</v>
      </c>
    </row>
    <row r="180" spans="1:2" ht="23.25" x14ac:dyDescent="0.35">
      <c r="A180" s="6" t="s">
        <v>137</v>
      </c>
      <c r="B180" s="43" t="str">
        <f t="shared" si="3"/>
        <v>-</v>
      </c>
    </row>
    <row r="181" spans="1:2" ht="23.25" x14ac:dyDescent="0.35">
      <c r="A181" s="6" t="s">
        <v>138</v>
      </c>
      <c r="B181" s="43" t="str">
        <f t="shared" si="3"/>
        <v>-</v>
      </c>
    </row>
    <row r="182" spans="1:2" ht="23.25" x14ac:dyDescent="0.35">
      <c r="A182" s="6" t="s">
        <v>139</v>
      </c>
      <c r="B182" s="43" t="str">
        <f t="shared" si="3"/>
        <v>-</v>
      </c>
    </row>
    <row r="183" spans="1:2" ht="23.25" x14ac:dyDescent="0.35">
      <c r="A183" s="6" t="s">
        <v>140</v>
      </c>
      <c r="B183" s="43" t="str">
        <f t="shared" si="3"/>
        <v>-</v>
      </c>
    </row>
    <row r="184" spans="1:2" ht="23.25" x14ac:dyDescent="0.35">
      <c r="A184" s="6" t="s">
        <v>141</v>
      </c>
      <c r="B184" s="43" t="str">
        <f t="shared" si="3"/>
        <v>-</v>
      </c>
    </row>
    <row r="185" spans="1:2" ht="23.25" x14ac:dyDescent="0.35">
      <c r="A185" s="6" t="s">
        <v>142</v>
      </c>
      <c r="B185" s="43" t="str">
        <f t="shared" si="3"/>
        <v>-</v>
      </c>
    </row>
    <row r="186" spans="1:2" ht="23.25" x14ac:dyDescent="0.35">
      <c r="A186" s="6" t="s">
        <v>143</v>
      </c>
      <c r="B186" s="43" t="str">
        <f t="shared" si="3"/>
        <v>-</v>
      </c>
    </row>
    <row r="187" spans="1:2" ht="23.25" x14ac:dyDescent="0.35">
      <c r="A187" s="6" t="s">
        <v>144</v>
      </c>
      <c r="B187" s="43" t="str">
        <f t="shared" si="3"/>
        <v>-</v>
      </c>
    </row>
    <row r="188" spans="1:2" ht="23.25" x14ac:dyDescent="0.35">
      <c r="A188" s="6" t="s">
        <v>108</v>
      </c>
      <c r="B188" s="43" t="str">
        <f t="shared" si="3"/>
        <v>2E3513</v>
      </c>
    </row>
    <row r="189" spans="1:2" ht="23.25" x14ac:dyDescent="0.35">
      <c r="A189" s="6" t="s">
        <v>145</v>
      </c>
      <c r="B189" s="43" t="str">
        <f t="shared" si="3"/>
        <v>-</v>
      </c>
    </row>
    <row r="190" spans="1:2" ht="23.25" x14ac:dyDescent="0.35">
      <c r="A190" s="6" t="s">
        <v>125</v>
      </c>
      <c r="B190" s="43" t="str">
        <f t="shared" si="3"/>
        <v>2E4108</v>
      </c>
    </row>
    <row r="191" spans="1:2" ht="23.25" x14ac:dyDescent="0.35">
      <c r="A191" s="6" t="s">
        <v>146</v>
      </c>
      <c r="B191" s="43" t="str">
        <f t="shared" si="3"/>
        <v>-</v>
      </c>
    </row>
    <row r="192" spans="1:2" ht="23.25" x14ac:dyDescent="0.35">
      <c r="A192" s="6" t="s">
        <v>147</v>
      </c>
      <c r="B192" s="43" t="str">
        <f t="shared" si="3"/>
        <v>-</v>
      </c>
    </row>
    <row r="193" spans="1:2" ht="23.25" x14ac:dyDescent="0.35">
      <c r="A193" s="6" t="s">
        <v>148</v>
      </c>
      <c r="B193" s="43" t="str">
        <f t="shared" si="3"/>
        <v>2E4087</v>
      </c>
    </row>
    <row r="194" spans="1:2" ht="23.25" x14ac:dyDescent="0.35">
      <c r="A194" s="6" t="s">
        <v>149</v>
      </c>
      <c r="B194" s="43" t="str">
        <f t="shared" si="3"/>
        <v>-</v>
      </c>
    </row>
    <row r="195" spans="1:2" ht="23.25" x14ac:dyDescent="0.35">
      <c r="A195" s="6" t="s">
        <v>150</v>
      </c>
      <c r="B195" s="43" t="str">
        <f t="shared" si="3"/>
        <v>-</v>
      </c>
    </row>
    <row r="196" spans="1:2" ht="23.25" x14ac:dyDescent="0.35">
      <c r="A196" s="6" t="s">
        <v>151</v>
      </c>
      <c r="B196" s="43" t="str">
        <f t="shared" si="3"/>
        <v>-</v>
      </c>
    </row>
    <row r="197" spans="1:2" ht="23.25" x14ac:dyDescent="0.35">
      <c r="A197" s="6" t="s">
        <v>152</v>
      </c>
      <c r="B197" s="43" t="str">
        <f t="shared" si="3"/>
        <v>-</v>
      </c>
    </row>
    <row r="198" spans="1:2" ht="23.25" x14ac:dyDescent="0.35">
      <c r="A198" s="6" t="s">
        <v>153</v>
      </c>
      <c r="B198" s="43" t="str">
        <f t="shared" si="3"/>
        <v>-</v>
      </c>
    </row>
    <row r="199" spans="1:2" ht="23.25" x14ac:dyDescent="0.35">
      <c r="A199" s="6" t="s">
        <v>154</v>
      </c>
      <c r="B199" s="43" t="str">
        <f t="shared" si="3"/>
        <v>-</v>
      </c>
    </row>
    <row r="200" spans="1:2" ht="23.25" x14ac:dyDescent="0.35">
      <c r="A200" s="6" t="s">
        <v>155</v>
      </c>
      <c r="B200" s="43" t="str">
        <f t="shared" si="3"/>
        <v>-</v>
      </c>
    </row>
    <row r="201" spans="1:2" ht="23.25" x14ac:dyDescent="0.35">
      <c r="A201" s="6" t="s">
        <v>156</v>
      </c>
      <c r="B201" s="43" t="str">
        <f t="shared" si="3"/>
        <v>-</v>
      </c>
    </row>
    <row r="202" spans="1:2" ht="23.25" x14ac:dyDescent="0.35">
      <c r="A202" s="6" t="s">
        <v>157</v>
      </c>
      <c r="B202" s="43" t="str">
        <f t="shared" si="3"/>
        <v>-</v>
      </c>
    </row>
    <row r="203" spans="1:2" ht="23.25" x14ac:dyDescent="0.35">
      <c r="A203" s="6" t="s">
        <v>158</v>
      </c>
      <c r="B203" s="43" t="str">
        <f t="shared" si="3"/>
        <v>-</v>
      </c>
    </row>
    <row r="204" spans="1:2" ht="23.25" x14ac:dyDescent="0.35">
      <c r="A204" s="6" t="s">
        <v>159</v>
      </c>
      <c r="B204" s="43" t="str">
        <f t="shared" si="3"/>
        <v>-</v>
      </c>
    </row>
    <row r="205" spans="1:2" ht="23.25" x14ac:dyDescent="0.35">
      <c r="A205" s="6" t="s">
        <v>160</v>
      </c>
      <c r="B205" s="43" t="str">
        <f t="shared" si="3"/>
        <v>-</v>
      </c>
    </row>
    <row r="206" spans="1:2" ht="23.25" x14ac:dyDescent="0.35">
      <c r="A206" s="6" t="s">
        <v>161</v>
      </c>
      <c r="B206" s="43" t="str">
        <f t="shared" si="3"/>
        <v>-</v>
      </c>
    </row>
    <row r="207" spans="1:2" ht="23.25" x14ac:dyDescent="0.35">
      <c r="A207" s="6" t="s">
        <v>162</v>
      </c>
      <c r="B207" s="43" t="str">
        <f t="shared" si="3"/>
        <v>-</v>
      </c>
    </row>
    <row r="208" spans="1:2" ht="23.25" x14ac:dyDescent="0.35">
      <c r="A208" s="6" t="s">
        <v>163</v>
      </c>
      <c r="B208" s="43" t="str">
        <f t="shared" si="3"/>
        <v>-</v>
      </c>
    </row>
    <row r="209" spans="1:2" ht="23.25" x14ac:dyDescent="0.35">
      <c r="A209" s="6" t="s">
        <v>164</v>
      </c>
      <c r="B209" s="43" t="str">
        <f t="shared" si="3"/>
        <v>-</v>
      </c>
    </row>
    <row r="210" spans="1:2" ht="23.25" x14ac:dyDescent="0.35">
      <c r="A210" s="6" t="s">
        <v>165</v>
      </c>
      <c r="B210" s="43" t="str">
        <f t="shared" si="3"/>
        <v>-</v>
      </c>
    </row>
    <row r="211" spans="1:2" ht="23.25" x14ac:dyDescent="0.35">
      <c r="A211" s="6" t="s">
        <v>166</v>
      </c>
      <c r="B211" s="43" t="str">
        <f t="shared" si="3"/>
        <v>-</v>
      </c>
    </row>
    <row r="212" spans="1:2" ht="23.25" x14ac:dyDescent="0.35">
      <c r="A212" s="6" t="s">
        <v>167</v>
      </c>
      <c r="B212" s="43" t="str">
        <f t="shared" si="3"/>
        <v>-</v>
      </c>
    </row>
    <row r="213" spans="1:2" ht="23.25" x14ac:dyDescent="0.35">
      <c r="A213" s="6" t="s">
        <v>168</v>
      </c>
      <c r="B213" s="43" t="str">
        <f t="shared" si="3"/>
        <v>-</v>
      </c>
    </row>
    <row r="214" spans="1:2" ht="23.25" x14ac:dyDescent="0.35">
      <c r="A214" s="6" t="s">
        <v>84</v>
      </c>
      <c r="B214" s="43" t="str">
        <f t="shared" si="3"/>
        <v>2E4182</v>
      </c>
    </row>
    <row r="215" spans="1:2" ht="23.25" x14ac:dyDescent="0.35">
      <c r="A215" s="6" t="s">
        <v>85</v>
      </c>
      <c r="B215" s="43" t="str">
        <f t="shared" si="3"/>
        <v>2E4507</v>
      </c>
    </row>
    <row r="216" spans="1:2" ht="23.25" x14ac:dyDescent="0.35">
      <c r="A216" s="6" t="s">
        <v>169</v>
      </c>
      <c r="B216" s="43" t="str">
        <f t="shared" si="3"/>
        <v>-</v>
      </c>
    </row>
    <row r="217" spans="1:2" ht="23.25" x14ac:dyDescent="0.35">
      <c r="A217" s="6" t="s">
        <v>170</v>
      </c>
      <c r="B217" s="43" t="str">
        <f t="shared" si="3"/>
        <v>-</v>
      </c>
    </row>
    <row r="218" spans="1:2" ht="23.25" x14ac:dyDescent="0.35">
      <c r="A218" s="6" t="s">
        <v>171</v>
      </c>
      <c r="B218" s="43" t="str">
        <f t="shared" si="3"/>
        <v>-</v>
      </c>
    </row>
    <row r="219" spans="1:2" ht="23.25" x14ac:dyDescent="0.35">
      <c r="A219" s="6" t="s">
        <v>100</v>
      </c>
      <c r="B219" s="43" t="str">
        <f t="shared" si="3"/>
        <v>2E4235</v>
      </c>
    </row>
    <row r="220" spans="1:2" ht="23.25" x14ac:dyDescent="0.35">
      <c r="A220" s="6" t="s">
        <v>172</v>
      </c>
      <c r="B220" s="43" t="str">
        <f t="shared" si="3"/>
        <v>-</v>
      </c>
    </row>
    <row r="221" spans="1:2" ht="23.25" x14ac:dyDescent="0.35">
      <c r="A221" s="6" t="s">
        <v>173</v>
      </c>
      <c r="B221" s="43" t="str">
        <f t="shared" si="3"/>
        <v>-</v>
      </c>
    </row>
    <row r="222" spans="1:2" ht="23.25" x14ac:dyDescent="0.35">
      <c r="A222" s="6" t="s">
        <v>174</v>
      </c>
      <c r="B222" s="43" t="str">
        <f t="shared" si="3"/>
        <v>-</v>
      </c>
    </row>
    <row r="223" spans="1:2" ht="23.25" x14ac:dyDescent="0.35">
      <c r="A223" s="6" t="s">
        <v>175</v>
      </c>
      <c r="B223" s="43" t="str">
        <f t="shared" si="3"/>
        <v>-</v>
      </c>
    </row>
    <row r="224" spans="1:2" ht="23.25" x14ac:dyDescent="0.35">
      <c r="A224" s="6" t="s">
        <v>176</v>
      </c>
      <c r="B224" s="43" t="str">
        <f t="shared" si="3"/>
        <v>-</v>
      </c>
    </row>
    <row r="225" spans="1:2" ht="23.25" x14ac:dyDescent="0.35">
      <c r="A225" s="6" t="s">
        <v>177</v>
      </c>
      <c r="B225" s="43" t="str">
        <f t="shared" si="3"/>
        <v>-</v>
      </c>
    </row>
    <row r="226" spans="1:2" ht="23.25" x14ac:dyDescent="0.35">
      <c r="A226" s="6" t="s">
        <v>178</v>
      </c>
      <c r="B226" s="43" t="str">
        <f t="shared" si="3"/>
        <v>-</v>
      </c>
    </row>
    <row r="227" spans="1:2" ht="23.25" x14ac:dyDescent="0.35">
      <c r="A227" s="6" t="s">
        <v>179</v>
      </c>
      <c r="B227" s="43" t="str">
        <f t="shared" si="3"/>
        <v>-</v>
      </c>
    </row>
    <row r="228" spans="1:2" ht="23.25" x14ac:dyDescent="0.35">
      <c r="A228" s="6" t="s">
        <v>180</v>
      </c>
      <c r="B228" s="43" t="str">
        <f t="shared" si="3"/>
        <v>-</v>
      </c>
    </row>
    <row r="229" spans="1:2" ht="23.25" x14ac:dyDescent="0.35">
      <c r="A229" s="6" t="s">
        <v>181</v>
      </c>
      <c r="B229" s="43" t="str">
        <f t="shared" ref="B229:B249" si="4">IF(COUNTIF($A$100:$A$249,A229)&gt;1,A229,"-")</f>
        <v>-</v>
      </c>
    </row>
    <row r="230" spans="1:2" ht="23.25" x14ac:dyDescent="0.35">
      <c r="A230" s="6" t="s">
        <v>182</v>
      </c>
      <c r="B230" s="43" t="str">
        <f t="shared" si="4"/>
        <v>-</v>
      </c>
    </row>
    <row r="231" spans="1:2" ht="23.25" x14ac:dyDescent="0.35">
      <c r="A231" s="6" t="s">
        <v>183</v>
      </c>
      <c r="B231" s="43" t="str">
        <f t="shared" si="4"/>
        <v>-</v>
      </c>
    </row>
    <row r="232" spans="1:2" ht="23.25" x14ac:dyDescent="0.35">
      <c r="A232" s="6" t="s">
        <v>184</v>
      </c>
      <c r="B232" s="43" t="str">
        <f t="shared" si="4"/>
        <v>-</v>
      </c>
    </row>
    <row r="233" spans="1:2" ht="23.25" x14ac:dyDescent="0.35">
      <c r="A233" s="6" t="s">
        <v>185</v>
      </c>
      <c r="B233" s="43" t="str">
        <f t="shared" si="4"/>
        <v>-</v>
      </c>
    </row>
    <row r="234" spans="1:2" ht="23.25" x14ac:dyDescent="0.35">
      <c r="A234" s="6" t="s">
        <v>186</v>
      </c>
      <c r="B234" s="43" t="str">
        <f t="shared" si="4"/>
        <v>-</v>
      </c>
    </row>
    <row r="235" spans="1:2" ht="23.25" x14ac:dyDescent="0.35">
      <c r="A235" s="6" t="s">
        <v>187</v>
      </c>
      <c r="B235" s="43" t="str">
        <f t="shared" si="4"/>
        <v>-</v>
      </c>
    </row>
    <row r="236" spans="1:2" ht="23.25" x14ac:dyDescent="0.35">
      <c r="A236" s="6" t="s">
        <v>188</v>
      </c>
      <c r="B236" s="43" t="str">
        <f t="shared" si="4"/>
        <v>-</v>
      </c>
    </row>
    <row r="237" spans="1:2" ht="23.25" x14ac:dyDescent="0.35">
      <c r="A237" s="6" t="s">
        <v>189</v>
      </c>
      <c r="B237" s="43" t="str">
        <f t="shared" si="4"/>
        <v>-</v>
      </c>
    </row>
    <row r="238" spans="1:2" ht="23.25" x14ac:dyDescent="0.35">
      <c r="A238" s="6" t="s">
        <v>190</v>
      </c>
      <c r="B238" s="43" t="str">
        <f t="shared" si="4"/>
        <v>-</v>
      </c>
    </row>
    <row r="239" spans="1:2" ht="23.25" x14ac:dyDescent="0.35">
      <c r="A239" s="6" t="s">
        <v>191</v>
      </c>
      <c r="B239" s="43" t="str">
        <f t="shared" si="4"/>
        <v>-</v>
      </c>
    </row>
    <row r="240" spans="1:2" ht="23.25" x14ac:dyDescent="0.35">
      <c r="A240" s="6" t="s">
        <v>192</v>
      </c>
      <c r="B240" s="43" t="str">
        <f t="shared" si="4"/>
        <v>-</v>
      </c>
    </row>
    <row r="241" spans="1:6" ht="23.25" x14ac:dyDescent="0.35">
      <c r="A241" s="6" t="s">
        <v>193</v>
      </c>
      <c r="B241" s="43" t="str">
        <f t="shared" si="4"/>
        <v>-</v>
      </c>
    </row>
    <row r="242" spans="1:6" ht="23.25" x14ac:dyDescent="0.35">
      <c r="A242" s="6" t="s">
        <v>194</v>
      </c>
      <c r="B242" s="43" t="str">
        <f t="shared" si="4"/>
        <v>-</v>
      </c>
    </row>
    <row r="243" spans="1:6" ht="23.25" x14ac:dyDescent="0.35">
      <c r="A243" s="6" t="s">
        <v>195</v>
      </c>
      <c r="B243" s="43" t="str">
        <f t="shared" si="4"/>
        <v>-</v>
      </c>
    </row>
    <row r="244" spans="1:6" ht="23.25" x14ac:dyDescent="0.35">
      <c r="A244" s="6" t="s">
        <v>196</v>
      </c>
      <c r="B244" s="43" t="str">
        <f t="shared" si="4"/>
        <v>-</v>
      </c>
    </row>
    <row r="245" spans="1:6" ht="23.25" x14ac:dyDescent="0.35">
      <c r="A245" s="6" t="s">
        <v>197</v>
      </c>
      <c r="B245" s="43" t="str">
        <f t="shared" si="4"/>
        <v>-</v>
      </c>
    </row>
    <row r="246" spans="1:6" ht="23.25" x14ac:dyDescent="0.35">
      <c r="A246" s="6" t="s">
        <v>148</v>
      </c>
      <c r="B246" s="43" t="str">
        <f t="shared" si="4"/>
        <v>2E4087</v>
      </c>
    </row>
    <row r="247" spans="1:6" ht="23.25" x14ac:dyDescent="0.35">
      <c r="A247" s="6" t="s">
        <v>198</v>
      </c>
      <c r="B247" s="43" t="str">
        <f t="shared" si="4"/>
        <v>-</v>
      </c>
    </row>
    <row r="248" spans="1:6" ht="23.25" x14ac:dyDescent="0.35">
      <c r="A248" s="6" t="s">
        <v>199</v>
      </c>
      <c r="B248" s="43" t="str">
        <f t="shared" si="4"/>
        <v>-</v>
      </c>
    </row>
    <row r="249" spans="1:6" ht="23.25" x14ac:dyDescent="0.35">
      <c r="A249" s="6" t="s">
        <v>200</v>
      </c>
      <c r="B249" s="43" t="str">
        <f t="shared" si="4"/>
        <v>-</v>
      </c>
    </row>
    <row r="251" spans="1:6" x14ac:dyDescent="0.25">
      <c r="A251" s="17" t="s">
        <v>231</v>
      </c>
    </row>
    <row r="253" spans="1:6" x14ac:dyDescent="0.25">
      <c r="A253" s="17" t="s">
        <v>230</v>
      </c>
    </row>
    <row r="255" spans="1:6" x14ac:dyDescent="0.25">
      <c r="A255" s="29" t="s">
        <v>213</v>
      </c>
      <c r="B255" s="29" t="s">
        <v>214</v>
      </c>
      <c r="C255" s="29" t="s">
        <v>215</v>
      </c>
      <c r="D255" s="29" t="s">
        <v>216</v>
      </c>
      <c r="E255" s="29" t="s">
        <v>217</v>
      </c>
      <c r="F255" s="29" t="s">
        <v>229</v>
      </c>
    </row>
    <row r="256" spans="1:6" x14ac:dyDescent="0.25">
      <c r="A256" s="6" t="s">
        <v>218</v>
      </c>
      <c r="B256" s="6" t="s">
        <v>219</v>
      </c>
      <c r="C256" s="6">
        <v>37818</v>
      </c>
      <c r="D256" s="6">
        <v>10248</v>
      </c>
      <c r="E256" s="6">
        <v>440</v>
      </c>
      <c r="F256" s="38" t="str">
        <f>IF(COUNTIF($D$256:$D$325,D256)&gt;1,D256,"-")</f>
        <v>-</v>
      </c>
    </row>
    <row r="257" spans="1:6" x14ac:dyDescent="0.25">
      <c r="A257" s="6" t="s">
        <v>218</v>
      </c>
      <c r="B257" s="6" t="s">
        <v>220</v>
      </c>
      <c r="C257" s="6">
        <v>37812</v>
      </c>
      <c r="D257" s="6">
        <v>10249</v>
      </c>
      <c r="E257" s="6">
        <v>1863.4</v>
      </c>
      <c r="F257" s="38" t="str">
        <f t="shared" ref="F257:F320" si="5">IF(COUNTIF($D$256:$D$325,D257)&gt;1,D257,"-")</f>
        <v>-</v>
      </c>
    </row>
    <row r="258" spans="1:6" x14ac:dyDescent="0.25">
      <c r="A258" s="6" t="s">
        <v>221</v>
      </c>
      <c r="B258" s="6" t="s">
        <v>222</v>
      </c>
      <c r="C258" s="6">
        <v>37814</v>
      </c>
      <c r="D258" s="6">
        <v>10250</v>
      </c>
      <c r="E258" s="6">
        <v>1552.6</v>
      </c>
      <c r="F258" s="38" t="str">
        <f t="shared" si="5"/>
        <v>-</v>
      </c>
    </row>
    <row r="259" spans="1:6" x14ac:dyDescent="0.25">
      <c r="A259" s="6" t="s">
        <v>221</v>
      </c>
      <c r="B259" s="6" t="s">
        <v>223</v>
      </c>
      <c r="C259" s="6">
        <v>37817</v>
      </c>
      <c r="D259" s="6">
        <v>10251</v>
      </c>
      <c r="E259" s="6">
        <v>654.05999999999995</v>
      </c>
      <c r="F259" s="38" t="str">
        <f t="shared" si="5"/>
        <v>-</v>
      </c>
    </row>
    <row r="260" spans="1:6" x14ac:dyDescent="0.25">
      <c r="A260" s="6" t="s">
        <v>221</v>
      </c>
      <c r="B260" s="6" t="s">
        <v>222</v>
      </c>
      <c r="C260" s="6">
        <v>37813</v>
      </c>
      <c r="D260" s="6">
        <v>10252</v>
      </c>
      <c r="E260" s="6">
        <v>3597.9</v>
      </c>
      <c r="F260" s="38" t="str">
        <f t="shared" si="5"/>
        <v>-</v>
      </c>
    </row>
    <row r="261" spans="1:6" x14ac:dyDescent="0.25">
      <c r="A261" s="6" t="s">
        <v>221</v>
      </c>
      <c r="B261" s="6" t="s">
        <v>223</v>
      </c>
      <c r="C261" s="6">
        <v>37818</v>
      </c>
      <c r="D261" s="6">
        <v>10253</v>
      </c>
      <c r="E261" s="6">
        <v>1444.8</v>
      </c>
      <c r="F261" s="38" t="str">
        <f t="shared" si="5"/>
        <v>-</v>
      </c>
    </row>
    <row r="262" spans="1:6" x14ac:dyDescent="0.25">
      <c r="A262" s="6" t="s">
        <v>218</v>
      </c>
      <c r="B262" s="6" t="s">
        <v>219</v>
      </c>
      <c r="C262" s="6">
        <v>37825</v>
      </c>
      <c r="D262" s="6">
        <v>10254</v>
      </c>
      <c r="E262" s="6">
        <v>556.62</v>
      </c>
      <c r="F262" s="38" t="str">
        <f t="shared" si="5"/>
        <v>-</v>
      </c>
    </row>
    <row r="263" spans="1:6" x14ac:dyDescent="0.25">
      <c r="A263" s="6" t="s">
        <v>218</v>
      </c>
      <c r="B263" s="6" t="s">
        <v>224</v>
      </c>
      <c r="C263" s="6">
        <v>37817</v>
      </c>
      <c r="D263" s="6">
        <v>10255</v>
      </c>
      <c r="E263" s="6">
        <v>2490.5</v>
      </c>
      <c r="F263" s="38" t="str">
        <f t="shared" si="5"/>
        <v>-</v>
      </c>
    </row>
    <row r="264" spans="1:6" x14ac:dyDescent="0.25">
      <c r="A264" s="6" t="s">
        <v>221</v>
      </c>
      <c r="B264" s="6" t="s">
        <v>223</v>
      </c>
      <c r="C264" s="6">
        <v>37819</v>
      </c>
      <c r="D264" s="6">
        <v>10256</v>
      </c>
      <c r="E264" s="6">
        <v>517.79999999999995</v>
      </c>
      <c r="F264" s="38" t="str">
        <f t="shared" si="5"/>
        <v>-</v>
      </c>
    </row>
    <row r="265" spans="1:6" x14ac:dyDescent="0.25">
      <c r="A265" s="6" t="s">
        <v>221</v>
      </c>
      <c r="B265" s="6" t="s">
        <v>222</v>
      </c>
      <c r="C265" s="6">
        <v>37824</v>
      </c>
      <c r="D265" s="6">
        <v>10257</v>
      </c>
      <c r="E265" s="6">
        <v>1119.9000000000001</v>
      </c>
      <c r="F265" s="38" t="str">
        <f t="shared" si="5"/>
        <v>-</v>
      </c>
    </row>
    <row r="266" spans="1:6" x14ac:dyDescent="0.25">
      <c r="A266" s="6" t="s">
        <v>221</v>
      </c>
      <c r="B266" s="6" t="s">
        <v>225</v>
      </c>
      <c r="C266" s="6">
        <v>37825</v>
      </c>
      <c r="D266" s="6">
        <v>10258</v>
      </c>
      <c r="E266" s="6">
        <v>1614.88</v>
      </c>
      <c r="F266" s="38" t="str">
        <f t="shared" si="5"/>
        <v>-</v>
      </c>
    </row>
    <row r="267" spans="1:6" x14ac:dyDescent="0.25">
      <c r="A267" s="6" t="s">
        <v>221</v>
      </c>
      <c r="B267" s="6" t="s">
        <v>222</v>
      </c>
      <c r="C267" s="6">
        <v>37827</v>
      </c>
      <c r="D267" s="6">
        <v>10259</v>
      </c>
      <c r="E267" s="6">
        <v>100.8</v>
      </c>
      <c r="F267" s="38">
        <f t="shared" si="5"/>
        <v>10259</v>
      </c>
    </row>
    <row r="268" spans="1:6" x14ac:dyDescent="0.25">
      <c r="A268" s="6" t="s">
        <v>221</v>
      </c>
      <c r="B268" s="6" t="s">
        <v>222</v>
      </c>
      <c r="C268" s="6">
        <v>37827</v>
      </c>
      <c r="D268" s="6">
        <v>10259</v>
      </c>
      <c r="E268" s="6">
        <v>100.8</v>
      </c>
      <c r="F268" s="38">
        <f t="shared" si="5"/>
        <v>10259</v>
      </c>
    </row>
    <row r="269" spans="1:6" x14ac:dyDescent="0.25">
      <c r="A269" s="6" t="s">
        <v>221</v>
      </c>
      <c r="B269" s="6" t="s">
        <v>222</v>
      </c>
      <c r="C269" s="6">
        <v>37832</v>
      </c>
      <c r="D269" s="6">
        <v>10261</v>
      </c>
      <c r="E269" s="6">
        <v>448</v>
      </c>
      <c r="F269" s="38" t="str">
        <f t="shared" si="5"/>
        <v>-</v>
      </c>
    </row>
    <row r="270" spans="1:6" x14ac:dyDescent="0.25">
      <c r="A270" s="6" t="s">
        <v>221</v>
      </c>
      <c r="B270" s="6" t="s">
        <v>226</v>
      </c>
      <c r="C270" s="6">
        <v>37827</v>
      </c>
      <c r="D270" s="6">
        <v>10262</v>
      </c>
      <c r="E270" s="6">
        <v>584</v>
      </c>
      <c r="F270" s="38" t="str">
        <f t="shared" si="5"/>
        <v>-</v>
      </c>
    </row>
    <row r="271" spans="1:6" x14ac:dyDescent="0.25">
      <c r="A271" s="6" t="s">
        <v>218</v>
      </c>
      <c r="B271" s="6" t="s">
        <v>224</v>
      </c>
      <c r="C271" s="6">
        <v>37833</v>
      </c>
      <c r="D271" s="6">
        <v>10263</v>
      </c>
      <c r="E271" s="6">
        <v>1873.8</v>
      </c>
      <c r="F271" s="38" t="str">
        <f t="shared" si="5"/>
        <v>-</v>
      </c>
    </row>
    <row r="272" spans="1:6" x14ac:dyDescent="0.25">
      <c r="A272" s="6" t="s">
        <v>218</v>
      </c>
      <c r="B272" s="6" t="s">
        <v>220</v>
      </c>
      <c r="C272" s="6">
        <v>37856</v>
      </c>
      <c r="D272" s="6">
        <v>10264</v>
      </c>
      <c r="E272" s="6">
        <v>695.62</v>
      </c>
      <c r="F272" s="38" t="str">
        <f t="shared" si="5"/>
        <v>-</v>
      </c>
    </row>
    <row r="273" spans="1:6" x14ac:dyDescent="0.25">
      <c r="A273" s="6" t="s">
        <v>221</v>
      </c>
      <c r="B273" s="6" t="s">
        <v>227</v>
      </c>
      <c r="C273" s="6">
        <v>37845</v>
      </c>
      <c r="D273" s="6">
        <v>10265</v>
      </c>
      <c r="E273" s="6">
        <v>1176</v>
      </c>
      <c r="F273" s="38" t="str">
        <f t="shared" si="5"/>
        <v>-</v>
      </c>
    </row>
    <row r="274" spans="1:6" x14ac:dyDescent="0.25">
      <c r="A274" s="6" t="s">
        <v>221</v>
      </c>
      <c r="B274" s="6" t="s">
        <v>223</v>
      </c>
      <c r="C274" s="6">
        <v>37833</v>
      </c>
      <c r="D274" s="6">
        <v>10266</v>
      </c>
      <c r="E274" s="6">
        <v>346.56</v>
      </c>
      <c r="F274" s="38" t="str">
        <f t="shared" si="5"/>
        <v>-</v>
      </c>
    </row>
    <row r="275" spans="1:6" x14ac:dyDescent="0.25">
      <c r="A275" s="6" t="s">
        <v>221</v>
      </c>
      <c r="B275" s="6" t="s">
        <v>222</v>
      </c>
      <c r="C275" s="6">
        <v>37839</v>
      </c>
      <c r="D275" s="6">
        <v>10267</v>
      </c>
      <c r="E275" s="6">
        <v>3536.6</v>
      </c>
      <c r="F275" s="38" t="str">
        <f t="shared" si="5"/>
        <v>-</v>
      </c>
    </row>
    <row r="276" spans="1:6" x14ac:dyDescent="0.25">
      <c r="A276" s="6" t="s">
        <v>221</v>
      </c>
      <c r="B276" s="6" t="s">
        <v>226</v>
      </c>
      <c r="C276" s="6">
        <v>37835</v>
      </c>
      <c r="D276" s="6">
        <v>10268</v>
      </c>
      <c r="E276" s="6">
        <v>1101.2</v>
      </c>
      <c r="F276" s="38" t="str">
        <f t="shared" si="5"/>
        <v>-</v>
      </c>
    </row>
    <row r="277" spans="1:6" x14ac:dyDescent="0.25">
      <c r="A277" s="6" t="s">
        <v>218</v>
      </c>
      <c r="B277" s="6" t="s">
        <v>219</v>
      </c>
      <c r="C277" s="6">
        <v>37842</v>
      </c>
      <c r="D277" s="6">
        <v>10269</v>
      </c>
      <c r="E277" s="6">
        <v>642.20000000000005</v>
      </c>
      <c r="F277" s="38" t="str">
        <f t="shared" si="5"/>
        <v>-</v>
      </c>
    </row>
    <row r="278" spans="1:6" x14ac:dyDescent="0.25">
      <c r="A278" s="6" t="s">
        <v>221</v>
      </c>
      <c r="B278" s="6" t="s">
        <v>225</v>
      </c>
      <c r="C278" s="6">
        <v>37835</v>
      </c>
      <c r="D278" s="6">
        <v>10270</v>
      </c>
      <c r="E278" s="6">
        <v>1376</v>
      </c>
      <c r="F278" s="38" t="str">
        <f t="shared" si="5"/>
        <v>-</v>
      </c>
    </row>
    <row r="279" spans="1:6" x14ac:dyDescent="0.25">
      <c r="A279" s="6" t="s">
        <v>218</v>
      </c>
      <c r="B279" s="6" t="s">
        <v>220</v>
      </c>
      <c r="C279" s="6">
        <v>37863</v>
      </c>
      <c r="D279" s="6">
        <v>10271</v>
      </c>
      <c r="E279" s="6">
        <v>48</v>
      </c>
      <c r="F279" s="38" t="str">
        <f t="shared" si="5"/>
        <v>-</v>
      </c>
    </row>
    <row r="280" spans="1:6" x14ac:dyDescent="0.25">
      <c r="A280" s="6" t="s">
        <v>218</v>
      </c>
      <c r="B280" s="6" t="s">
        <v>220</v>
      </c>
      <c r="C280" s="6">
        <v>37839</v>
      </c>
      <c r="D280" s="6">
        <v>10272</v>
      </c>
      <c r="E280" s="6">
        <v>1456</v>
      </c>
      <c r="F280" s="38" t="str">
        <f t="shared" si="5"/>
        <v>-</v>
      </c>
    </row>
    <row r="281" spans="1:6" x14ac:dyDescent="0.25">
      <c r="A281" s="6" t="s">
        <v>221</v>
      </c>
      <c r="B281" s="6" t="s">
        <v>223</v>
      </c>
      <c r="C281" s="6">
        <v>37845</v>
      </c>
      <c r="D281" s="6">
        <v>10273</v>
      </c>
      <c r="E281" s="6">
        <v>2037.28</v>
      </c>
      <c r="F281" s="38" t="str">
        <f t="shared" si="5"/>
        <v>-</v>
      </c>
    </row>
    <row r="282" spans="1:6" x14ac:dyDescent="0.25">
      <c r="A282" s="6" t="s">
        <v>218</v>
      </c>
      <c r="B282" s="6" t="s">
        <v>220</v>
      </c>
      <c r="C282" s="6">
        <v>37849</v>
      </c>
      <c r="D282" s="6">
        <v>10274</v>
      </c>
      <c r="E282" s="6">
        <v>538.6</v>
      </c>
      <c r="F282" s="38" t="str">
        <f t="shared" si="5"/>
        <v>-</v>
      </c>
    </row>
    <row r="283" spans="1:6" x14ac:dyDescent="0.25">
      <c r="A283" s="6" t="s">
        <v>221</v>
      </c>
      <c r="B283" s="6" t="s">
        <v>225</v>
      </c>
      <c r="C283" s="6">
        <v>37842</v>
      </c>
      <c r="D283" s="6">
        <v>10275</v>
      </c>
      <c r="E283" s="6">
        <v>291.83999999999997</v>
      </c>
      <c r="F283" s="38" t="str">
        <f t="shared" si="5"/>
        <v>-</v>
      </c>
    </row>
    <row r="284" spans="1:6" x14ac:dyDescent="0.25">
      <c r="A284" s="6" t="s">
        <v>221</v>
      </c>
      <c r="B284" s="6" t="s">
        <v>226</v>
      </c>
      <c r="C284" s="6">
        <v>37847</v>
      </c>
      <c r="D284" s="6">
        <v>10276</v>
      </c>
      <c r="E284" s="6">
        <v>420</v>
      </c>
      <c r="F284" s="38" t="str">
        <f t="shared" si="5"/>
        <v>-</v>
      </c>
    </row>
    <row r="285" spans="1:6" x14ac:dyDescent="0.25">
      <c r="A285" s="6" t="s">
        <v>221</v>
      </c>
      <c r="B285" s="6" t="s">
        <v>227</v>
      </c>
      <c r="C285" s="6">
        <v>37846</v>
      </c>
      <c r="D285" s="6">
        <v>10277</v>
      </c>
      <c r="E285" s="6">
        <v>1200.8</v>
      </c>
      <c r="F285" s="38" t="str">
        <f t="shared" si="5"/>
        <v>-</v>
      </c>
    </row>
    <row r="286" spans="1:6" x14ac:dyDescent="0.25">
      <c r="A286" s="6" t="s">
        <v>221</v>
      </c>
      <c r="B286" s="6" t="s">
        <v>226</v>
      </c>
      <c r="C286" s="6">
        <v>37849</v>
      </c>
      <c r="D286" s="6">
        <v>10278</v>
      </c>
      <c r="E286" s="6">
        <v>1488.8</v>
      </c>
      <c r="F286" s="38" t="str">
        <f t="shared" si="5"/>
        <v>-</v>
      </c>
    </row>
    <row r="287" spans="1:6" x14ac:dyDescent="0.25">
      <c r="A287" s="6" t="s">
        <v>221</v>
      </c>
      <c r="B287" s="6" t="s">
        <v>226</v>
      </c>
      <c r="C287" s="6">
        <v>37849</v>
      </c>
      <c r="D287" s="6">
        <v>10279</v>
      </c>
      <c r="E287" s="6">
        <v>351</v>
      </c>
      <c r="F287" s="38" t="str">
        <f t="shared" si="5"/>
        <v>-</v>
      </c>
    </row>
    <row r="288" spans="1:6" x14ac:dyDescent="0.25">
      <c r="A288" s="6" t="s">
        <v>221</v>
      </c>
      <c r="B288" s="6" t="s">
        <v>227</v>
      </c>
      <c r="C288" s="6">
        <v>37876</v>
      </c>
      <c r="D288" s="6">
        <v>10280</v>
      </c>
      <c r="E288" s="6">
        <v>613.20000000000005</v>
      </c>
      <c r="F288" s="38" t="str">
        <f t="shared" si="5"/>
        <v>-</v>
      </c>
    </row>
    <row r="289" spans="1:6" x14ac:dyDescent="0.25">
      <c r="A289" s="6" t="s">
        <v>221</v>
      </c>
      <c r="B289" s="6" t="s">
        <v>222</v>
      </c>
      <c r="C289" s="6">
        <v>37854</v>
      </c>
      <c r="D289" s="6">
        <v>10281</v>
      </c>
      <c r="E289" s="6">
        <v>86.5</v>
      </c>
      <c r="F289" s="38" t="str">
        <f t="shared" si="5"/>
        <v>-</v>
      </c>
    </row>
    <row r="290" spans="1:6" x14ac:dyDescent="0.25">
      <c r="A290" s="6" t="s">
        <v>221</v>
      </c>
      <c r="B290" s="6" t="s">
        <v>222</v>
      </c>
      <c r="C290" s="6">
        <v>37854</v>
      </c>
      <c r="D290" s="6">
        <v>10282</v>
      </c>
      <c r="E290" s="6">
        <v>155.4</v>
      </c>
      <c r="F290" s="38" t="str">
        <f t="shared" si="5"/>
        <v>-</v>
      </c>
    </row>
    <row r="291" spans="1:6" x14ac:dyDescent="0.25">
      <c r="A291" s="6" t="s">
        <v>221</v>
      </c>
      <c r="B291" s="6" t="s">
        <v>223</v>
      </c>
      <c r="C291" s="6">
        <v>37856</v>
      </c>
      <c r="D291" s="6">
        <v>10283</v>
      </c>
      <c r="E291" s="6">
        <v>1414.8</v>
      </c>
      <c r="F291" s="38">
        <f t="shared" si="5"/>
        <v>10283</v>
      </c>
    </row>
    <row r="292" spans="1:6" x14ac:dyDescent="0.25">
      <c r="A292" s="6" t="s">
        <v>221</v>
      </c>
      <c r="B292" s="6" t="s">
        <v>223</v>
      </c>
      <c r="C292" s="6">
        <v>37856</v>
      </c>
      <c r="D292" s="6">
        <v>10283</v>
      </c>
      <c r="E292" s="6">
        <v>1414.8</v>
      </c>
      <c r="F292" s="38">
        <f t="shared" si="5"/>
        <v>10283</v>
      </c>
    </row>
    <row r="293" spans="1:6" x14ac:dyDescent="0.25">
      <c r="A293" s="6" t="s">
        <v>221</v>
      </c>
      <c r="B293" s="6" t="s">
        <v>225</v>
      </c>
      <c r="C293" s="6">
        <v>37859</v>
      </c>
      <c r="D293" s="6">
        <v>10285</v>
      </c>
      <c r="E293" s="6">
        <v>1743.36</v>
      </c>
      <c r="F293" s="38" t="str">
        <f t="shared" si="5"/>
        <v>-</v>
      </c>
    </row>
    <row r="294" spans="1:6" x14ac:dyDescent="0.25">
      <c r="A294" s="6" t="s">
        <v>221</v>
      </c>
      <c r="B294" s="6" t="s">
        <v>226</v>
      </c>
      <c r="C294" s="6">
        <v>37863</v>
      </c>
      <c r="D294" s="6">
        <v>10286</v>
      </c>
      <c r="E294" s="6">
        <v>3016</v>
      </c>
      <c r="F294" s="38" t="str">
        <f t="shared" si="5"/>
        <v>-</v>
      </c>
    </row>
    <row r="295" spans="1:6" x14ac:dyDescent="0.25">
      <c r="A295" s="6" t="s">
        <v>221</v>
      </c>
      <c r="B295" s="6" t="s">
        <v>226</v>
      </c>
      <c r="C295" s="6">
        <v>37861</v>
      </c>
      <c r="D295" s="6">
        <v>10287</v>
      </c>
      <c r="E295" s="6">
        <v>819</v>
      </c>
      <c r="F295" s="38" t="str">
        <f t="shared" si="5"/>
        <v>-</v>
      </c>
    </row>
    <row r="296" spans="1:6" x14ac:dyDescent="0.25">
      <c r="A296" s="6" t="s">
        <v>221</v>
      </c>
      <c r="B296" s="6" t="s">
        <v>222</v>
      </c>
      <c r="C296" s="6">
        <v>37867</v>
      </c>
      <c r="D296" s="6">
        <v>10288</v>
      </c>
      <c r="E296" s="6">
        <v>80.099999999999994</v>
      </c>
      <c r="F296" s="38" t="str">
        <f t="shared" si="5"/>
        <v>-</v>
      </c>
    </row>
    <row r="297" spans="1:6" x14ac:dyDescent="0.25">
      <c r="A297" s="6" t="s">
        <v>218</v>
      </c>
      <c r="B297" s="6" t="s">
        <v>228</v>
      </c>
      <c r="C297" s="6">
        <v>37861</v>
      </c>
      <c r="D297" s="6">
        <v>10289</v>
      </c>
      <c r="E297" s="6">
        <v>479.4</v>
      </c>
      <c r="F297" s="38" t="str">
        <f t="shared" si="5"/>
        <v>-</v>
      </c>
    </row>
    <row r="298" spans="1:6" x14ac:dyDescent="0.25">
      <c r="A298" s="6" t="s">
        <v>221</v>
      </c>
      <c r="B298" s="6" t="s">
        <v>226</v>
      </c>
      <c r="C298" s="6">
        <v>37867</v>
      </c>
      <c r="D298" s="6">
        <v>10290</v>
      </c>
      <c r="E298" s="6">
        <v>2169</v>
      </c>
      <c r="F298" s="38" t="str">
        <f t="shared" si="5"/>
        <v>-</v>
      </c>
    </row>
    <row r="299" spans="1:6" x14ac:dyDescent="0.25">
      <c r="A299" s="6" t="s">
        <v>218</v>
      </c>
      <c r="B299" s="6" t="s">
        <v>220</v>
      </c>
      <c r="C299" s="6">
        <v>37868</v>
      </c>
      <c r="D299" s="6">
        <v>10291</v>
      </c>
      <c r="E299" s="6">
        <v>497.52</v>
      </c>
      <c r="F299" s="38" t="str">
        <f t="shared" si="5"/>
        <v>-</v>
      </c>
    </row>
    <row r="300" spans="1:6" x14ac:dyDescent="0.25">
      <c r="A300" s="6" t="s">
        <v>221</v>
      </c>
      <c r="B300" s="6" t="s">
        <v>225</v>
      </c>
      <c r="C300" s="6">
        <v>37866</v>
      </c>
      <c r="D300" s="6">
        <v>10292</v>
      </c>
      <c r="E300" s="6">
        <v>1296</v>
      </c>
      <c r="F300" s="38" t="str">
        <f t="shared" si="5"/>
        <v>-</v>
      </c>
    </row>
    <row r="301" spans="1:6" x14ac:dyDescent="0.25">
      <c r="A301" s="6" t="s">
        <v>221</v>
      </c>
      <c r="B301" s="6" t="s">
        <v>225</v>
      </c>
      <c r="C301" s="6">
        <v>37875</v>
      </c>
      <c r="D301" s="6">
        <v>10293</v>
      </c>
      <c r="E301" s="6">
        <v>848.7</v>
      </c>
      <c r="F301" s="38" t="str">
        <f t="shared" si="5"/>
        <v>-</v>
      </c>
    </row>
    <row r="302" spans="1:6" x14ac:dyDescent="0.25">
      <c r="A302" s="6" t="s">
        <v>221</v>
      </c>
      <c r="B302" s="6" t="s">
        <v>222</v>
      </c>
      <c r="C302" s="6">
        <v>37869</v>
      </c>
      <c r="D302" s="6">
        <v>10294</v>
      </c>
      <c r="E302" s="6">
        <v>1887.6</v>
      </c>
      <c r="F302" s="38" t="str">
        <f t="shared" si="5"/>
        <v>-</v>
      </c>
    </row>
    <row r="303" spans="1:6" x14ac:dyDescent="0.25">
      <c r="A303" s="6" t="s">
        <v>221</v>
      </c>
      <c r="B303" s="6" t="s">
        <v>227</v>
      </c>
      <c r="C303" s="6">
        <v>37874</v>
      </c>
      <c r="D303" s="6">
        <v>10295</v>
      </c>
      <c r="E303" s="6">
        <v>121.6</v>
      </c>
      <c r="F303" s="38" t="str">
        <f t="shared" si="5"/>
        <v>-</v>
      </c>
    </row>
    <row r="304" spans="1:6" x14ac:dyDescent="0.25">
      <c r="A304" s="6" t="s">
        <v>218</v>
      </c>
      <c r="B304" s="6" t="s">
        <v>220</v>
      </c>
      <c r="C304" s="6">
        <v>37875</v>
      </c>
      <c r="D304" s="6">
        <v>10296</v>
      </c>
      <c r="E304" s="6">
        <v>1050.5999999999999</v>
      </c>
      <c r="F304" s="38" t="str">
        <f t="shared" si="5"/>
        <v>-</v>
      </c>
    </row>
    <row r="305" spans="1:6" x14ac:dyDescent="0.25">
      <c r="A305" s="6" t="s">
        <v>218</v>
      </c>
      <c r="B305" s="6" t="s">
        <v>219</v>
      </c>
      <c r="C305" s="6">
        <v>37874</v>
      </c>
      <c r="D305" s="6">
        <v>10297</v>
      </c>
      <c r="E305" s="6">
        <v>1420</v>
      </c>
      <c r="F305" s="38" t="str">
        <f t="shared" si="5"/>
        <v>-</v>
      </c>
    </row>
    <row r="306" spans="1:6" x14ac:dyDescent="0.25">
      <c r="A306" s="6" t="s">
        <v>218</v>
      </c>
      <c r="B306" s="6" t="s">
        <v>220</v>
      </c>
      <c r="C306" s="6">
        <v>37875</v>
      </c>
      <c r="D306" s="6">
        <v>10298</v>
      </c>
      <c r="E306" s="6">
        <v>2645</v>
      </c>
      <c r="F306" s="38" t="str">
        <f t="shared" si="5"/>
        <v>-</v>
      </c>
    </row>
    <row r="307" spans="1:6" x14ac:dyDescent="0.25">
      <c r="A307" s="6" t="s">
        <v>221</v>
      </c>
      <c r="B307" s="6" t="s">
        <v>222</v>
      </c>
      <c r="C307" s="6">
        <v>37877</v>
      </c>
      <c r="D307" s="6">
        <v>10299</v>
      </c>
      <c r="E307" s="6">
        <v>349.5</v>
      </c>
      <c r="F307" s="38" t="str">
        <f t="shared" si="5"/>
        <v>-</v>
      </c>
    </row>
    <row r="308" spans="1:6" x14ac:dyDescent="0.25">
      <c r="A308" s="6" t="s">
        <v>221</v>
      </c>
      <c r="B308" s="6" t="s">
        <v>227</v>
      </c>
      <c r="C308" s="6">
        <v>37882</v>
      </c>
      <c r="D308" s="6">
        <v>10300</v>
      </c>
      <c r="E308" s="6">
        <v>608</v>
      </c>
      <c r="F308" s="38" t="str">
        <f t="shared" si="5"/>
        <v>-</v>
      </c>
    </row>
    <row r="309" spans="1:6" x14ac:dyDescent="0.25">
      <c r="A309" s="6" t="s">
        <v>221</v>
      </c>
      <c r="B309" s="6" t="s">
        <v>226</v>
      </c>
      <c r="C309" s="6">
        <v>37881</v>
      </c>
      <c r="D309" s="6">
        <v>10301</v>
      </c>
      <c r="E309" s="6">
        <v>755</v>
      </c>
      <c r="F309" s="38" t="str">
        <f t="shared" si="5"/>
        <v>-</v>
      </c>
    </row>
    <row r="310" spans="1:6" x14ac:dyDescent="0.25">
      <c r="A310" s="6" t="s">
        <v>221</v>
      </c>
      <c r="B310" s="6" t="s">
        <v>222</v>
      </c>
      <c r="C310" s="6">
        <v>37903</v>
      </c>
      <c r="D310" s="6">
        <v>10302</v>
      </c>
      <c r="E310" s="6">
        <v>2708.8</v>
      </c>
      <c r="F310" s="38" t="str">
        <f t="shared" si="5"/>
        <v>-</v>
      </c>
    </row>
    <row r="311" spans="1:6" x14ac:dyDescent="0.25">
      <c r="A311" s="6" t="s">
        <v>218</v>
      </c>
      <c r="B311" s="6" t="s">
        <v>228</v>
      </c>
      <c r="C311" s="6">
        <v>37882</v>
      </c>
      <c r="D311" s="6">
        <v>10303</v>
      </c>
      <c r="E311" s="6">
        <v>1117.8</v>
      </c>
      <c r="F311" s="38" t="str">
        <f t="shared" si="5"/>
        <v>-</v>
      </c>
    </row>
    <row r="312" spans="1:6" x14ac:dyDescent="0.25">
      <c r="A312" s="6" t="s">
        <v>221</v>
      </c>
      <c r="B312" s="6" t="s">
        <v>225</v>
      </c>
      <c r="C312" s="6">
        <v>37881</v>
      </c>
      <c r="D312" s="6">
        <v>10304</v>
      </c>
      <c r="E312" s="6">
        <v>954.4</v>
      </c>
      <c r="F312" s="38" t="str">
        <f t="shared" si="5"/>
        <v>-</v>
      </c>
    </row>
    <row r="313" spans="1:6" x14ac:dyDescent="0.25">
      <c r="A313" s="6" t="s">
        <v>221</v>
      </c>
      <c r="B313" s="6" t="s">
        <v>226</v>
      </c>
      <c r="C313" s="6">
        <v>37903</v>
      </c>
      <c r="D313" s="6">
        <v>10305</v>
      </c>
      <c r="E313" s="6">
        <v>3741.3</v>
      </c>
      <c r="F313" s="38" t="str">
        <f t="shared" si="5"/>
        <v>-</v>
      </c>
    </row>
    <row r="314" spans="1:6" x14ac:dyDescent="0.25">
      <c r="A314" s="6" t="s">
        <v>221</v>
      </c>
      <c r="B314" s="6" t="s">
        <v>225</v>
      </c>
      <c r="C314" s="6">
        <v>37887</v>
      </c>
      <c r="D314" s="6">
        <v>10306</v>
      </c>
      <c r="E314" s="6">
        <v>498.5</v>
      </c>
      <c r="F314" s="38" t="str">
        <f t="shared" si="5"/>
        <v>-</v>
      </c>
    </row>
    <row r="315" spans="1:6" x14ac:dyDescent="0.25">
      <c r="A315" s="6" t="s">
        <v>221</v>
      </c>
      <c r="B315" s="6" t="s">
        <v>227</v>
      </c>
      <c r="C315" s="6">
        <v>37889</v>
      </c>
      <c r="D315" s="6">
        <v>10307</v>
      </c>
      <c r="E315" s="6">
        <v>424</v>
      </c>
      <c r="F315" s="38" t="str">
        <f t="shared" si="5"/>
        <v>-</v>
      </c>
    </row>
    <row r="316" spans="1:6" x14ac:dyDescent="0.25">
      <c r="A316" s="6" t="s">
        <v>218</v>
      </c>
      <c r="B316" s="6" t="s">
        <v>228</v>
      </c>
      <c r="C316" s="6">
        <v>37888</v>
      </c>
      <c r="D316" s="6">
        <v>10308</v>
      </c>
      <c r="E316" s="6">
        <v>88.8</v>
      </c>
      <c r="F316" s="38" t="str">
        <f t="shared" si="5"/>
        <v>-</v>
      </c>
    </row>
    <row r="317" spans="1:6" x14ac:dyDescent="0.25">
      <c r="A317" s="6" t="s">
        <v>221</v>
      </c>
      <c r="B317" s="6" t="s">
        <v>223</v>
      </c>
      <c r="C317" s="6">
        <v>37917</v>
      </c>
      <c r="D317" s="6">
        <v>10309</v>
      </c>
      <c r="E317" s="6">
        <v>1762</v>
      </c>
      <c r="F317" s="38" t="str">
        <f t="shared" si="5"/>
        <v>-</v>
      </c>
    </row>
    <row r="318" spans="1:6" x14ac:dyDescent="0.25">
      <c r="A318" s="6" t="s">
        <v>221</v>
      </c>
      <c r="B318" s="6" t="s">
        <v>226</v>
      </c>
      <c r="C318" s="6">
        <v>37891</v>
      </c>
      <c r="D318" s="6">
        <v>10310</v>
      </c>
      <c r="E318" s="6">
        <v>336</v>
      </c>
      <c r="F318" s="38" t="str">
        <f t="shared" si="5"/>
        <v>-</v>
      </c>
    </row>
    <row r="319" spans="1:6" x14ac:dyDescent="0.25">
      <c r="A319" s="6" t="s">
        <v>221</v>
      </c>
      <c r="B319" s="6" t="s">
        <v>225</v>
      </c>
      <c r="C319" s="6">
        <v>37890</v>
      </c>
      <c r="D319" s="6">
        <v>10311</v>
      </c>
      <c r="E319" s="6">
        <v>268.8</v>
      </c>
      <c r="F319" s="38" t="str">
        <f t="shared" si="5"/>
        <v>-</v>
      </c>
    </row>
    <row r="320" spans="1:6" x14ac:dyDescent="0.25">
      <c r="A320" s="6" t="s">
        <v>221</v>
      </c>
      <c r="B320" s="6" t="s">
        <v>227</v>
      </c>
      <c r="C320" s="6">
        <v>37897</v>
      </c>
      <c r="D320" s="6">
        <v>10312</v>
      </c>
      <c r="E320" s="6">
        <v>1614.8</v>
      </c>
      <c r="F320" s="38" t="str">
        <f t="shared" si="5"/>
        <v>-</v>
      </c>
    </row>
    <row r="321" spans="1:6" x14ac:dyDescent="0.25">
      <c r="A321" s="6" t="s">
        <v>221</v>
      </c>
      <c r="B321" s="6" t="s">
        <v>227</v>
      </c>
      <c r="C321" s="6">
        <v>37898</v>
      </c>
      <c r="D321" s="6">
        <v>10313</v>
      </c>
      <c r="E321" s="6">
        <v>182.4</v>
      </c>
      <c r="F321" s="38" t="str">
        <f t="shared" ref="F321:F325" si="6">IF(COUNTIF($D$256:$D$325,D321)&gt;1,D321,"-")</f>
        <v>-</v>
      </c>
    </row>
    <row r="322" spans="1:6" x14ac:dyDescent="0.25">
      <c r="A322" s="6" t="s">
        <v>221</v>
      </c>
      <c r="B322" s="6" t="s">
        <v>225</v>
      </c>
      <c r="C322" s="6">
        <v>37898</v>
      </c>
      <c r="D322" s="6">
        <v>10314</v>
      </c>
      <c r="E322" s="6">
        <v>2094.3000000000002</v>
      </c>
      <c r="F322" s="38" t="str">
        <f t="shared" si="6"/>
        <v>-</v>
      </c>
    </row>
    <row r="323" spans="1:6" x14ac:dyDescent="0.25">
      <c r="A323" s="6" t="s">
        <v>221</v>
      </c>
      <c r="B323" s="6" t="s">
        <v>222</v>
      </c>
      <c r="C323" s="6">
        <v>37897</v>
      </c>
      <c r="D323" s="6">
        <v>10315</v>
      </c>
      <c r="E323" s="6">
        <v>516.79999999999995</v>
      </c>
      <c r="F323" s="38" t="str">
        <f t="shared" si="6"/>
        <v>-</v>
      </c>
    </row>
    <row r="324" spans="1:6" x14ac:dyDescent="0.25">
      <c r="A324" s="6" t="s">
        <v>221</v>
      </c>
      <c r="B324" s="6" t="s">
        <v>225</v>
      </c>
      <c r="C324" s="6">
        <v>37902</v>
      </c>
      <c r="D324" s="6">
        <v>10316</v>
      </c>
      <c r="E324" s="6">
        <v>2835</v>
      </c>
      <c r="F324" s="38">
        <f t="shared" si="6"/>
        <v>10316</v>
      </c>
    </row>
    <row r="325" spans="1:6" x14ac:dyDescent="0.25">
      <c r="A325" s="6" t="s">
        <v>221</v>
      </c>
      <c r="B325" s="6" t="s">
        <v>225</v>
      </c>
      <c r="C325" s="6">
        <v>37902</v>
      </c>
      <c r="D325" s="6">
        <v>10316</v>
      </c>
      <c r="E325" s="6">
        <v>2835</v>
      </c>
      <c r="F325" s="38">
        <f t="shared" si="6"/>
        <v>10316</v>
      </c>
    </row>
    <row r="328" spans="1:6" x14ac:dyDescent="0.25">
      <c r="A328" s="17" t="s">
        <v>232</v>
      </c>
    </row>
    <row r="330" spans="1:6" x14ac:dyDescent="0.25">
      <c r="A330" s="17" t="s">
        <v>365</v>
      </c>
    </row>
    <row r="332" spans="1:6" x14ac:dyDescent="0.25">
      <c r="A332" s="29" t="s">
        <v>233</v>
      </c>
      <c r="B332" s="29" t="s">
        <v>57</v>
      </c>
    </row>
    <row r="333" spans="1:6" x14ac:dyDescent="0.25">
      <c r="A333" s="8">
        <v>36573</v>
      </c>
      <c r="B333" s="38">
        <f>MONTH(A333)</f>
        <v>2</v>
      </c>
    </row>
    <row r="334" spans="1:6" x14ac:dyDescent="0.25">
      <c r="A334" s="8">
        <v>35895</v>
      </c>
      <c r="B334" s="38">
        <f t="shared" ref="B334:B365" si="7">MONTH(A334)</f>
        <v>4</v>
      </c>
    </row>
    <row r="335" spans="1:6" x14ac:dyDescent="0.25">
      <c r="A335" s="8">
        <v>35217</v>
      </c>
      <c r="B335" s="38">
        <f t="shared" si="7"/>
        <v>6</v>
      </c>
    </row>
    <row r="336" spans="1:6" x14ac:dyDescent="0.25">
      <c r="A336" s="8">
        <v>34539</v>
      </c>
      <c r="B336" s="38">
        <f t="shared" si="7"/>
        <v>7</v>
      </c>
    </row>
    <row r="337" spans="1:2" x14ac:dyDescent="0.25">
      <c r="A337" s="8">
        <v>33861</v>
      </c>
      <c r="B337" s="38">
        <f t="shared" si="7"/>
        <v>9</v>
      </c>
    </row>
    <row r="338" spans="1:2" x14ac:dyDescent="0.25">
      <c r="A338" s="8">
        <v>33183</v>
      </c>
      <c r="B338" s="38">
        <f t="shared" si="7"/>
        <v>11</v>
      </c>
    </row>
    <row r="339" spans="1:2" x14ac:dyDescent="0.25">
      <c r="A339" s="8">
        <v>32505</v>
      </c>
      <c r="B339" s="38">
        <f t="shared" si="7"/>
        <v>12</v>
      </c>
    </row>
    <row r="340" spans="1:2" x14ac:dyDescent="0.25">
      <c r="A340" s="8">
        <v>31827</v>
      </c>
      <c r="B340" s="38">
        <f t="shared" si="7"/>
        <v>2</v>
      </c>
    </row>
    <row r="341" spans="1:2" x14ac:dyDescent="0.25">
      <c r="A341" s="8">
        <v>31149</v>
      </c>
      <c r="B341" s="38">
        <f t="shared" si="7"/>
        <v>4</v>
      </c>
    </row>
    <row r="342" spans="1:2" x14ac:dyDescent="0.25">
      <c r="A342" s="8">
        <v>30471</v>
      </c>
      <c r="B342" s="38">
        <f t="shared" si="7"/>
        <v>6</v>
      </c>
    </row>
    <row r="343" spans="1:2" x14ac:dyDescent="0.25">
      <c r="A343" s="8">
        <v>29793</v>
      </c>
      <c r="B343" s="38">
        <f t="shared" si="7"/>
        <v>7</v>
      </c>
    </row>
    <row r="344" spans="1:2" x14ac:dyDescent="0.25">
      <c r="A344" s="8">
        <v>29115</v>
      </c>
      <c r="B344" s="38">
        <f t="shared" si="7"/>
        <v>9</v>
      </c>
    </row>
    <row r="345" spans="1:2" x14ac:dyDescent="0.25">
      <c r="A345" s="8">
        <v>28437</v>
      </c>
      <c r="B345" s="38">
        <f t="shared" si="7"/>
        <v>11</v>
      </c>
    </row>
    <row r="346" spans="1:2" x14ac:dyDescent="0.25">
      <c r="A346" s="8">
        <v>27759</v>
      </c>
      <c r="B346" s="38">
        <f t="shared" si="7"/>
        <v>12</v>
      </c>
    </row>
    <row r="347" spans="1:2" x14ac:dyDescent="0.25">
      <c r="A347" s="8">
        <v>27081</v>
      </c>
      <c r="B347" s="38">
        <f t="shared" si="7"/>
        <v>2</v>
      </c>
    </row>
    <row r="348" spans="1:2" x14ac:dyDescent="0.25">
      <c r="A348" s="8">
        <v>26403</v>
      </c>
      <c r="B348" s="38">
        <f t="shared" si="7"/>
        <v>4</v>
      </c>
    </row>
    <row r="349" spans="1:2" x14ac:dyDescent="0.25">
      <c r="A349" s="8">
        <v>25725</v>
      </c>
      <c r="B349" s="38">
        <f t="shared" si="7"/>
        <v>6</v>
      </c>
    </row>
    <row r="350" spans="1:2" x14ac:dyDescent="0.25">
      <c r="A350" s="8">
        <v>26625</v>
      </c>
      <c r="B350" s="38">
        <f t="shared" si="7"/>
        <v>11</v>
      </c>
    </row>
    <row r="351" spans="1:2" x14ac:dyDescent="0.25">
      <c r="A351" s="8">
        <v>27525</v>
      </c>
      <c r="B351" s="38">
        <f t="shared" si="7"/>
        <v>5</v>
      </c>
    </row>
    <row r="352" spans="1:2" x14ac:dyDescent="0.25">
      <c r="A352" s="8">
        <v>28425</v>
      </c>
      <c r="B352" s="38">
        <f t="shared" si="7"/>
        <v>10</v>
      </c>
    </row>
    <row r="353" spans="1:2" x14ac:dyDescent="0.25">
      <c r="A353" s="8">
        <v>29325</v>
      </c>
      <c r="B353" s="38">
        <f t="shared" si="7"/>
        <v>4</v>
      </c>
    </row>
    <row r="354" spans="1:2" x14ac:dyDescent="0.25">
      <c r="A354" s="8">
        <v>30225</v>
      </c>
      <c r="B354" s="38">
        <f t="shared" si="7"/>
        <v>10</v>
      </c>
    </row>
    <row r="355" spans="1:2" x14ac:dyDescent="0.25">
      <c r="A355" s="8">
        <v>31125</v>
      </c>
      <c r="B355" s="38">
        <f t="shared" si="7"/>
        <v>3</v>
      </c>
    </row>
    <row r="356" spans="1:2" x14ac:dyDescent="0.25">
      <c r="A356" s="8">
        <v>32025</v>
      </c>
      <c r="B356" s="38">
        <f t="shared" si="7"/>
        <v>9</v>
      </c>
    </row>
    <row r="357" spans="1:2" x14ac:dyDescent="0.25">
      <c r="A357" s="8">
        <v>32925</v>
      </c>
      <c r="B357" s="38">
        <f t="shared" si="7"/>
        <v>2</v>
      </c>
    </row>
    <row r="358" spans="1:2" x14ac:dyDescent="0.25">
      <c r="A358" s="8">
        <v>33825</v>
      </c>
      <c r="B358" s="38">
        <f t="shared" si="7"/>
        <v>8</v>
      </c>
    </row>
    <row r="359" spans="1:2" x14ac:dyDescent="0.25">
      <c r="A359" s="8">
        <v>34725</v>
      </c>
      <c r="B359" s="38">
        <f t="shared" si="7"/>
        <v>1</v>
      </c>
    </row>
    <row r="360" spans="1:2" x14ac:dyDescent="0.25">
      <c r="A360" s="8">
        <v>35625</v>
      </c>
      <c r="B360" s="38">
        <f t="shared" si="7"/>
        <v>7</v>
      </c>
    </row>
    <row r="361" spans="1:2" x14ac:dyDescent="0.25">
      <c r="A361" s="8">
        <v>36525</v>
      </c>
      <c r="B361" s="38">
        <f t="shared" si="7"/>
        <v>12</v>
      </c>
    </row>
    <row r="362" spans="1:2" x14ac:dyDescent="0.25">
      <c r="A362" s="8">
        <v>37425</v>
      </c>
      <c r="B362" s="38">
        <f t="shared" si="7"/>
        <v>6</v>
      </c>
    </row>
    <row r="363" spans="1:2" x14ac:dyDescent="0.25">
      <c r="A363" s="8">
        <v>38325</v>
      </c>
      <c r="B363" s="38">
        <f t="shared" si="7"/>
        <v>12</v>
      </c>
    </row>
    <row r="364" spans="1:2" x14ac:dyDescent="0.25">
      <c r="A364" s="8">
        <v>39225</v>
      </c>
      <c r="B364" s="38">
        <f t="shared" si="7"/>
        <v>5</v>
      </c>
    </row>
    <row r="365" spans="1:2" x14ac:dyDescent="0.25">
      <c r="A365" s="8">
        <v>40125</v>
      </c>
      <c r="B365" s="38">
        <f t="shared" si="7"/>
        <v>11</v>
      </c>
    </row>
    <row r="366" spans="1:2" x14ac:dyDescent="0.25">
      <c r="A366" s="8"/>
    </row>
    <row r="367" spans="1:2" x14ac:dyDescent="0.25">
      <c r="A367" s="8"/>
    </row>
    <row r="368" spans="1:2" x14ac:dyDescent="0.25">
      <c r="A368" s="37" t="s">
        <v>234</v>
      </c>
    </row>
    <row r="369" spans="1:3" x14ac:dyDescent="0.25">
      <c r="A369" s="8"/>
    </row>
    <row r="370" spans="1:3" x14ac:dyDescent="0.25">
      <c r="A370" s="37" t="s">
        <v>235</v>
      </c>
    </row>
    <row r="371" spans="1:3" x14ac:dyDescent="0.25">
      <c r="A371" s="8"/>
    </row>
    <row r="372" spans="1:3" x14ac:dyDescent="0.25">
      <c r="A372" s="30" t="s">
        <v>206</v>
      </c>
      <c r="B372" s="29" t="s">
        <v>236</v>
      </c>
      <c r="C372" s="29" t="s">
        <v>237</v>
      </c>
    </row>
    <row r="373" spans="1:3" x14ac:dyDescent="0.25">
      <c r="A373" s="9">
        <v>1</v>
      </c>
      <c r="B373" s="6">
        <v>1232</v>
      </c>
      <c r="C373" s="38" t="str">
        <f>IF(ISTEXT(B373),B373,"-")</f>
        <v>-</v>
      </c>
    </row>
    <row r="374" spans="1:3" x14ac:dyDescent="0.25">
      <c r="A374" s="10">
        <f>A373+1</f>
        <v>2</v>
      </c>
      <c r="B374" s="6">
        <v>40000</v>
      </c>
      <c r="C374" s="38" t="str">
        <f t="shared" ref="C374:C385" si="8">IF(ISTEXT(B374),B374,"-")</f>
        <v>-</v>
      </c>
    </row>
    <row r="375" spans="1:3" x14ac:dyDescent="0.25">
      <c r="A375" s="10">
        <f t="shared" ref="A375:A382" si="9">A374+1</f>
        <v>3</v>
      </c>
      <c r="B375" s="6" t="s">
        <v>25</v>
      </c>
      <c r="C375" s="38" t="str">
        <f t="shared" si="8"/>
        <v xml:space="preserve">   </v>
      </c>
    </row>
    <row r="376" spans="1:3" x14ac:dyDescent="0.25">
      <c r="A376" s="10">
        <f t="shared" si="9"/>
        <v>4</v>
      </c>
      <c r="B376" s="6" t="s">
        <v>240</v>
      </c>
      <c r="C376" s="38" t="str">
        <f t="shared" si="8"/>
        <v>#Value</v>
      </c>
    </row>
    <row r="377" spans="1:3" x14ac:dyDescent="0.25">
      <c r="A377" s="10">
        <f t="shared" si="9"/>
        <v>5</v>
      </c>
      <c r="B377" s="6" t="s">
        <v>238</v>
      </c>
      <c r="C377" s="38" t="str">
        <f t="shared" si="8"/>
        <v>R$</v>
      </c>
    </row>
    <row r="378" spans="1:3" x14ac:dyDescent="0.25">
      <c r="A378" s="10">
        <f t="shared" si="9"/>
        <v>6</v>
      </c>
      <c r="B378" s="6" t="s">
        <v>239</v>
      </c>
      <c r="C378" s="38" t="str">
        <f t="shared" si="8"/>
        <v>R5555</v>
      </c>
    </row>
    <row r="379" spans="1:3" x14ac:dyDescent="0.25">
      <c r="A379" s="10">
        <f t="shared" si="9"/>
        <v>7</v>
      </c>
      <c r="B379" s="6">
        <v>12</v>
      </c>
      <c r="C379" s="38" t="str">
        <f t="shared" si="8"/>
        <v>-</v>
      </c>
    </row>
    <row r="380" spans="1:3" x14ac:dyDescent="0.25">
      <c r="A380" s="10">
        <f t="shared" si="9"/>
        <v>8</v>
      </c>
      <c r="B380" s="6" t="e">
        <v>#N/A</v>
      </c>
      <c r="C380" s="38" t="str">
        <f t="shared" si="8"/>
        <v>-</v>
      </c>
    </row>
    <row r="381" spans="1:3" x14ac:dyDescent="0.25">
      <c r="A381" s="10">
        <f t="shared" si="9"/>
        <v>9</v>
      </c>
      <c r="C381" s="38" t="str">
        <f t="shared" si="8"/>
        <v>-</v>
      </c>
    </row>
    <row r="382" spans="1:3" x14ac:dyDescent="0.25">
      <c r="A382" s="10">
        <f t="shared" si="9"/>
        <v>10</v>
      </c>
      <c r="B382" s="6" t="e">
        <v>#DIV/0!</v>
      </c>
      <c r="C382" s="38" t="str">
        <f t="shared" si="8"/>
        <v>-</v>
      </c>
    </row>
    <row r="383" spans="1:3" x14ac:dyDescent="0.25">
      <c r="A383" s="10">
        <f t="shared" ref="A383" si="10">A382+1</f>
        <v>11</v>
      </c>
      <c r="B383" s="11">
        <v>1.23</v>
      </c>
      <c r="C383" s="38" t="str">
        <f t="shared" si="8"/>
        <v>-</v>
      </c>
    </row>
    <row r="384" spans="1:3" x14ac:dyDescent="0.25">
      <c r="A384" s="10">
        <f t="shared" ref="A384:A385" si="11">A383+1</f>
        <v>12</v>
      </c>
      <c r="B384" s="12" t="s">
        <v>241</v>
      </c>
      <c r="C384" s="38" t="str">
        <f t="shared" si="8"/>
        <v>121</v>
      </c>
    </row>
    <row r="385" spans="1:3" x14ac:dyDescent="0.25">
      <c r="A385" s="10">
        <f t="shared" si="11"/>
        <v>13</v>
      </c>
      <c r="B385" s="12" t="s">
        <v>242</v>
      </c>
      <c r="C385" s="38" t="str">
        <f t="shared" si="8"/>
        <v>qwqwq</v>
      </c>
    </row>
  </sheetData>
  <autoFilter ref="A255:F325" xr:uid="{00000000-0001-0000-0100-000000000000}"/>
  <mergeCells count="3">
    <mergeCell ref="E30:G30"/>
    <mergeCell ref="E33:G33"/>
    <mergeCell ref="A92:F92"/>
  </mergeCells>
  <conditionalFormatting sqref="A100:A230">
    <cfRule type="duplicateValues" dxfId="2" priority="3"/>
  </conditionalFormatting>
  <conditionalFormatting sqref="D99">
    <cfRule type="duplicateValues" dxfId="1" priority="2"/>
  </conditionalFormatting>
  <conditionalFormatting sqref="E97:E10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178"/>
  <sheetViews>
    <sheetView showGridLines="0" zoomScale="98" zoomScaleNormal="98" workbookViewId="0">
      <selection activeCell="E170" sqref="E170"/>
    </sheetView>
  </sheetViews>
  <sheetFormatPr defaultColWidth="8.7109375" defaultRowHeight="15" x14ac:dyDescent="0.25"/>
  <cols>
    <col min="1" max="1" width="23.140625" style="6" customWidth="1"/>
    <col min="2" max="2" width="18" style="6" customWidth="1"/>
    <col min="3" max="3" width="14.7109375" style="6" bestFit="1" customWidth="1"/>
    <col min="4" max="4" width="16.42578125" style="6" bestFit="1" customWidth="1"/>
    <col min="5" max="5" width="15.5703125" style="6" customWidth="1"/>
    <col min="6" max="6" width="9.42578125" style="6" bestFit="1" customWidth="1"/>
    <col min="7" max="7" width="12.140625" style="6" bestFit="1" customWidth="1"/>
    <col min="8" max="9" width="8.7109375" style="6"/>
    <col min="10" max="10" width="39.42578125" style="6" customWidth="1"/>
    <col min="11" max="11" width="8.5703125" style="6" bestFit="1" customWidth="1"/>
    <col min="12" max="16384" width="8.7109375" style="6"/>
  </cols>
  <sheetData>
    <row r="1" spans="1:2" x14ac:dyDescent="0.25">
      <c r="A1" s="17" t="s">
        <v>247</v>
      </c>
    </row>
    <row r="3" spans="1:2" x14ac:dyDescent="0.25">
      <c r="A3" s="17" t="s">
        <v>246</v>
      </c>
    </row>
    <row r="5" spans="1:2" x14ac:dyDescent="0.25">
      <c r="A5" s="29" t="s">
        <v>233</v>
      </c>
      <c r="B5" s="29" t="s">
        <v>237</v>
      </c>
    </row>
    <row r="6" spans="1:2" x14ac:dyDescent="0.25">
      <c r="A6" s="8">
        <v>37288</v>
      </c>
      <c r="B6" s="7" t="str">
        <f ca="1">DATEDIF(A6,TODAY(),"Y")&amp;" "&amp;"Years"&amp;" "&amp;DATEDIF(A6,TODAY(),"MD")&amp;" "&amp;"Days"</f>
        <v>23 Years 6 Days</v>
      </c>
    </row>
    <row r="7" spans="1:2" x14ac:dyDescent="0.25">
      <c r="A7" s="8">
        <v>37188</v>
      </c>
      <c r="B7" s="7" t="str">
        <f t="shared" ref="B7:B18" ca="1" si="0">DATEDIF(A7,TODAY(),"Y")&amp;" "&amp;"Years"&amp;" "&amp;DATEDIF(A7,TODAY(),"MD")&amp;" "&amp;"Days"</f>
        <v>23 Years 14 Days</v>
      </c>
    </row>
    <row r="8" spans="1:2" x14ac:dyDescent="0.25">
      <c r="A8" s="8">
        <v>37088</v>
      </c>
      <c r="B8" s="7" t="str">
        <f t="shared" ca="1" si="0"/>
        <v>23 Years 22 Days</v>
      </c>
    </row>
    <row r="9" spans="1:2" x14ac:dyDescent="0.25">
      <c r="A9" s="8">
        <v>37321</v>
      </c>
      <c r="B9" s="7" t="str">
        <f t="shared" ca="1" si="0"/>
        <v>22 Years 1 Days</v>
      </c>
    </row>
    <row r="10" spans="1:2" x14ac:dyDescent="0.25">
      <c r="A10" s="8">
        <v>37554</v>
      </c>
      <c r="B10" s="7" t="str">
        <f t="shared" ca="1" si="0"/>
        <v>22 Years 13 Days</v>
      </c>
    </row>
    <row r="11" spans="1:2" x14ac:dyDescent="0.25">
      <c r="A11" s="8">
        <v>37787</v>
      </c>
      <c r="B11" s="7" t="str">
        <f t="shared" ca="1" si="0"/>
        <v>21 Years 23 Days</v>
      </c>
    </row>
    <row r="12" spans="1:2" x14ac:dyDescent="0.25">
      <c r="A12" s="8">
        <v>38020</v>
      </c>
      <c r="B12" s="7" t="str">
        <f t="shared" ca="1" si="0"/>
        <v>21 Years 4 Days</v>
      </c>
    </row>
    <row r="13" spans="1:2" x14ac:dyDescent="0.25">
      <c r="A13" s="8">
        <v>38253</v>
      </c>
      <c r="B13" s="7" t="str">
        <f t="shared" ca="1" si="0"/>
        <v>20 Years 15 Days</v>
      </c>
    </row>
    <row r="14" spans="1:2" x14ac:dyDescent="0.25">
      <c r="A14" s="8">
        <v>38486</v>
      </c>
      <c r="B14" s="7" t="str">
        <f t="shared" ca="1" si="0"/>
        <v>19 Years 24 Days</v>
      </c>
    </row>
    <row r="15" spans="1:2" x14ac:dyDescent="0.25">
      <c r="A15" s="8">
        <v>38719</v>
      </c>
      <c r="B15" s="7" t="str">
        <f t="shared" ca="1" si="0"/>
        <v>19 Years 5 Days</v>
      </c>
    </row>
    <row r="16" spans="1:2" x14ac:dyDescent="0.25">
      <c r="A16" s="8">
        <v>38952</v>
      </c>
      <c r="B16" s="7" t="str">
        <f t="shared" ca="1" si="0"/>
        <v>18 Years 15 Days</v>
      </c>
    </row>
    <row r="17" spans="1:3" x14ac:dyDescent="0.25">
      <c r="A17" s="8">
        <v>39185</v>
      </c>
      <c r="B17" s="7" t="str">
        <f t="shared" ca="1" si="0"/>
        <v>17 Years 25 Days</v>
      </c>
    </row>
    <row r="18" spans="1:3" x14ac:dyDescent="0.25">
      <c r="A18" s="8">
        <v>39418</v>
      </c>
      <c r="B18" s="7" t="str">
        <f t="shared" ca="1" si="0"/>
        <v>17 Years 5 Days</v>
      </c>
    </row>
    <row r="20" spans="1:3" x14ac:dyDescent="0.25">
      <c r="A20" s="17" t="s">
        <v>248</v>
      </c>
    </row>
    <row r="22" spans="1:3" x14ac:dyDescent="0.25">
      <c r="A22" s="17" t="s">
        <v>249</v>
      </c>
    </row>
    <row r="24" spans="1:3" x14ac:dyDescent="0.25">
      <c r="A24" s="29" t="s">
        <v>250</v>
      </c>
      <c r="B24" s="29" t="s">
        <v>251</v>
      </c>
      <c r="C24" s="29" t="s">
        <v>237</v>
      </c>
    </row>
    <row r="25" spans="1:3" x14ac:dyDescent="0.25">
      <c r="A25" s="8">
        <v>37288</v>
      </c>
      <c r="B25" s="8">
        <v>37850</v>
      </c>
      <c r="C25" s="38" t="str">
        <f>DATEDIF(A25,B25,"D")&amp; " "&amp;"Days"</f>
        <v>562 Days</v>
      </c>
    </row>
    <row r="26" spans="1:3" x14ac:dyDescent="0.25">
      <c r="A26" s="8">
        <v>37188</v>
      </c>
      <c r="B26" s="8">
        <v>37601</v>
      </c>
      <c r="C26" s="38" t="str">
        <f t="shared" ref="C26:C37" si="1">DATEDIF(A26,B26,"D")&amp; " "&amp;"Days"</f>
        <v>413 Days</v>
      </c>
    </row>
    <row r="27" spans="1:3" x14ac:dyDescent="0.25">
      <c r="A27" s="8">
        <v>37088</v>
      </c>
      <c r="B27" s="8">
        <v>37632</v>
      </c>
      <c r="C27" s="38" t="str">
        <f t="shared" si="1"/>
        <v>544 Days</v>
      </c>
    </row>
    <row r="28" spans="1:3" x14ac:dyDescent="0.25">
      <c r="A28" s="8">
        <v>37321</v>
      </c>
      <c r="B28" s="8">
        <v>37745</v>
      </c>
      <c r="C28" s="38" t="str">
        <f t="shared" si="1"/>
        <v>424 Days</v>
      </c>
    </row>
    <row r="29" spans="1:3" x14ac:dyDescent="0.25">
      <c r="A29" s="8">
        <v>37554</v>
      </c>
      <c r="B29" s="8">
        <v>38028</v>
      </c>
      <c r="C29" s="38" t="str">
        <f t="shared" si="1"/>
        <v>474 Days</v>
      </c>
    </row>
    <row r="30" spans="1:3" x14ac:dyDescent="0.25">
      <c r="A30" s="8">
        <v>37787</v>
      </c>
      <c r="B30" s="8">
        <v>38229</v>
      </c>
      <c r="C30" s="38" t="str">
        <f t="shared" si="1"/>
        <v>442 Days</v>
      </c>
    </row>
    <row r="31" spans="1:3" x14ac:dyDescent="0.25">
      <c r="A31" s="8">
        <v>38020</v>
      </c>
      <c r="B31" s="8">
        <v>38571</v>
      </c>
      <c r="C31" s="38" t="str">
        <f t="shared" si="1"/>
        <v>551 Days</v>
      </c>
    </row>
    <row r="32" spans="1:3" x14ac:dyDescent="0.25">
      <c r="A32" s="8">
        <v>38253</v>
      </c>
      <c r="B32" s="8">
        <v>38715</v>
      </c>
      <c r="C32" s="38" t="str">
        <f t="shared" si="1"/>
        <v>462 Days</v>
      </c>
    </row>
    <row r="33" spans="1:10" x14ac:dyDescent="0.25">
      <c r="A33" s="8">
        <v>38486</v>
      </c>
      <c r="B33" s="8">
        <v>38892</v>
      </c>
      <c r="C33" s="38" t="str">
        <f t="shared" si="1"/>
        <v>406 Days</v>
      </c>
    </row>
    <row r="34" spans="1:10" x14ac:dyDescent="0.25">
      <c r="A34" s="8">
        <v>38719</v>
      </c>
      <c r="B34" s="8">
        <v>39255</v>
      </c>
      <c r="C34" s="38" t="str">
        <f t="shared" si="1"/>
        <v>536 Days</v>
      </c>
    </row>
    <row r="35" spans="1:10" x14ac:dyDescent="0.25">
      <c r="A35" s="8">
        <v>38952</v>
      </c>
      <c r="B35" s="8">
        <v>39383</v>
      </c>
      <c r="C35" s="38" t="str">
        <f t="shared" si="1"/>
        <v>431 Days</v>
      </c>
    </row>
    <row r="36" spans="1:10" x14ac:dyDescent="0.25">
      <c r="A36" s="8">
        <v>39185</v>
      </c>
      <c r="B36" s="8">
        <v>39685</v>
      </c>
      <c r="C36" s="38" t="str">
        <f t="shared" si="1"/>
        <v>500 Days</v>
      </c>
    </row>
    <row r="37" spans="1:10" x14ac:dyDescent="0.25">
      <c r="A37" s="8">
        <v>39418</v>
      </c>
      <c r="B37" s="8">
        <v>39803</v>
      </c>
      <c r="C37" s="38" t="str">
        <f t="shared" si="1"/>
        <v>385 Days</v>
      </c>
    </row>
    <row r="40" spans="1:10" x14ac:dyDescent="0.25">
      <c r="A40" s="17"/>
    </row>
    <row r="42" spans="1:10" x14ac:dyDescent="0.25">
      <c r="A42" s="17"/>
      <c r="E42" s="17"/>
      <c r="J42" s="17"/>
    </row>
    <row r="46" spans="1:10" x14ac:dyDescent="0.25">
      <c r="A46" s="17" t="s">
        <v>252</v>
      </c>
    </row>
    <row r="48" spans="1:10" x14ac:dyDescent="0.25">
      <c r="A48" s="17" t="s">
        <v>279</v>
      </c>
    </row>
    <row r="50" spans="1:5" x14ac:dyDescent="0.25">
      <c r="A50" s="29" t="s">
        <v>254</v>
      </c>
      <c r="C50" s="29" t="s">
        <v>280</v>
      </c>
      <c r="D50" s="29" t="s">
        <v>237</v>
      </c>
    </row>
    <row r="51" spans="1:5" x14ac:dyDescent="0.25">
      <c r="A51" s="6" t="s">
        <v>255</v>
      </c>
      <c r="B51" s="6" t="str">
        <f>RIGHT(A51,LEN(A51)-FIND(".",A51))</f>
        <v>xls</v>
      </c>
      <c r="C51" s="6" t="s">
        <v>281</v>
      </c>
      <c r="D51" s="38">
        <f>COUNTIF(B51:B74,C51)</f>
        <v>8</v>
      </c>
      <c r="E51" s="44"/>
    </row>
    <row r="52" spans="1:5" x14ac:dyDescent="0.25">
      <c r="A52" s="6" t="s">
        <v>256</v>
      </c>
      <c r="B52" s="6" t="str">
        <f t="shared" ref="B52:B74" si="2">RIGHT(A52,LEN(A52)-FIND(".",A52))</f>
        <v>xls</v>
      </c>
      <c r="C52" s="6" t="s">
        <v>282</v>
      </c>
      <c r="D52" s="38">
        <f t="shared" ref="D52:D53" si="3">COUNTIF(B52:B75,C52)</f>
        <v>7</v>
      </c>
    </row>
    <row r="53" spans="1:5" x14ac:dyDescent="0.25">
      <c r="A53" s="6" t="s">
        <v>257</v>
      </c>
      <c r="B53" s="6" t="str">
        <f t="shared" si="2"/>
        <v>xlsx</v>
      </c>
      <c r="C53" s="6" t="s">
        <v>283</v>
      </c>
      <c r="D53" s="38">
        <f t="shared" si="3"/>
        <v>9</v>
      </c>
    </row>
    <row r="54" spans="1:5" x14ac:dyDescent="0.25">
      <c r="A54" s="6" t="s">
        <v>258</v>
      </c>
      <c r="B54" s="6" t="str">
        <f t="shared" si="2"/>
        <v>xlsx</v>
      </c>
    </row>
    <row r="55" spans="1:5" x14ac:dyDescent="0.25">
      <c r="A55" s="6" t="s">
        <v>259</v>
      </c>
      <c r="B55" s="6" t="str">
        <f t="shared" si="2"/>
        <v>xlsx</v>
      </c>
    </row>
    <row r="56" spans="1:5" x14ac:dyDescent="0.25">
      <c r="A56" s="6" t="s">
        <v>260</v>
      </c>
      <c r="B56" s="6" t="str">
        <f t="shared" si="2"/>
        <v>xlsx</v>
      </c>
    </row>
    <row r="57" spans="1:5" x14ac:dyDescent="0.25">
      <c r="A57" s="6" t="s">
        <v>261</v>
      </c>
      <c r="B57" s="6" t="str">
        <f t="shared" si="2"/>
        <v>xls</v>
      </c>
    </row>
    <row r="58" spans="1:5" x14ac:dyDescent="0.25">
      <c r="A58" s="6" t="s">
        <v>262</v>
      </c>
      <c r="B58" s="6" t="str">
        <f t="shared" si="2"/>
        <v>xlsb</v>
      </c>
    </row>
    <row r="59" spans="1:5" x14ac:dyDescent="0.25">
      <c r="A59" s="6" t="s">
        <v>263</v>
      </c>
      <c r="B59" s="6" t="str">
        <f t="shared" si="2"/>
        <v>xlsb</v>
      </c>
    </row>
    <row r="60" spans="1:5" x14ac:dyDescent="0.25">
      <c r="A60" s="6" t="s">
        <v>264</v>
      </c>
      <c r="B60" s="6" t="str">
        <f t="shared" si="2"/>
        <v>xlsb</v>
      </c>
    </row>
    <row r="61" spans="1:5" x14ac:dyDescent="0.25">
      <c r="A61" s="6" t="s">
        <v>265</v>
      </c>
      <c r="B61" s="6" t="str">
        <f t="shared" si="2"/>
        <v>xlsb</v>
      </c>
    </row>
    <row r="62" spans="1:5" x14ac:dyDescent="0.25">
      <c r="A62" s="6" t="s">
        <v>266</v>
      </c>
      <c r="B62" s="6" t="str">
        <f t="shared" si="2"/>
        <v>xlsb</v>
      </c>
    </row>
    <row r="63" spans="1:5" x14ac:dyDescent="0.25">
      <c r="A63" s="6" t="s">
        <v>267</v>
      </c>
      <c r="B63" s="6" t="str">
        <f t="shared" si="2"/>
        <v>xls</v>
      </c>
    </row>
    <row r="64" spans="1:5" x14ac:dyDescent="0.25">
      <c r="A64" s="6" t="s">
        <v>268</v>
      </c>
      <c r="B64" s="6" t="str">
        <f t="shared" si="2"/>
        <v>xlsx</v>
      </c>
    </row>
    <row r="65" spans="1:11" x14ac:dyDescent="0.25">
      <c r="A65" s="6" t="s">
        <v>269</v>
      </c>
      <c r="B65" s="6" t="str">
        <f t="shared" si="2"/>
        <v>xls</v>
      </c>
    </row>
    <row r="66" spans="1:11" x14ac:dyDescent="0.25">
      <c r="A66" s="6" t="s">
        <v>270</v>
      </c>
      <c r="B66" s="6" t="str">
        <f t="shared" si="2"/>
        <v>xlsb</v>
      </c>
    </row>
    <row r="67" spans="1:11" x14ac:dyDescent="0.25">
      <c r="A67" s="6" t="s">
        <v>271</v>
      </c>
      <c r="B67" s="6" t="str">
        <f t="shared" si="2"/>
        <v>xlsb</v>
      </c>
    </row>
    <row r="68" spans="1:11" x14ac:dyDescent="0.25">
      <c r="A68" s="6" t="s">
        <v>272</v>
      </c>
      <c r="B68" s="6" t="str">
        <f t="shared" si="2"/>
        <v>xls</v>
      </c>
    </row>
    <row r="69" spans="1:11" x14ac:dyDescent="0.25">
      <c r="A69" s="6" t="s">
        <v>273</v>
      </c>
      <c r="B69" s="6" t="str">
        <f t="shared" si="2"/>
        <v>xlsx</v>
      </c>
    </row>
    <row r="70" spans="1:11" x14ac:dyDescent="0.25">
      <c r="A70" s="6" t="s">
        <v>274</v>
      </c>
      <c r="B70" s="6" t="str">
        <f t="shared" si="2"/>
        <v>xls</v>
      </c>
    </row>
    <row r="71" spans="1:11" x14ac:dyDescent="0.25">
      <c r="A71" s="6" t="s">
        <v>275</v>
      </c>
      <c r="B71" s="6" t="str">
        <f t="shared" si="2"/>
        <v>xlsb</v>
      </c>
    </row>
    <row r="72" spans="1:11" x14ac:dyDescent="0.25">
      <c r="A72" s="6" t="s">
        <v>276</v>
      </c>
      <c r="B72" s="6" t="str">
        <f t="shared" si="2"/>
        <v>xlsx</v>
      </c>
    </row>
    <row r="73" spans="1:11" x14ac:dyDescent="0.25">
      <c r="A73" s="6" t="s">
        <v>277</v>
      </c>
      <c r="B73" s="6" t="str">
        <f t="shared" si="2"/>
        <v>xls</v>
      </c>
    </row>
    <row r="74" spans="1:11" x14ac:dyDescent="0.25">
      <c r="A74" s="6" t="s">
        <v>278</v>
      </c>
      <c r="B74" s="6" t="str">
        <f t="shared" si="2"/>
        <v>xlsb</v>
      </c>
    </row>
    <row r="76" spans="1:11" x14ac:dyDescent="0.25">
      <c r="A76" s="17" t="s">
        <v>253</v>
      </c>
    </row>
    <row r="78" spans="1:11" x14ac:dyDescent="0.25">
      <c r="A78" s="29" t="s">
        <v>285</v>
      </c>
      <c r="B78" s="29" t="s">
        <v>5</v>
      </c>
      <c r="C78" s="29" t="s">
        <v>286</v>
      </c>
      <c r="D78" s="29" t="s">
        <v>4</v>
      </c>
      <c r="E78" s="29" t="s">
        <v>287</v>
      </c>
      <c r="F78" s="29" t="s">
        <v>288</v>
      </c>
      <c r="G78" s="29" t="s">
        <v>289</v>
      </c>
      <c r="J78" s="29" t="s">
        <v>314</v>
      </c>
      <c r="K78" s="29" t="s">
        <v>315</v>
      </c>
    </row>
    <row r="79" spans="1:11" x14ac:dyDescent="0.25">
      <c r="A79" s="6">
        <v>100001</v>
      </c>
      <c r="B79" s="14">
        <v>41306</v>
      </c>
      <c r="C79" s="6" t="s">
        <v>290</v>
      </c>
      <c r="D79" s="6" t="s">
        <v>291</v>
      </c>
      <c r="E79" s="6">
        <v>25</v>
      </c>
      <c r="F79" s="6" t="s">
        <v>292</v>
      </c>
      <c r="G79" s="6" t="s">
        <v>293</v>
      </c>
      <c r="J79" s="16" t="s">
        <v>309</v>
      </c>
      <c r="K79" s="7">
        <f>COUNTIF($G$79:$G$102,"Boston")</f>
        <v>4</v>
      </c>
    </row>
    <row r="80" spans="1:11" x14ac:dyDescent="0.25">
      <c r="A80" s="6">
        <v>100002</v>
      </c>
      <c r="B80" s="14">
        <v>41306</v>
      </c>
      <c r="C80" s="6" t="s">
        <v>294</v>
      </c>
      <c r="D80" s="6" t="s">
        <v>295</v>
      </c>
      <c r="E80" s="6">
        <v>30</v>
      </c>
      <c r="F80" s="6" t="s">
        <v>296</v>
      </c>
      <c r="G80" s="6" t="s">
        <v>297</v>
      </c>
      <c r="J80" s="16" t="s">
        <v>310</v>
      </c>
      <c r="K80" s="7">
        <f>COUNTIF($D$79:$D$102,"microwave")</f>
        <v>5</v>
      </c>
    </row>
    <row r="81" spans="1:11" x14ac:dyDescent="0.25">
      <c r="A81" s="6">
        <v>100003</v>
      </c>
      <c r="B81" s="14">
        <v>41307</v>
      </c>
      <c r="C81" s="6" t="s">
        <v>298</v>
      </c>
      <c r="D81" s="6" t="s">
        <v>295</v>
      </c>
      <c r="E81" s="6">
        <v>15</v>
      </c>
      <c r="F81" s="6" t="s">
        <v>296</v>
      </c>
      <c r="G81" s="6" t="s">
        <v>299</v>
      </c>
      <c r="J81" s="16" t="s">
        <v>311</v>
      </c>
      <c r="K81" s="7">
        <f>COUNTIF($F$79:$F$102,"truck 3")</f>
        <v>8</v>
      </c>
    </row>
    <row r="82" spans="1:11" x14ac:dyDescent="0.25">
      <c r="A82" s="6">
        <v>100004</v>
      </c>
      <c r="B82" s="14">
        <v>41308</v>
      </c>
      <c r="C82" s="6" t="s">
        <v>294</v>
      </c>
      <c r="D82" s="6" t="s">
        <v>291</v>
      </c>
      <c r="E82" s="6">
        <v>32</v>
      </c>
      <c r="F82" s="6" t="s">
        <v>292</v>
      </c>
      <c r="G82" s="6" t="s">
        <v>297</v>
      </c>
      <c r="J82" s="16" t="s">
        <v>312</v>
      </c>
      <c r="K82" s="7">
        <f>COUNTIF($C$79:$C$102,"Peter White")</f>
        <v>6</v>
      </c>
    </row>
    <row r="83" spans="1:11" x14ac:dyDescent="0.25">
      <c r="A83" s="6">
        <v>100005</v>
      </c>
      <c r="B83" s="14">
        <v>41308</v>
      </c>
      <c r="C83" s="6" t="s">
        <v>300</v>
      </c>
      <c r="D83" s="6" t="s">
        <v>301</v>
      </c>
      <c r="E83" s="6">
        <v>25</v>
      </c>
      <c r="F83" s="6" t="s">
        <v>296</v>
      </c>
      <c r="G83" s="6" t="s">
        <v>293</v>
      </c>
      <c r="J83" s="16" t="s">
        <v>313</v>
      </c>
      <c r="K83" s="7">
        <f>COUNTIF($E$79:$E$102,"&lt;20")</f>
        <v>9</v>
      </c>
    </row>
    <row r="84" spans="1:11" x14ac:dyDescent="0.25">
      <c r="A84" s="6">
        <v>100006</v>
      </c>
      <c r="B84" s="14">
        <v>41308</v>
      </c>
      <c r="C84" s="6" t="s">
        <v>298</v>
      </c>
      <c r="D84" s="6" t="s">
        <v>295</v>
      </c>
      <c r="E84" s="6">
        <v>18</v>
      </c>
      <c r="F84" s="6" t="s">
        <v>302</v>
      </c>
      <c r="G84" s="6" t="s">
        <v>303</v>
      </c>
    </row>
    <row r="85" spans="1:11" x14ac:dyDescent="0.25">
      <c r="A85" s="6">
        <v>100007</v>
      </c>
      <c r="B85" s="14">
        <v>41308</v>
      </c>
      <c r="C85" s="6" t="s">
        <v>290</v>
      </c>
      <c r="D85" s="6" t="s">
        <v>301</v>
      </c>
      <c r="E85" s="6">
        <v>15</v>
      </c>
      <c r="F85" s="6" t="s">
        <v>304</v>
      </c>
      <c r="G85" s="6" t="s">
        <v>299</v>
      </c>
    </row>
    <row r="86" spans="1:11" x14ac:dyDescent="0.25">
      <c r="A86" s="6">
        <v>100008</v>
      </c>
      <c r="B86" s="14">
        <v>41309</v>
      </c>
      <c r="C86" s="6" t="s">
        <v>298</v>
      </c>
      <c r="D86" s="6" t="s">
        <v>301</v>
      </c>
      <c r="E86" s="6">
        <v>25</v>
      </c>
      <c r="F86" s="6" t="s">
        <v>296</v>
      </c>
      <c r="G86" s="6" t="s">
        <v>303</v>
      </c>
    </row>
    <row r="87" spans="1:11" x14ac:dyDescent="0.25">
      <c r="A87" s="6">
        <v>100009</v>
      </c>
      <c r="B87" s="14">
        <v>41309</v>
      </c>
      <c r="C87" s="6" t="s">
        <v>294</v>
      </c>
      <c r="D87" s="6" t="s">
        <v>291</v>
      </c>
      <c r="E87" s="6">
        <v>30</v>
      </c>
      <c r="F87" s="6" t="s">
        <v>302</v>
      </c>
      <c r="G87" s="6" t="s">
        <v>305</v>
      </c>
    </row>
    <row r="88" spans="1:11" x14ac:dyDescent="0.25">
      <c r="A88" s="6">
        <v>100010</v>
      </c>
      <c r="B88" s="14">
        <v>41309</v>
      </c>
      <c r="C88" s="6" t="s">
        <v>300</v>
      </c>
      <c r="D88" s="6" t="s">
        <v>301</v>
      </c>
      <c r="E88" s="6">
        <v>15</v>
      </c>
      <c r="F88" s="6" t="s">
        <v>304</v>
      </c>
      <c r="G88" s="6" t="s">
        <v>297</v>
      </c>
    </row>
    <row r="89" spans="1:11" x14ac:dyDescent="0.25">
      <c r="A89" s="6">
        <v>100011</v>
      </c>
      <c r="B89" s="14">
        <v>41309</v>
      </c>
      <c r="C89" s="6" t="s">
        <v>306</v>
      </c>
      <c r="D89" s="6" t="s">
        <v>307</v>
      </c>
      <c r="E89" s="6">
        <v>25</v>
      </c>
      <c r="F89" s="6" t="s">
        <v>296</v>
      </c>
      <c r="G89" s="6" t="s">
        <v>299</v>
      </c>
    </row>
    <row r="90" spans="1:11" x14ac:dyDescent="0.25">
      <c r="A90" s="6">
        <v>100012</v>
      </c>
      <c r="B90" s="14">
        <v>41309</v>
      </c>
      <c r="C90" s="6" t="s">
        <v>290</v>
      </c>
      <c r="D90" s="6" t="s">
        <v>295</v>
      </c>
      <c r="E90" s="6">
        <v>14</v>
      </c>
      <c r="F90" s="6" t="s">
        <v>292</v>
      </c>
      <c r="G90" s="6" t="s">
        <v>297</v>
      </c>
    </row>
    <row r="91" spans="1:11" x14ac:dyDescent="0.25">
      <c r="A91" s="6">
        <v>100013</v>
      </c>
      <c r="B91" s="14">
        <v>41310</v>
      </c>
      <c r="C91" s="6" t="s">
        <v>290</v>
      </c>
      <c r="D91" s="6" t="s">
        <v>295</v>
      </c>
      <c r="E91" s="6">
        <v>25</v>
      </c>
      <c r="F91" s="15" t="s">
        <v>308</v>
      </c>
      <c r="G91" s="6" t="s">
        <v>303</v>
      </c>
    </row>
    <row r="92" spans="1:11" x14ac:dyDescent="0.25">
      <c r="A92" s="6">
        <v>100014</v>
      </c>
      <c r="B92" s="14">
        <v>41310</v>
      </c>
      <c r="C92" s="6" t="s">
        <v>298</v>
      </c>
      <c r="D92" s="6" t="s">
        <v>291</v>
      </c>
      <c r="E92" s="6">
        <v>30</v>
      </c>
      <c r="F92" s="6" t="s">
        <v>292</v>
      </c>
      <c r="G92" s="6" t="s">
        <v>299</v>
      </c>
    </row>
    <row r="93" spans="1:11" x14ac:dyDescent="0.25">
      <c r="A93" s="6">
        <v>100015</v>
      </c>
      <c r="B93" s="14">
        <v>41310</v>
      </c>
      <c r="C93" s="6" t="s">
        <v>300</v>
      </c>
      <c r="D93" s="6" t="s">
        <v>307</v>
      </c>
      <c r="E93" s="6">
        <v>15</v>
      </c>
      <c r="F93" s="6" t="s">
        <v>296</v>
      </c>
      <c r="G93" s="6" t="s">
        <v>293</v>
      </c>
    </row>
    <row r="94" spans="1:11" x14ac:dyDescent="0.25">
      <c r="A94" s="6">
        <v>100016</v>
      </c>
      <c r="B94" s="14">
        <v>41310</v>
      </c>
      <c r="C94" s="6" t="s">
        <v>294</v>
      </c>
      <c r="D94" s="6" t="s">
        <v>291</v>
      </c>
      <c r="E94" s="6">
        <v>15</v>
      </c>
      <c r="F94" s="6" t="s">
        <v>302</v>
      </c>
      <c r="G94" s="6" t="s">
        <v>305</v>
      </c>
    </row>
    <row r="95" spans="1:11" x14ac:dyDescent="0.25">
      <c r="A95" s="6">
        <v>100017</v>
      </c>
      <c r="B95" s="14">
        <v>41311</v>
      </c>
      <c r="C95" s="6" t="s">
        <v>290</v>
      </c>
      <c r="D95" s="6" t="s">
        <v>307</v>
      </c>
      <c r="E95" s="6">
        <v>25</v>
      </c>
      <c r="F95" s="6" t="s">
        <v>302</v>
      </c>
      <c r="G95" s="6" t="s">
        <v>297</v>
      </c>
    </row>
    <row r="96" spans="1:11" x14ac:dyDescent="0.25">
      <c r="A96" s="6">
        <v>100018</v>
      </c>
      <c r="B96" s="14">
        <v>41312</v>
      </c>
      <c r="C96" s="6" t="s">
        <v>290</v>
      </c>
      <c r="D96" s="6" t="s">
        <v>291</v>
      </c>
      <c r="E96" s="6">
        <v>30</v>
      </c>
      <c r="F96" s="6" t="s">
        <v>292</v>
      </c>
      <c r="G96" s="6" t="s">
        <v>299</v>
      </c>
    </row>
    <row r="97" spans="1:7" x14ac:dyDescent="0.25">
      <c r="A97" s="6">
        <v>100019</v>
      </c>
      <c r="B97" s="14">
        <v>41313</v>
      </c>
      <c r="C97" s="6" t="s">
        <v>300</v>
      </c>
      <c r="D97" s="6" t="s">
        <v>295</v>
      </c>
      <c r="E97" s="6">
        <v>13</v>
      </c>
      <c r="F97" s="6" t="s">
        <v>296</v>
      </c>
      <c r="G97" s="6" t="s">
        <v>303</v>
      </c>
    </row>
    <row r="98" spans="1:7" x14ac:dyDescent="0.25">
      <c r="A98" s="6">
        <v>100020</v>
      </c>
      <c r="B98" s="14">
        <v>41313</v>
      </c>
      <c r="C98" s="6" t="s">
        <v>294</v>
      </c>
      <c r="D98" s="6" t="s">
        <v>301</v>
      </c>
      <c r="E98" s="6">
        <v>25</v>
      </c>
      <c r="F98" s="6" t="s">
        <v>304</v>
      </c>
      <c r="G98" s="6" t="s">
        <v>299</v>
      </c>
    </row>
    <row r="99" spans="1:7" x14ac:dyDescent="0.25">
      <c r="A99" s="6">
        <v>100021</v>
      </c>
      <c r="B99" s="14">
        <v>41313</v>
      </c>
      <c r="C99" s="6" t="s">
        <v>298</v>
      </c>
      <c r="D99" s="6" t="s">
        <v>307</v>
      </c>
      <c r="E99" s="6">
        <v>30</v>
      </c>
      <c r="F99" s="6" t="s">
        <v>302</v>
      </c>
      <c r="G99" s="6" t="s">
        <v>305</v>
      </c>
    </row>
    <row r="100" spans="1:7" x14ac:dyDescent="0.25">
      <c r="A100" s="6">
        <v>100022</v>
      </c>
      <c r="B100" s="14">
        <v>41313</v>
      </c>
      <c r="C100" s="6" t="s">
        <v>294</v>
      </c>
      <c r="D100" s="6" t="s">
        <v>295</v>
      </c>
      <c r="E100" s="6">
        <v>15</v>
      </c>
      <c r="F100" s="6" t="s">
        <v>308</v>
      </c>
      <c r="G100" s="6" t="s">
        <v>297</v>
      </c>
    </row>
    <row r="101" spans="1:7" x14ac:dyDescent="0.25">
      <c r="A101" s="6">
        <v>100023</v>
      </c>
      <c r="B101" s="14">
        <v>41313</v>
      </c>
      <c r="C101" s="6" t="s">
        <v>290</v>
      </c>
      <c r="D101" s="6" t="s">
        <v>307</v>
      </c>
      <c r="E101" s="6">
        <v>25</v>
      </c>
      <c r="F101" s="6" t="s">
        <v>292</v>
      </c>
      <c r="G101" s="6" t="s">
        <v>293</v>
      </c>
    </row>
    <row r="102" spans="1:7" x14ac:dyDescent="0.25">
      <c r="A102" s="6">
        <v>100024</v>
      </c>
      <c r="B102" s="14">
        <v>41314</v>
      </c>
      <c r="C102" s="6" t="s">
        <v>300</v>
      </c>
      <c r="D102" s="6" t="s">
        <v>295</v>
      </c>
      <c r="E102" s="6">
        <v>34</v>
      </c>
      <c r="F102" s="6" t="s">
        <v>296</v>
      </c>
      <c r="G102" s="6" t="s">
        <v>303</v>
      </c>
    </row>
    <row r="105" spans="1:7" x14ac:dyDescent="0.25">
      <c r="A105" s="17" t="s">
        <v>284</v>
      </c>
    </row>
    <row r="107" spans="1:7" x14ac:dyDescent="0.25">
      <c r="A107" s="17" t="s">
        <v>322</v>
      </c>
    </row>
    <row r="109" spans="1:7" x14ac:dyDescent="0.25">
      <c r="A109" s="29" t="s">
        <v>316</v>
      </c>
      <c r="C109" s="6" t="s">
        <v>328</v>
      </c>
      <c r="D109" s="38">
        <f>COUNTIF(B110:B119,"Mr")</f>
        <v>7</v>
      </c>
    </row>
    <row r="110" spans="1:7" x14ac:dyDescent="0.25">
      <c r="A110" s="6" t="s">
        <v>317</v>
      </c>
      <c r="B110" s="6" t="str">
        <f>LEFT(A110,FIND(".",A110)-1)</f>
        <v>Mr</v>
      </c>
      <c r="C110" s="6" t="s">
        <v>329</v>
      </c>
      <c r="D110" s="38">
        <f>COUNTIF(B110:B119,"Mrs")</f>
        <v>3</v>
      </c>
    </row>
    <row r="111" spans="1:7" x14ac:dyDescent="0.25">
      <c r="A111" s="6" t="s">
        <v>318</v>
      </c>
      <c r="B111" s="6" t="str">
        <f t="shared" ref="B111:B119" si="4">LEFT(A111,FIND(".",A111)-1)</f>
        <v>Mr</v>
      </c>
    </row>
    <row r="112" spans="1:7" x14ac:dyDescent="0.25">
      <c r="A112" s="6" t="s">
        <v>319</v>
      </c>
      <c r="B112" s="6" t="str">
        <f t="shared" si="4"/>
        <v>Mr</v>
      </c>
    </row>
    <row r="113" spans="1:5" x14ac:dyDescent="0.25">
      <c r="A113" s="6" t="s">
        <v>320</v>
      </c>
      <c r="B113" s="6" t="str">
        <f t="shared" si="4"/>
        <v>Mr</v>
      </c>
    </row>
    <row r="114" spans="1:5" x14ac:dyDescent="0.25">
      <c r="A114" s="6" t="s">
        <v>321</v>
      </c>
      <c r="B114" s="6" t="str">
        <f t="shared" si="4"/>
        <v>Mr</v>
      </c>
    </row>
    <row r="115" spans="1:5" x14ac:dyDescent="0.25">
      <c r="A115" s="6" t="s">
        <v>323</v>
      </c>
      <c r="B115" s="6" t="str">
        <f t="shared" si="4"/>
        <v>Mrs</v>
      </c>
    </row>
    <row r="116" spans="1:5" x14ac:dyDescent="0.25">
      <c r="A116" s="6" t="s">
        <v>324</v>
      </c>
      <c r="B116" s="6" t="str">
        <f t="shared" si="4"/>
        <v>Mrs</v>
      </c>
    </row>
    <row r="117" spans="1:5" x14ac:dyDescent="0.25">
      <c r="A117" s="6" t="s">
        <v>325</v>
      </c>
      <c r="B117" s="6" t="str">
        <f t="shared" si="4"/>
        <v>Mrs</v>
      </c>
    </row>
    <row r="118" spans="1:5" x14ac:dyDescent="0.25">
      <c r="A118" s="6" t="s">
        <v>326</v>
      </c>
      <c r="B118" s="6" t="str">
        <f t="shared" si="4"/>
        <v>Mr</v>
      </c>
    </row>
    <row r="119" spans="1:5" x14ac:dyDescent="0.25">
      <c r="A119" s="6" t="s">
        <v>327</v>
      </c>
      <c r="B119" s="6" t="str">
        <f t="shared" si="4"/>
        <v>Mr</v>
      </c>
    </row>
    <row r="122" spans="1:5" x14ac:dyDescent="0.25">
      <c r="A122" s="17" t="s">
        <v>330</v>
      </c>
    </row>
    <row r="124" spans="1:5" x14ac:dyDescent="0.25">
      <c r="A124" s="17" t="s">
        <v>332</v>
      </c>
    </row>
    <row r="126" spans="1:5" x14ac:dyDescent="0.25">
      <c r="A126" s="29" t="s">
        <v>333</v>
      </c>
      <c r="B126" s="29" t="s">
        <v>349</v>
      </c>
      <c r="D126" s="17" t="s">
        <v>347</v>
      </c>
      <c r="E126" s="7">
        <f>COUNTA(B127:B139)</f>
        <v>6</v>
      </c>
    </row>
    <row r="127" spans="1:5" x14ac:dyDescent="0.25">
      <c r="A127" s="6" t="s">
        <v>334</v>
      </c>
      <c r="B127" s="8">
        <v>32905</v>
      </c>
      <c r="D127" s="17" t="s">
        <v>348</v>
      </c>
      <c r="E127" s="7">
        <f>COUNTBLANK(B127:B139)</f>
        <v>7</v>
      </c>
    </row>
    <row r="128" spans="1:5" x14ac:dyDescent="0.25">
      <c r="A128" s="6" t="s">
        <v>335</v>
      </c>
      <c r="B128" s="8">
        <v>32965</v>
      </c>
    </row>
    <row r="129" spans="1:2" x14ac:dyDescent="0.25">
      <c r="A129" s="6" t="s">
        <v>336</v>
      </c>
      <c r="B129" s="8"/>
    </row>
    <row r="130" spans="1:2" x14ac:dyDescent="0.25">
      <c r="A130" s="6" t="s">
        <v>337</v>
      </c>
      <c r="B130" s="8">
        <v>33085</v>
      </c>
    </row>
    <row r="131" spans="1:2" x14ac:dyDescent="0.25">
      <c r="A131" s="6" t="s">
        <v>338</v>
      </c>
      <c r="B131" s="8"/>
    </row>
    <row r="132" spans="1:2" x14ac:dyDescent="0.25">
      <c r="A132" s="6" t="s">
        <v>339</v>
      </c>
      <c r="B132" s="8">
        <v>33205</v>
      </c>
    </row>
    <row r="133" spans="1:2" x14ac:dyDescent="0.25">
      <c r="A133" s="6" t="s">
        <v>340</v>
      </c>
    </row>
    <row r="134" spans="1:2" x14ac:dyDescent="0.25">
      <c r="A134" s="6" t="s">
        <v>341</v>
      </c>
    </row>
    <row r="135" spans="1:2" x14ac:dyDescent="0.25">
      <c r="A135" s="6" t="s">
        <v>342</v>
      </c>
      <c r="B135" s="8">
        <v>33265</v>
      </c>
    </row>
    <row r="136" spans="1:2" x14ac:dyDescent="0.25">
      <c r="A136" s="6" t="s">
        <v>343</v>
      </c>
    </row>
    <row r="137" spans="1:2" x14ac:dyDescent="0.25">
      <c r="A137" s="6" t="s">
        <v>344</v>
      </c>
      <c r="B137" s="8">
        <v>33315</v>
      </c>
    </row>
    <row r="138" spans="1:2" x14ac:dyDescent="0.25">
      <c r="A138" s="6" t="s">
        <v>345</v>
      </c>
    </row>
    <row r="139" spans="1:2" x14ac:dyDescent="0.25">
      <c r="A139" s="6" t="s">
        <v>346</v>
      </c>
    </row>
    <row r="142" spans="1:2" x14ac:dyDescent="0.25">
      <c r="A142" s="17" t="s">
        <v>331</v>
      </c>
    </row>
    <row r="144" spans="1:2" x14ac:dyDescent="0.25">
      <c r="A144" s="17" t="s">
        <v>352</v>
      </c>
    </row>
    <row r="146" spans="1:4" x14ac:dyDescent="0.25">
      <c r="A146" s="29" t="s">
        <v>333</v>
      </c>
      <c r="B146" s="29" t="s">
        <v>351</v>
      </c>
      <c r="D146" s="7">
        <f>COUNTIFS(B147:B159,"&gt;5",B147:B159,"&lt;15")</f>
        <v>4</v>
      </c>
    </row>
    <row r="147" spans="1:4" x14ac:dyDescent="0.25">
      <c r="A147" s="6" t="s">
        <v>334</v>
      </c>
      <c r="B147" s="6">
        <v>13</v>
      </c>
    </row>
    <row r="148" spans="1:4" x14ac:dyDescent="0.25">
      <c r="A148" s="6" t="s">
        <v>335</v>
      </c>
      <c r="B148" s="6">
        <v>1</v>
      </c>
    </row>
    <row r="149" spans="1:4" x14ac:dyDescent="0.25">
      <c r="A149" s="6" t="s">
        <v>336</v>
      </c>
      <c r="B149" s="6">
        <v>19</v>
      </c>
    </row>
    <row r="150" spans="1:4" x14ac:dyDescent="0.25">
      <c r="A150" s="6" t="s">
        <v>337</v>
      </c>
      <c r="B150" s="6">
        <v>2</v>
      </c>
    </row>
    <row r="151" spans="1:4" x14ac:dyDescent="0.25">
      <c r="A151" s="6" t="s">
        <v>338</v>
      </c>
      <c r="B151" s="6">
        <v>6</v>
      </c>
    </row>
    <row r="152" spans="1:4" x14ac:dyDescent="0.25">
      <c r="A152" s="6" t="s">
        <v>339</v>
      </c>
      <c r="B152" s="6">
        <v>15</v>
      </c>
    </row>
    <row r="153" spans="1:4" x14ac:dyDescent="0.25">
      <c r="A153" s="6" t="s">
        <v>340</v>
      </c>
      <c r="B153" s="6">
        <v>11</v>
      </c>
    </row>
    <row r="154" spans="1:4" x14ac:dyDescent="0.25">
      <c r="A154" s="6" t="s">
        <v>341</v>
      </c>
      <c r="B154" s="6">
        <v>1</v>
      </c>
    </row>
    <row r="155" spans="1:4" x14ac:dyDescent="0.25">
      <c r="A155" s="6" t="s">
        <v>342</v>
      </c>
      <c r="B155" s="6">
        <v>10</v>
      </c>
    </row>
    <row r="156" spans="1:4" x14ac:dyDescent="0.25">
      <c r="A156" s="6" t="s">
        <v>343</v>
      </c>
      <c r="B156" s="6">
        <v>1</v>
      </c>
    </row>
    <row r="157" spans="1:4" x14ac:dyDescent="0.25">
      <c r="A157" s="6" t="s">
        <v>344</v>
      </c>
      <c r="B157" s="6">
        <v>1</v>
      </c>
    </row>
    <row r="158" spans="1:4" x14ac:dyDescent="0.25">
      <c r="A158" s="6" t="s">
        <v>345</v>
      </c>
      <c r="B158" s="6">
        <v>22</v>
      </c>
    </row>
    <row r="159" spans="1:4" x14ac:dyDescent="0.25">
      <c r="A159" s="6" t="s">
        <v>346</v>
      </c>
      <c r="B159" s="6">
        <v>19</v>
      </c>
    </row>
    <row r="161" spans="1:3" x14ac:dyDescent="0.25">
      <c r="A161" s="17" t="s">
        <v>350</v>
      </c>
    </row>
    <row r="163" spans="1:3" x14ac:dyDescent="0.25">
      <c r="A163" s="17" t="s">
        <v>353</v>
      </c>
    </row>
    <row r="165" spans="1:3" x14ac:dyDescent="0.25">
      <c r="A165" s="29" t="s">
        <v>250</v>
      </c>
      <c r="B165" s="29" t="s">
        <v>251</v>
      </c>
      <c r="C165" s="29" t="s">
        <v>237</v>
      </c>
    </row>
    <row r="166" spans="1:3" x14ac:dyDescent="0.25">
      <c r="A166" s="8">
        <v>37288</v>
      </c>
      <c r="B166" s="8">
        <v>37850</v>
      </c>
      <c r="C166" s="7" t="str">
        <f>INT((B166-A166)/7)&amp;" "&amp;"Weeks"</f>
        <v>80 Weeks</v>
      </c>
    </row>
    <row r="167" spans="1:3" x14ac:dyDescent="0.25">
      <c r="A167" s="8">
        <v>37188</v>
      </c>
      <c r="B167" s="8">
        <v>37601</v>
      </c>
      <c r="C167" s="7" t="str">
        <f t="shared" ref="C167:C178" si="5">INT((B167-A167)/7)&amp;" "&amp;"Weeks"</f>
        <v>59 Weeks</v>
      </c>
    </row>
    <row r="168" spans="1:3" x14ac:dyDescent="0.25">
      <c r="A168" s="8">
        <v>37088</v>
      </c>
      <c r="B168" s="8">
        <v>37632</v>
      </c>
      <c r="C168" s="7" t="str">
        <f t="shared" si="5"/>
        <v>77 Weeks</v>
      </c>
    </row>
    <row r="169" spans="1:3" x14ac:dyDescent="0.25">
      <c r="A169" s="8">
        <v>37321</v>
      </c>
      <c r="B169" s="8">
        <v>37745</v>
      </c>
      <c r="C169" s="7" t="str">
        <f t="shared" si="5"/>
        <v>60 Weeks</v>
      </c>
    </row>
    <row r="170" spans="1:3" x14ac:dyDescent="0.25">
      <c r="A170" s="8">
        <v>37554</v>
      </c>
      <c r="B170" s="8">
        <v>38028</v>
      </c>
      <c r="C170" s="7" t="str">
        <f t="shared" si="5"/>
        <v>67 Weeks</v>
      </c>
    </row>
    <row r="171" spans="1:3" x14ac:dyDescent="0.25">
      <c r="A171" s="8">
        <v>37787</v>
      </c>
      <c r="B171" s="8">
        <v>38229</v>
      </c>
      <c r="C171" s="7" t="str">
        <f t="shared" si="5"/>
        <v>63 Weeks</v>
      </c>
    </row>
    <row r="172" spans="1:3" x14ac:dyDescent="0.25">
      <c r="A172" s="8">
        <v>38020</v>
      </c>
      <c r="B172" s="8">
        <v>38571</v>
      </c>
      <c r="C172" s="7" t="str">
        <f t="shared" si="5"/>
        <v>78 Weeks</v>
      </c>
    </row>
    <row r="173" spans="1:3" x14ac:dyDescent="0.25">
      <c r="A173" s="8">
        <v>38253</v>
      </c>
      <c r="B173" s="8">
        <v>38715</v>
      </c>
      <c r="C173" s="7" t="str">
        <f t="shared" si="5"/>
        <v>66 Weeks</v>
      </c>
    </row>
    <row r="174" spans="1:3" x14ac:dyDescent="0.25">
      <c r="A174" s="8">
        <v>38486</v>
      </c>
      <c r="B174" s="8">
        <v>38892</v>
      </c>
      <c r="C174" s="7" t="str">
        <f t="shared" si="5"/>
        <v>58 Weeks</v>
      </c>
    </row>
    <row r="175" spans="1:3" x14ac:dyDescent="0.25">
      <c r="A175" s="8">
        <v>38719</v>
      </c>
      <c r="B175" s="8">
        <v>39255</v>
      </c>
      <c r="C175" s="7" t="str">
        <f t="shared" si="5"/>
        <v>76 Weeks</v>
      </c>
    </row>
    <row r="176" spans="1:3" x14ac:dyDescent="0.25">
      <c r="A176" s="8">
        <v>38952</v>
      </c>
      <c r="B176" s="8">
        <v>39383</v>
      </c>
      <c r="C176" s="7" t="str">
        <f t="shared" si="5"/>
        <v>61 Weeks</v>
      </c>
    </row>
    <row r="177" spans="1:3" x14ac:dyDescent="0.25">
      <c r="A177" s="8">
        <v>39185</v>
      </c>
      <c r="B177" s="8">
        <v>39685</v>
      </c>
      <c r="C177" s="7" t="str">
        <f t="shared" si="5"/>
        <v>71 Weeks</v>
      </c>
    </row>
    <row r="178" spans="1:3" x14ac:dyDescent="0.25">
      <c r="A178" s="8">
        <v>39418</v>
      </c>
      <c r="B178" s="8">
        <v>39803</v>
      </c>
      <c r="C178" s="7" t="str">
        <f t="shared" si="5"/>
        <v>55 Weeks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20"/>
  <sheetViews>
    <sheetView showGridLines="0" topLeftCell="B1" workbookViewId="0">
      <selection activeCell="K9" sqref="K9"/>
    </sheetView>
  </sheetViews>
  <sheetFormatPr defaultColWidth="8.7109375" defaultRowHeight="15" x14ac:dyDescent="0.25"/>
  <cols>
    <col min="1" max="1" width="12.140625" style="6" bestFit="1" customWidth="1"/>
    <col min="2" max="2" width="17" style="8" customWidth="1"/>
    <col min="3" max="3" width="10.7109375" style="6" bestFit="1" customWidth="1"/>
    <col min="4" max="4" width="12.7109375" style="6" bestFit="1" customWidth="1"/>
    <col min="5" max="5" width="10" style="6" bestFit="1" customWidth="1"/>
    <col min="6" max="6" width="21" style="6" bestFit="1" customWidth="1"/>
    <col min="7" max="7" width="21.140625" style="6" bestFit="1" customWidth="1"/>
    <col min="8" max="8" width="18.28515625" style="6" bestFit="1" customWidth="1"/>
    <col min="9" max="9" width="21.140625" style="6" customWidth="1"/>
    <col min="10" max="10" width="35" style="6" bestFit="1" customWidth="1"/>
    <col min="11" max="16384" width="8.7109375" style="6"/>
  </cols>
  <sheetData>
    <row r="1" spans="1:10" x14ac:dyDescent="0.25">
      <c r="A1" s="29" t="s">
        <v>354</v>
      </c>
      <c r="B1" s="30" t="s">
        <v>233</v>
      </c>
      <c r="C1" s="29" t="s">
        <v>361</v>
      </c>
      <c r="D1" s="29" t="s">
        <v>356</v>
      </c>
      <c r="E1" s="29" t="s">
        <v>357</v>
      </c>
      <c r="F1" s="29" t="s">
        <v>355</v>
      </c>
      <c r="G1" s="29" t="s">
        <v>358</v>
      </c>
      <c r="H1" s="29" t="s">
        <v>359</v>
      </c>
      <c r="I1" s="29" t="s">
        <v>362</v>
      </c>
      <c r="J1" s="29" t="s">
        <v>360</v>
      </c>
    </row>
    <row r="2" spans="1:10" x14ac:dyDescent="0.25">
      <c r="A2" s="6">
        <v>30015</v>
      </c>
      <c r="B2" s="8">
        <v>30386</v>
      </c>
      <c r="C2" s="38">
        <f ca="1">DATEDIF(B2,TODAY(),"Y")</f>
        <v>41</v>
      </c>
      <c r="D2" s="38">
        <f ca="1">DATEDIF(B2,TODAY(),"M")</f>
        <v>502</v>
      </c>
      <c r="E2" s="38">
        <f ca="1">DATEDIF(B2,TODAY(),"D")</f>
        <v>15309</v>
      </c>
      <c r="F2" s="38">
        <f ca="1">DATEDIF(B2,TODAY(),"YM")</f>
        <v>10</v>
      </c>
      <c r="G2" s="38">
        <f ca="1">DATEDIF(B2,TODAY(),"MD")</f>
        <v>27</v>
      </c>
      <c r="H2" s="38">
        <f ca="1">DATEDIF(B2,TODAY(),"YD")</f>
        <v>333</v>
      </c>
      <c r="I2" s="7" t="str">
        <f ca="1">DATEDIF(B2,TODAY(),"Y")&amp;" "&amp;"Years"&amp;" "&amp;DATEDIF(B2,TODAY(),"YD")&amp;" "&amp;"Days"</f>
        <v>41 Years 333 Days</v>
      </c>
      <c r="J2" s="7" t="str">
        <f ca="1">"Age is" &amp; " "&amp; DATEDIF(B2,TODAY(),"Y")&amp; " " &amp;"Years"&amp;" "&amp;DATEDIF(B2,TODAY(),"YM")&amp;" "&amp;"Months"&amp;" "&amp; "and"&amp;" "&amp;DATEDIF(B2,TODAY(),"MD")&amp;" "&amp;"Days"</f>
        <v>Age is 41 Years 10 Months and 27 Days</v>
      </c>
    </row>
    <row r="3" spans="1:10" x14ac:dyDescent="0.25">
      <c r="A3" s="6">
        <f>A2+1</f>
        <v>30016</v>
      </c>
      <c r="B3" s="8">
        <v>30686</v>
      </c>
      <c r="C3" s="38">
        <f t="shared" ref="C3:C20" ca="1" si="0">DATEDIF(B3,TODAY(),"Y")</f>
        <v>41</v>
      </c>
      <c r="D3" s="38">
        <f t="shared" ref="D3:D20" ca="1" si="1">DATEDIF(B3,TODAY(),"M")</f>
        <v>493</v>
      </c>
      <c r="E3" s="38">
        <f t="shared" ref="E3:E20" ca="1" si="2">DATEDIF(B3,TODAY(),"D")</f>
        <v>15009</v>
      </c>
      <c r="F3" s="38">
        <f t="shared" ref="F3:F20" ca="1" si="3">DATEDIF(B3,TODAY(),"YM")</f>
        <v>1</v>
      </c>
      <c r="G3" s="38">
        <f t="shared" ref="G3:G20" ca="1" si="4">DATEDIF(B3,TODAY(),"MD")</f>
        <v>2</v>
      </c>
      <c r="H3" s="38">
        <f t="shared" ref="H3:H20" ca="1" si="5">DATEDIF(B3,TODAY(),"YD")</f>
        <v>33</v>
      </c>
      <c r="I3" s="7" t="str">
        <f t="shared" ref="I3:I20" ca="1" si="6">DATEDIF(B3,TODAY(),"Y")&amp;" "&amp;"Years"&amp;" "&amp;DATEDIF(B3,TODAY(),"YD")&amp;" "&amp;"Days"</f>
        <v>41 Years 33 Days</v>
      </c>
      <c r="J3" s="7" t="str">
        <f t="shared" ref="J3:J20" ca="1" si="7">"Age is" &amp; " "&amp; DATEDIF(B3,TODAY(),"Y")&amp; " " &amp;"Years"&amp;" "&amp;DATEDIF(B3,TODAY(),"YM")&amp;" "&amp;"Months"&amp;" "&amp; "and"&amp;" "&amp;DATEDIF(B3,TODAY(),"MD")&amp;" "&amp;"Days"</f>
        <v>Age is 41 Years 1 Months and 2 Days</v>
      </c>
    </row>
    <row r="4" spans="1:10" x14ac:dyDescent="0.25">
      <c r="A4" s="6">
        <f t="shared" ref="A4:A20" si="8">A3+1</f>
        <v>30017</v>
      </c>
      <c r="B4" s="8">
        <v>30986</v>
      </c>
      <c r="C4" s="38">
        <f t="shared" ca="1" si="0"/>
        <v>40</v>
      </c>
      <c r="D4" s="38">
        <f t="shared" ca="1" si="1"/>
        <v>483</v>
      </c>
      <c r="E4" s="38">
        <f t="shared" ca="1" si="2"/>
        <v>14709</v>
      </c>
      <c r="F4" s="38">
        <f t="shared" ca="1" si="3"/>
        <v>3</v>
      </c>
      <c r="G4" s="38">
        <f t="shared" ca="1" si="4"/>
        <v>7</v>
      </c>
      <c r="H4" s="38">
        <f t="shared" ca="1" si="5"/>
        <v>99</v>
      </c>
      <c r="I4" s="7" t="str">
        <f t="shared" ca="1" si="6"/>
        <v>40 Years 99 Days</v>
      </c>
      <c r="J4" s="7" t="str">
        <f t="shared" ca="1" si="7"/>
        <v>Age is 40 Years 3 Months and 7 Days</v>
      </c>
    </row>
    <row r="5" spans="1:10" x14ac:dyDescent="0.25">
      <c r="A5" s="6">
        <f t="shared" si="8"/>
        <v>30018</v>
      </c>
      <c r="B5" s="8">
        <v>31286</v>
      </c>
      <c r="C5" s="38">
        <f t="shared" ca="1" si="0"/>
        <v>39</v>
      </c>
      <c r="D5" s="38">
        <f t="shared" ca="1" si="1"/>
        <v>473</v>
      </c>
      <c r="E5" s="38">
        <f t="shared" ca="1" si="2"/>
        <v>14409</v>
      </c>
      <c r="F5" s="38">
        <f t="shared" ca="1" si="3"/>
        <v>5</v>
      </c>
      <c r="G5" s="38">
        <f t="shared" ca="1" si="4"/>
        <v>11</v>
      </c>
      <c r="H5" s="38">
        <f t="shared" ca="1" si="5"/>
        <v>164</v>
      </c>
      <c r="I5" s="7" t="str">
        <f t="shared" ca="1" si="6"/>
        <v>39 Years 164 Days</v>
      </c>
      <c r="J5" s="7" t="str">
        <f t="shared" ca="1" si="7"/>
        <v>Age is 39 Years 5 Months and 11 Days</v>
      </c>
    </row>
    <row r="6" spans="1:10" x14ac:dyDescent="0.25">
      <c r="A6" s="6">
        <f t="shared" si="8"/>
        <v>30019</v>
      </c>
      <c r="B6" s="8">
        <v>31586</v>
      </c>
      <c r="C6" s="38">
        <f t="shared" ca="1" si="0"/>
        <v>38</v>
      </c>
      <c r="D6" s="38">
        <f t="shared" ca="1" si="1"/>
        <v>463</v>
      </c>
      <c r="E6" s="38">
        <f t="shared" ca="1" si="2"/>
        <v>14109</v>
      </c>
      <c r="F6" s="38">
        <f t="shared" ca="1" si="3"/>
        <v>7</v>
      </c>
      <c r="G6" s="38">
        <f t="shared" ca="1" si="4"/>
        <v>15</v>
      </c>
      <c r="H6" s="38">
        <f t="shared" ca="1" si="5"/>
        <v>229</v>
      </c>
      <c r="I6" s="7" t="str">
        <f t="shared" ca="1" si="6"/>
        <v>38 Years 229 Days</v>
      </c>
      <c r="J6" s="7" t="str">
        <f t="shared" ca="1" si="7"/>
        <v>Age is 38 Years 7 Months and 15 Days</v>
      </c>
    </row>
    <row r="7" spans="1:10" x14ac:dyDescent="0.25">
      <c r="A7" s="6">
        <f t="shared" si="8"/>
        <v>30020</v>
      </c>
      <c r="B7" s="8">
        <v>31886</v>
      </c>
      <c r="C7" s="38">
        <f t="shared" ca="1" si="0"/>
        <v>37</v>
      </c>
      <c r="D7" s="38">
        <f t="shared" ca="1" si="1"/>
        <v>453</v>
      </c>
      <c r="E7" s="38">
        <f t="shared" ca="1" si="2"/>
        <v>13809</v>
      </c>
      <c r="F7" s="38">
        <f t="shared" ca="1" si="3"/>
        <v>9</v>
      </c>
      <c r="G7" s="38">
        <f t="shared" ca="1" si="4"/>
        <v>19</v>
      </c>
      <c r="H7" s="38">
        <f t="shared" ca="1" si="5"/>
        <v>294</v>
      </c>
      <c r="I7" s="7" t="str">
        <f t="shared" ca="1" si="6"/>
        <v>37 Years 294 Days</v>
      </c>
      <c r="J7" s="7" t="str">
        <f t="shared" ca="1" si="7"/>
        <v>Age is 37 Years 9 Months and 19 Days</v>
      </c>
    </row>
    <row r="8" spans="1:10" x14ac:dyDescent="0.25">
      <c r="A8" s="6">
        <f t="shared" si="8"/>
        <v>30021</v>
      </c>
      <c r="B8" s="8">
        <v>32186</v>
      </c>
      <c r="C8" s="38">
        <f t="shared" ca="1" si="0"/>
        <v>36</v>
      </c>
      <c r="D8" s="38">
        <f t="shared" ca="1" si="1"/>
        <v>443</v>
      </c>
      <c r="E8" s="38">
        <f t="shared" ca="1" si="2"/>
        <v>13509</v>
      </c>
      <c r="F8" s="38">
        <f t="shared" ca="1" si="3"/>
        <v>11</v>
      </c>
      <c r="G8" s="38">
        <f t="shared" ca="1" si="4"/>
        <v>25</v>
      </c>
      <c r="H8" s="38">
        <f t="shared" ca="1" si="5"/>
        <v>360</v>
      </c>
      <c r="I8" s="7" t="str">
        <f t="shared" ca="1" si="6"/>
        <v>36 Years 360 Days</v>
      </c>
      <c r="J8" s="7" t="str">
        <f t="shared" ca="1" si="7"/>
        <v>Age is 36 Years 11 Months and 25 Days</v>
      </c>
    </row>
    <row r="9" spans="1:10" x14ac:dyDescent="0.25">
      <c r="A9" s="6">
        <f t="shared" si="8"/>
        <v>30022</v>
      </c>
      <c r="B9" s="8">
        <v>32486</v>
      </c>
      <c r="C9" s="38">
        <f t="shared" ca="1" si="0"/>
        <v>36</v>
      </c>
      <c r="D9" s="38">
        <f t="shared" ca="1" si="1"/>
        <v>433</v>
      </c>
      <c r="E9" s="38">
        <f t="shared" ca="1" si="2"/>
        <v>13209</v>
      </c>
      <c r="F9" s="38">
        <f t="shared" ca="1" si="3"/>
        <v>1</v>
      </c>
      <c r="G9" s="38">
        <f t="shared" ca="1" si="4"/>
        <v>29</v>
      </c>
      <c r="H9" s="38">
        <f t="shared" ca="1" si="5"/>
        <v>60</v>
      </c>
      <c r="I9" s="7" t="str">
        <f t="shared" ca="1" si="6"/>
        <v>36 Years 60 Days</v>
      </c>
      <c r="J9" s="7" t="str">
        <f t="shared" ca="1" si="7"/>
        <v>Age is 36 Years 1 Months and 29 Days</v>
      </c>
    </row>
    <row r="10" spans="1:10" x14ac:dyDescent="0.25">
      <c r="A10" s="6">
        <f t="shared" si="8"/>
        <v>30023</v>
      </c>
      <c r="B10" s="8">
        <v>32786</v>
      </c>
      <c r="C10" s="38">
        <f t="shared" ca="1" si="0"/>
        <v>35</v>
      </c>
      <c r="D10" s="38">
        <f t="shared" ca="1" si="1"/>
        <v>424</v>
      </c>
      <c r="E10" s="38">
        <f t="shared" ca="1" si="2"/>
        <v>12909</v>
      </c>
      <c r="F10" s="38">
        <f t="shared" ca="1" si="3"/>
        <v>4</v>
      </c>
      <c r="G10" s="38">
        <f t="shared" ca="1" si="4"/>
        <v>2</v>
      </c>
      <c r="H10" s="38">
        <f t="shared" ca="1" si="5"/>
        <v>125</v>
      </c>
      <c r="I10" s="7" t="str">
        <f t="shared" ca="1" si="6"/>
        <v>35 Years 125 Days</v>
      </c>
      <c r="J10" s="7" t="str">
        <f t="shared" ca="1" si="7"/>
        <v>Age is 35 Years 4 Months and 2 Days</v>
      </c>
    </row>
    <row r="11" spans="1:10" x14ac:dyDescent="0.25">
      <c r="A11" s="6">
        <f t="shared" si="8"/>
        <v>30024</v>
      </c>
      <c r="B11" s="8">
        <v>33086</v>
      </c>
      <c r="C11" s="38">
        <f t="shared" ca="1" si="0"/>
        <v>34</v>
      </c>
      <c r="D11" s="38">
        <f t="shared" ca="1" si="1"/>
        <v>414</v>
      </c>
      <c r="E11" s="38">
        <f t="shared" ca="1" si="2"/>
        <v>12609</v>
      </c>
      <c r="F11" s="38">
        <f t="shared" ca="1" si="3"/>
        <v>6</v>
      </c>
      <c r="G11" s="38">
        <f t="shared" ca="1" si="4"/>
        <v>6</v>
      </c>
      <c r="H11" s="38">
        <f t="shared" ca="1" si="5"/>
        <v>190</v>
      </c>
      <c r="I11" s="7" t="str">
        <f t="shared" ca="1" si="6"/>
        <v>34 Years 190 Days</v>
      </c>
      <c r="J11" s="7" t="str">
        <f t="shared" ca="1" si="7"/>
        <v>Age is 34 Years 6 Months and 6 Days</v>
      </c>
    </row>
    <row r="12" spans="1:10" x14ac:dyDescent="0.25">
      <c r="A12" s="6">
        <f t="shared" si="8"/>
        <v>30025</v>
      </c>
      <c r="B12" s="8">
        <v>33386</v>
      </c>
      <c r="C12" s="38">
        <f t="shared" ca="1" si="0"/>
        <v>33</v>
      </c>
      <c r="D12" s="38">
        <f t="shared" ca="1" si="1"/>
        <v>404</v>
      </c>
      <c r="E12" s="38">
        <f t="shared" ca="1" si="2"/>
        <v>12309</v>
      </c>
      <c r="F12" s="38">
        <f t="shared" ca="1" si="3"/>
        <v>8</v>
      </c>
      <c r="G12" s="38">
        <f t="shared" ca="1" si="4"/>
        <v>10</v>
      </c>
      <c r="H12" s="38">
        <f t="shared" ca="1" si="5"/>
        <v>255</v>
      </c>
      <c r="I12" s="7" t="str">
        <f t="shared" ca="1" si="6"/>
        <v>33 Years 255 Days</v>
      </c>
      <c r="J12" s="7" t="str">
        <f t="shared" ca="1" si="7"/>
        <v>Age is 33 Years 8 Months and 10 Days</v>
      </c>
    </row>
    <row r="13" spans="1:10" x14ac:dyDescent="0.25">
      <c r="A13" s="6">
        <f t="shared" si="8"/>
        <v>30026</v>
      </c>
      <c r="B13" s="8">
        <f>B12-350</f>
        <v>33036</v>
      </c>
      <c r="C13" s="38">
        <f t="shared" ca="1" si="0"/>
        <v>34</v>
      </c>
      <c r="D13" s="38">
        <f t="shared" ca="1" si="1"/>
        <v>415</v>
      </c>
      <c r="E13" s="38">
        <f t="shared" ca="1" si="2"/>
        <v>12659</v>
      </c>
      <c r="F13" s="38">
        <f t="shared" ca="1" si="3"/>
        <v>7</v>
      </c>
      <c r="G13" s="38">
        <f t="shared" ca="1" si="4"/>
        <v>26</v>
      </c>
      <c r="H13" s="38">
        <f t="shared" ca="1" si="5"/>
        <v>240</v>
      </c>
      <c r="I13" s="7" t="str">
        <f t="shared" ca="1" si="6"/>
        <v>34 Years 240 Days</v>
      </c>
      <c r="J13" s="7" t="str">
        <f t="shared" ca="1" si="7"/>
        <v>Age is 34 Years 7 Months and 26 Days</v>
      </c>
    </row>
    <row r="14" spans="1:10" x14ac:dyDescent="0.25">
      <c r="A14" s="6">
        <f t="shared" si="8"/>
        <v>30027</v>
      </c>
      <c r="B14" s="8">
        <f t="shared" ref="B14:B20" si="9">B13-350</f>
        <v>32686</v>
      </c>
      <c r="C14" s="38">
        <f t="shared" ca="1" si="0"/>
        <v>35</v>
      </c>
      <c r="D14" s="38">
        <f t="shared" ca="1" si="1"/>
        <v>427</v>
      </c>
      <c r="E14" s="38">
        <f t="shared" ca="1" si="2"/>
        <v>13009</v>
      </c>
      <c r="F14" s="38">
        <f t="shared" ca="1" si="3"/>
        <v>7</v>
      </c>
      <c r="G14" s="38">
        <f t="shared" ca="1" si="4"/>
        <v>11</v>
      </c>
      <c r="H14" s="38">
        <f t="shared" ca="1" si="5"/>
        <v>225</v>
      </c>
      <c r="I14" s="7" t="str">
        <f t="shared" ca="1" si="6"/>
        <v>35 Years 225 Days</v>
      </c>
      <c r="J14" s="7" t="str">
        <f t="shared" ca="1" si="7"/>
        <v>Age is 35 Years 7 Months and 11 Days</v>
      </c>
    </row>
    <row r="15" spans="1:10" x14ac:dyDescent="0.25">
      <c r="A15" s="6">
        <f t="shared" si="8"/>
        <v>30028</v>
      </c>
      <c r="B15" s="8">
        <f t="shared" si="9"/>
        <v>32336</v>
      </c>
      <c r="C15" s="38">
        <f t="shared" ca="1" si="0"/>
        <v>36</v>
      </c>
      <c r="D15" s="38">
        <f t="shared" ca="1" si="1"/>
        <v>438</v>
      </c>
      <c r="E15" s="38">
        <f t="shared" ca="1" si="2"/>
        <v>13359</v>
      </c>
      <c r="F15" s="38">
        <f t="shared" ca="1" si="3"/>
        <v>6</v>
      </c>
      <c r="G15" s="38">
        <f t="shared" ca="1" si="4"/>
        <v>26</v>
      </c>
      <c r="H15" s="38">
        <f t="shared" ca="1" si="5"/>
        <v>210</v>
      </c>
      <c r="I15" s="7" t="str">
        <f t="shared" ca="1" si="6"/>
        <v>36 Years 210 Days</v>
      </c>
      <c r="J15" s="7" t="str">
        <f t="shared" ca="1" si="7"/>
        <v>Age is 36 Years 6 Months and 26 Days</v>
      </c>
    </row>
    <row r="16" spans="1:10" x14ac:dyDescent="0.25">
      <c r="A16" s="6">
        <f t="shared" si="8"/>
        <v>30029</v>
      </c>
      <c r="B16" s="8">
        <f t="shared" si="9"/>
        <v>31986</v>
      </c>
      <c r="C16" s="38">
        <f t="shared" ca="1" si="0"/>
        <v>37</v>
      </c>
      <c r="D16" s="38">
        <f t="shared" ca="1" si="1"/>
        <v>450</v>
      </c>
      <c r="E16" s="38">
        <f t="shared" ca="1" si="2"/>
        <v>13709</v>
      </c>
      <c r="F16" s="38">
        <f t="shared" ca="1" si="3"/>
        <v>6</v>
      </c>
      <c r="G16" s="38">
        <f t="shared" ca="1" si="4"/>
        <v>10</v>
      </c>
      <c r="H16" s="38">
        <f t="shared" ca="1" si="5"/>
        <v>194</v>
      </c>
      <c r="I16" s="7" t="str">
        <f t="shared" ca="1" si="6"/>
        <v>37 Years 194 Days</v>
      </c>
      <c r="J16" s="7" t="str">
        <f t="shared" ca="1" si="7"/>
        <v>Age is 37 Years 6 Months and 10 Days</v>
      </c>
    </row>
    <row r="17" spans="1:10" x14ac:dyDescent="0.25">
      <c r="A17" s="6">
        <f t="shared" si="8"/>
        <v>30030</v>
      </c>
      <c r="B17" s="8">
        <f t="shared" si="9"/>
        <v>31636</v>
      </c>
      <c r="C17" s="38">
        <f t="shared" ca="1" si="0"/>
        <v>38</v>
      </c>
      <c r="D17" s="38">
        <f t="shared" ca="1" si="1"/>
        <v>461</v>
      </c>
      <c r="E17" s="38">
        <f t="shared" ca="1" si="2"/>
        <v>14059</v>
      </c>
      <c r="F17" s="38">
        <f t="shared" ca="1" si="3"/>
        <v>5</v>
      </c>
      <c r="G17" s="38">
        <f t="shared" ca="1" si="4"/>
        <v>26</v>
      </c>
      <c r="H17" s="38">
        <f t="shared" ca="1" si="5"/>
        <v>179</v>
      </c>
      <c r="I17" s="7" t="str">
        <f t="shared" ca="1" si="6"/>
        <v>38 Years 179 Days</v>
      </c>
      <c r="J17" s="7" t="str">
        <f t="shared" ca="1" si="7"/>
        <v>Age is 38 Years 5 Months and 26 Days</v>
      </c>
    </row>
    <row r="18" spans="1:10" x14ac:dyDescent="0.25">
      <c r="A18" s="6">
        <f t="shared" si="8"/>
        <v>30031</v>
      </c>
      <c r="B18" s="8">
        <f t="shared" si="9"/>
        <v>31286</v>
      </c>
      <c r="C18" s="38">
        <f t="shared" ca="1" si="0"/>
        <v>39</v>
      </c>
      <c r="D18" s="38">
        <f t="shared" ca="1" si="1"/>
        <v>473</v>
      </c>
      <c r="E18" s="38">
        <f t="shared" ca="1" si="2"/>
        <v>14409</v>
      </c>
      <c r="F18" s="38">
        <f t="shared" ca="1" si="3"/>
        <v>5</v>
      </c>
      <c r="G18" s="38">
        <f t="shared" ca="1" si="4"/>
        <v>11</v>
      </c>
      <c r="H18" s="38">
        <f t="shared" ca="1" si="5"/>
        <v>164</v>
      </c>
      <c r="I18" s="7" t="str">
        <f t="shared" ca="1" si="6"/>
        <v>39 Years 164 Days</v>
      </c>
      <c r="J18" s="7" t="str">
        <f t="shared" ca="1" si="7"/>
        <v>Age is 39 Years 5 Months and 11 Days</v>
      </c>
    </row>
    <row r="19" spans="1:10" x14ac:dyDescent="0.25">
      <c r="A19" s="6">
        <f t="shared" si="8"/>
        <v>30032</v>
      </c>
      <c r="B19" s="8">
        <f t="shared" si="9"/>
        <v>30936</v>
      </c>
      <c r="C19" s="38">
        <f t="shared" ca="1" si="0"/>
        <v>40</v>
      </c>
      <c r="D19" s="38">
        <f t="shared" ca="1" si="1"/>
        <v>484</v>
      </c>
      <c r="E19" s="38">
        <f t="shared" ca="1" si="2"/>
        <v>14759</v>
      </c>
      <c r="F19" s="38">
        <f t="shared" ca="1" si="3"/>
        <v>4</v>
      </c>
      <c r="G19" s="38">
        <f t="shared" ca="1" si="4"/>
        <v>27</v>
      </c>
      <c r="H19" s="38">
        <f t="shared" ca="1" si="5"/>
        <v>149</v>
      </c>
      <c r="I19" s="7" t="str">
        <f t="shared" ca="1" si="6"/>
        <v>40 Years 149 Days</v>
      </c>
      <c r="J19" s="7" t="str">
        <f t="shared" ca="1" si="7"/>
        <v>Age is 40 Years 4 Months and 27 Days</v>
      </c>
    </row>
    <row r="20" spans="1:10" x14ac:dyDescent="0.25">
      <c r="A20" s="6">
        <f t="shared" si="8"/>
        <v>30033</v>
      </c>
      <c r="B20" s="8">
        <f t="shared" si="9"/>
        <v>30586</v>
      </c>
      <c r="C20" s="38">
        <f t="shared" ca="1" si="0"/>
        <v>41</v>
      </c>
      <c r="D20" s="38">
        <f t="shared" ca="1" si="1"/>
        <v>496</v>
      </c>
      <c r="E20" s="38">
        <f t="shared" ca="1" si="2"/>
        <v>15109</v>
      </c>
      <c r="F20" s="38">
        <f t="shared" ca="1" si="3"/>
        <v>4</v>
      </c>
      <c r="G20" s="38">
        <f t="shared" ca="1" si="4"/>
        <v>11</v>
      </c>
      <c r="H20" s="38">
        <f t="shared" ca="1" si="5"/>
        <v>133</v>
      </c>
      <c r="I20" s="7" t="str">
        <f t="shared" ca="1" si="6"/>
        <v>41 Years 133 Days</v>
      </c>
      <c r="J20" s="7" t="str">
        <f t="shared" ca="1" si="7"/>
        <v>Age is 41 Years 4 Months and 11 Days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Q1 to Q10</vt:lpstr>
      <vt:lpstr>Q11 to Q18</vt:lpstr>
      <vt:lpstr>Q19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Rakesh Jadhav</cp:lastModifiedBy>
  <dcterms:created xsi:type="dcterms:W3CDTF">2014-05-31T18:13:29Z</dcterms:created>
  <dcterms:modified xsi:type="dcterms:W3CDTF">2025-02-07T07:17:58Z</dcterms:modified>
</cp:coreProperties>
</file>