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a12314bded72d7/Desktop/MY 50 DAYS CODING CHALLENGE/DAY-1/"/>
    </mc:Choice>
  </mc:AlternateContent>
  <xr:revisionPtr revIDLastSave="20" documentId="13_ncr:1_{9FB5A9F8-E9F4-4230-B0EF-3CC829958E88}" xr6:coauthVersionLast="47" xr6:coauthVersionMax="47" xr10:uidLastSave="{4E1662DC-D6EF-488F-BC63-04B3E70F5E40}"/>
  <bookViews>
    <workbookView xWindow="-108" yWindow="-108" windowWidth="23256" windowHeight="12456" firstSheet="1" activeTab="4" xr2:uid="{A7DF8289-9399-445D-B4B0-FA57F1723AA9}"/>
  </bookViews>
  <sheets>
    <sheet name="Consumption by Family Size" sheetId="5" r:id="rId1"/>
    <sheet name="Consumption by Appliances Count" sheetId="7" r:id="rId2"/>
    <sheet name="CHART1" sheetId="10" r:id="rId3"/>
    <sheet name="CHART2" sheetId="11" r:id="rId4"/>
    <sheet name="1.Household Energy Consumption " sheetId="1" r:id="rId5"/>
  </sheets>
  <definedNames>
    <definedName name="_xlcn.WorksheetConnection_DAY1.xlsxTable31" hidden="1">Table3[]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DAY-1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3" i="1"/>
  <c r="I4" i="1"/>
  <c r="I5" i="1"/>
  <c r="I6" i="1"/>
  <c r="I7" i="1"/>
  <c r="I8" i="1"/>
  <c r="I9" i="1"/>
  <c r="I10" i="1"/>
  <c r="I11" i="1"/>
  <c r="I12" i="1"/>
  <c r="I2" i="1"/>
  <c r="H2" i="1"/>
  <c r="N20" i="1"/>
  <c r="N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N16" i="1"/>
  <c r="N14" i="1"/>
  <c r="N12" i="1"/>
  <c r="N10" i="1"/>
  <c r="N8" i="1"/>
  <c r="N6" i="1"/>
  <c r="N4" i="1"/>
  <c r="N2" i="1"/>
  <c r="O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A1542C-DED3-4F72-A361-3D98F31A719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4EE8412-3341-4C2F-9C42-E43ED26ADB77}" name="WorksheetConnection_DAY-1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DAY1.xlsxTable31"/>
        </x15:connection>
      </ext>
    </extLst>
  </connection>
</connections>
</file>

<file path=xl/sharedStrings.xml><?xml version="1.0" encoding="utf-8"?>
<sst xmlns="http://schemas.openxmlformats.org/spreadsheetml/2006/main" count="537" uniqueCount="289">
  <si>
    <t>Household_ID</t>
  </si>
  <si>
    <t>Family_Size</t>
  </si>
  <si>
    <t>Monthly_Income</t>
  </si>
  <si>
    <t>Electricity_Usage (kWh)</t>
  </si>
  <si>
    <t>Gas_Usage</t>
  </si>
  <si>
    <t>Appliances_Count</t>
  </si>
  <si>
    <t>Month</t>
  </si>
  <si>
    <t>H001</t>
  </si>
  <si>
    <t>Mar</t>
  </si>
  <si>
    <t>H002</t>
  </si>
  <si>
    <t>Feb</t>
  </si>
  <si>
    <t>H003</t>
  </si>
  <si>
    <t>H004</t>
  </si>
  <si>
    <t>Jun</t>
  </si>
  <si>
    <t>H005</t>
  </si>
  <si>
    <t>Dec</t>
  </si>
  <si>
    <t>H006</t>
  </si>
  <si>
    <t>Jan</t>
  </si>
  <si>
    <t>H007</t>
  </si>
  <si>
    <t>H008</t>
  </si>
  <si>
    <t>H009</t>
  </si>
  <si>
    <t>H010</t>
  </si>
  <si>
    <t>Apr</t>
  </si>
  <si>
    <t>H011</t>
  </si>
  <si>
    <t>H012</t>
  </si>
  <si>
    <t>Aug</t>
  </si>
  <si>
    <t>H013</t>
  </si>
  <si>
    <t>Jul</t>
  </si>
  <si>
    <t>H014</t>
  </si>
  <si>
    <t>H015</t>
  </si>
  <si>
    <t>H016</t>
  </si>
  <si>
    <t>Oct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</si>
  <si>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</si>
  <si>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</si>
  <si>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</si>
  <si>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</si>
  <si>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</si>
  <si>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</si>
  <si>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</si>
  <si>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</si>
  <si>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</si>
  <si>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</si>
  <si>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</si>
  <si>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</si>
  <si>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</si>
  <si>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Sep</t>
  </si>
  <si>
    <t>H030</t>
  </si>
  <si>
    <t>H031</t>
  </si>
  <si>
    <t>H032</t>
  </si>
  <si>
    <t>H033</t>
  </si>
  <si>
    <t>H034</t>
  </si>
  <si>
    <t>Nov</t>
  </si>
  <si>
    <t>H035</t>
  </si>
  <si>
    <t>H036</t>
  </si>
  <si>
    <t>H037</t>
  </si>
  <si>
    <t>H038</t>
  </si>
  <si>
    <t>May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</si>
  <si>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</si>
  <si>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</si>
  <si>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</si>
  <si>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</si>
  <si>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</si>
  <si>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</si>
  <si>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</si>
  <si>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</si>
  <si>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</si>
  <si>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</si>
  <si>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</si>
  <si>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</si>
  <si>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</si>
  <si>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</si>
  <si>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</si>
  <si>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</si>
  <si>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</si>
  <si>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</si>
  <si>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</si>
  <si>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</si>
  <si>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</si>
  <si>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</si>
  <si>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</si>
  <si>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</si>
  <si>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</si>
  <si>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</si>
  <si>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</si>
  <si>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</si>
  <si>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</si>
  <si>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</si>
  <si>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</si>
  <si>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</si>
  <si>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</si>
  <si>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</si>
  <si>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</si>
  <si>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</si>
  <si>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</si>
  <si>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</si>
  <si>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</si>
  <si>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</si>
  <si>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</si>
  <si>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</si>
  <si>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</si>
  <si>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</si>
  <si>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</si>
  <si>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</si>
  <si>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</si>
  <si>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</si>
  <si>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</si>
  <si>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</si>
  <si>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</si>
  <si>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</si>
  <si>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</si>
  <si>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</si>
  <si>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</si>
  <si>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</si>
  <si>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</si>
  <si>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</si>
  <si>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</si>
  <si>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</si>
  <si>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</si>
  <si>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</si>
  <si>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</si>
  <si>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</si>
  <si>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</si>
  <si>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</si>
  <si>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</si>
  <si>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</si>
  <si>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</si>
  <si>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</si>
  <si>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</si>
  <si>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</si>
  <si>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</si>
  <si>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</si>
  <si>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</si>
  <si>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</si>
  <si>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</si>
  <si>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</si>
  <si>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</si>
  <si>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</si>
  <si>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</si>
  <si>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</si>
  <si>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</si>
  <si>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</si>
  <si>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</si>
  <si>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</si>
  <si>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</si>
  <si>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</si>
  <si>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</si>
  <si>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</si>
  <si>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</si>
  <si>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</si>
  <si>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</si>
  <si>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</si>
  <si>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</si>
  <si>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</si>
  <si>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</si>
  <si>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</si>
  <si>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</si>
  <si>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</si>
  <si>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</si>
  <si>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</si>
  <si>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</si>
  <si>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</si>
  <si>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</si>
  <si>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</si>
  <si>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</si>
  <si>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</si>
  <si>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</si>
  <si>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</si>
  <si>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</si>
  <si>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</si>
  <si>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</si>
  <si>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</si>
  <si>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</si>
  <si>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</si>
  <si>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</si>
  <si>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</si>
  <si>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</si>
  <si>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</si>
  <si>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</si>
  <si>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</si>
  <si>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</si>
  <si>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</si>
  <si>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</si>
  <si>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</si>
  <si>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</si>
  <si>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</si>
  <si>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</si>
  <si>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</si>
  <si>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</si>
  <si>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</si>
  <si>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</si>
  <si>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</si>
  <si>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</si>
  <si>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</si>
  <si>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</si>
  <si>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</si>
  <si>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</si>
  <si>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</si>
  <si>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</si>
  <si>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</si>
  <si>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</si>
  <si>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</si>
  <si>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</si>
  <si>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</si>
  <si>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</si>
  <si>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</si>
  <si>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</si>
  <si>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</si>
  <si>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</si>
  <si>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</si>
  <si>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</si>
  <si>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</si>
  <si>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</si>
  <si>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</si>
  <si>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</si>
  <si>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</si>
  <si>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</si>
  <si>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</si>
  <si>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</si>
  <si>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</si>
  <si>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</si>
  <si>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</si>
  <si>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</si>
  <si>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</si>
  <si>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</si>
  <si>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</si>
  <si>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</si>
  <si>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</si>
  <si>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</si>
  <si>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</si>
  <si>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</si>
  <si>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</si>
  <si>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</si>
  <si>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</si>
  <si>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</si>
  <si>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</si>
  <si>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</si>
  <si>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</si>
  <si>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</si>
  <si>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</si>
  <si>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</si>
  <si>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</si>
  <si>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</si>
  <si>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</si>
  <si>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</si>
  <si>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</si>
  <si>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</si>
  <si>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</si>
  <si>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</si>
  <si>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</si>
  <si>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</si>
  <si>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</si>
  <si>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</si>
  <si>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</si>
  <si>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</si>
  <si>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</si>
  <si>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</si>
  <si>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</si>
  <si>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</si>
  <si>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</si>
  <si>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</si>
  <si>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</si>
  <si>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</si>
  <si>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</si>
  <si>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</si>
  <si>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</si>
  <si>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</si>
  <si>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</si>
  <si>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</si>
  <si>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</si>
  <si>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Average Electricity Usage</t>
  </si>
  <si>
    <t>Average Gas Usage</t>
  </si>
  <si>
    <t>Maximum Electricity Usage</t>
  </si>
  <si>
    <t>Minimum Electricity Usage</t>
  </si>
  <si>
    <t>avg usage by family size</t>
  </si>
  <si>
    <t>for avg usage by family size = 4</t>
  </si>
  <si>
    <t>avg usage of appliances</t>
  </si>
  <si>
    <t>households with 8 appliances</t>
  </si>
  <si>
    <t>Consumption by Income Level</t>
  </si>
  <si>
    <t>Average Electricity Usage by income level</t>
  </si>
  <si>
    <t>Electricity 90th percentile</t>
  </si>
  <si>
    <t>Gas 90th percentile</t>
  </si>
  <si>
    <t>Grand Total</t>
  </si>
  <si>
    <t>Average of Electricity_Usage (kWh)</t>
  </si>
  <si>
    <t>Average of Gas_Usage</t>
  </si>
  <si>
    <t>High</t>
  </si>
  <si>
    <t>Low</t>
  </si>
  <si>
    <t>Medium</t>
  </si>
  <si>
    <t>Sum of Electricity_Usage (kWh)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</si>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</sst>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[DAY-1 Household Energy Consumption Analysis.xlsx]CHART1!PivotTable6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CHART1!$B$1</c:f>
              <c:strCache>
                <c:ptCount val="1"/>
                <c:pt idx="0">
                  <c:v>Average of Electricity_Usage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CHART1!$B$2:$B$9</c:f>
              <c:numCache>
                <c:formatCode>General</c:formatCode>
                <c:ptCount val="7"/>
                <c:pt idx="0">
                  <c:v>283.19444444444446</c:v>
                </c:pt>
                <c:pt idx="1">
                  <c:v>309.23333333333335</c:v>
                </c:pt>
                <c:pt idx="2">
                  <c:v>330.625</c:v>
                </c:pt>
                <c:pt idx="3">
                  <c:v>277.44444444444446</c:v>
                </c:pt>
                <c:pt idx="4">
                  <c:v>316.25</c:v>
                </c:pt>
                <c:pt idx="5">
                  <c:v>296.23529411764707</c:v>
                </c:pt>
                <c:pt idx="6">
                  <c:v>307.46341463414632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1C7-B67F-B44F28626A44}"/>
            </c:ext>
          </c:extLst>
        </c:ser>
        <c:ser>
          <c:idx val="1"/>
          <c:order val="1"/>
          <c:tx>
            <c:strRef>
              <c:f>CHART1!$C$1</c:f>
              <c:strCache>
                <c:ptCount val="1"/>
                <c:pt idx="0">
                  <c:v>Average of Gas_Usage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CHART1!$A$2:$A$9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CHART1!$C$2:$C$9</c:f>
              <c:numCache>
                <c:formatCode>General</c:formatCode>
                <c:ptCount val="7"/>
                <c:pt idx="0">
                  <c:v>123.47222222222223</c:v>
                </c:pt>
                <c:pt idx="1">
                  <c:v>122.86666666666666</c:v>
                </c:pt>
                <c:pt idx="2">
                  <c:v>118.3125</c:v>
                </c:pt>
                <c:pt idx="3">
                  <c:v>121.77777777777777</c:v>
                </c:pt>
                <c:pt idx="4">
                  <c:v>122.375</c:v>
                </c:pt>
                <c:pt idx="5">
                  <c:v>124.23529411764706</c:v>
                </c:pt>
                <c:pt idx="6">
                  <c:v>128.7560975609756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1C7-B67F-B44F28626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084032"/>
        <c:axId val="1156092192"/>
      </c:barChart>
      <c:catAx>
        <c:axId val="11560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92192"/>
        <c:crosses val="autoZero"/>
        <c:auto val="1"/>
        <c:lblAlgn val="ctr"/>
        <c:lblOffset val="100"/>
        <c:noMultiLvlLbl val="0"/>
      </c:catAx>
      <c:valAx>
        <c:axId val="1156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[DAY-1 Household Energy Consumption Analysis.xlsx]CHART2!PivotTable1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CHART2!$A$4:$A$7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CHART2!$B$4:$B$7</c:f>
              <c:numCache>
                <c:formatCode>General</c:formatCode>
                <c:ptCount val="3"/>
                <c:pt idx="0">
                  <c:v>29232</c:v>
                </c:pt>
                <c:pt idx="1">
                  <c:v>20227</c:v>
                </c:pt>
                <c:pt idx="2">
                  <c:v>25876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5-4F43-ABD0-1FA50879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740239"/>
        <c:axId val="811727279"/>
      </c:lineChart>
      <c:catAx>
        <c:axId val="8117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27279"/>
        <c:crosses val="autoZero"/>
        <c:auto val="1"/>
        <c:lblAlgn val="ctr"/>
        <c:lblOffset val="100"/>
        <c:noMultiLvlLbl val="0"/>
      </c:catAx>
      <c:valAx>
        <c:axId val="8117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106680</xdr:rowOff>
    </xdr:from>
    <xdr:to>
      <xdr:col>10</xdr:col>
      <xdr:colOff>243840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62680-3BE1-8324-E42C-336CD944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</xdr:row>
      <xdr:rowOff>95250</xdr:rowOff>
    </xdr:from>
    <xdr:to>
      <xdr:col>9</xdr:col>
      <xdr:colOff>350520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CBBC2-0EA4-9FDF-3D3C-44565044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MURAKESH" refreshedDate="45911.693553240744" backgroundQuery="1" createdVersion="8" refreshedVersion="8" minRefreshableVersion="3" recordCount="0" supportSubquery="1" supportAdvancedDrill="1" xr:uid="{0EEC078F-7F6B-40B6-B25C-49767BBDB674}">
  <cacheSource type="external" connectionId="1"/>
  <cacheFields count="3">
    <cacheField name="[Table3].[Family_Size].[Family_Size]" caption="Family_Size" numFmtId="0" hierarchy="1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Table3].[Family_Size].&amp;[1]"/>
            <x15:cachedUniqueName index="1" name="[Table3].[Family_Size].&amp;[2]"/>
            <x15:cachedUniqueName index="2" name="[Table3].[Family_Size].&amp;[3]"/>
            <x15:cachedUniqueName index="3" name="[Table3].[Family_Size].&amp;[4]"/>
            <x15:cachedUniqueName index="4" name="[Table3].[Family_Size].&amp;[5]"/>
            <x15:cachedUniqueName index="5" name="[Table3].[Family_Size].&amp;[6]"/>
            <x15:cachedUniqueName index="6" name="[Table3].[Family_Size].&amp;[7]"/>
          </x15:cachedUniqueNames>
        </ext>
      </extLst>
    </cacheField>
    <cacheField name="[Measures].[Average of Electricity_Usage (kWh)]" caption="Average of Electricity_Usage (kWh)" numFmtId="0" hierarchy="12" level="32767"/>
    <cacheField name="[Measures].[Average of Gas_Usage]" caption="Average of Gas_Usage" numFmtId="0" hierarchy="13" level="32767"/>
  </cacheFields>
  <cacheHierarchies count="14">
    <cacheHierarchy uniqueName="[Table3].[Household_ID]" caption="Household_ID" attribute="1" defaultMemberUniqueName="[Table3].[Household_ID].[All]" allUniqueName="[Table3].[Household_ID].[All]" dimensionUniqueName="[Table3]" displayFolder="" count="0" memberValueDatatype="130" unbalanced="0"/>
    <cacheHierarchy uniqueName="[Table3].[Family_Size]" caption="Family_Size" attribute="1" defaultMemberUniqueName="[Table3].[Family_Size].[All]" allUniqueName="[Table3].[Family_Size].[All]" dimensionUniqueName="[Table3]" displayFolder="" count="2" memberValueDatatype="20" unbalanced="0">
      <fieldsUsage count="2">
        <fieldUsage x="-1"/>
        <fieldUsage x="0"/>
      </fieldsUsage>
    </cacheHierarchy>
    <cacheHierarchy uniqueName="[Table3].[Monthly_Income]" caption="Monthly_Income" attribute="1" defaultMemberUniqueName="[Table3].[Monthly_Income].[All]" allUniqueName="[Table3].[Monthly_Income].[All]" dimensionUniqueName="[Table3]" displayFolder="" count="0" memberValueDatatype="20" unbalanced="0"/>
    <cacheHierarchy uniqueName="[Table3].[Electricity_Usage (kWh)]" caption="Electricity_Usage (kWh)" attribute="1" defaultMemberUniqueName="[Table3].[Electricity_Usage (kWh)].[All]" allUniqueName="[Table3].[Electricity_Usage (kWh)].[All]" dimensionUniqueName="[Table3]" displayFolder="" count="0" memberValueDatatype="20" unbalanced="0"/>
    <cacheHierarchy uniqueName="[Table3].[Gas_Usage]" caption="Gas_Usage" attribute="1" defaultMemberUniqueName="[Table3].[Gas_Usage].[All]" allUniqueName="[Table3].[Gas_Usage].[All]" dimensionUniqueName="[Table3]" displayFolder="" count="0" memberValueDatatype="20" unbalanced="0"/>
    <cacheHierarchy uniqueName="[Table3].[Appliances_Count]" caption="Appliances_Count" attribute="1" defaultMemberUniqueName="[Table3].[Appliances_Count].[All]" allUniqueName="[Table3].[Appliances_Count].[All]" dimensionUniqueName="[Table3]" displayFolder="" count="0" memberValueDatatype="20" unbalanced="0"/>
    <cacheHierarchy uniqueName="[Table3].[Month]" caption="Month" attribute="1" defaultMemberUniqueName="[Table3].[Month].[All]" allUniqueName="[Table3].[Month].[All]" dimensionUniqueName="[Table3]" displayFolder="" count="0" memberValueDatatype="130" unbalanced="0"/>
    <cacheHierarchy uniqueName="[Table3].[Consumption by Income Level]" caption="Consumption by Income Level" attribute="1" defaultMemberUniqueName="[Table3].[Consumption by Income Level].[All]" allUniqueName="[Table3].[Consumption by Income Level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lectricity_Usage (kWh)]" caption="Sum of Electricity_Usage (kWh)" measure="1" displayFolder="" measureGroup="Table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s_Usage]" caption="Sum of Gas_Usage" measure="1" displayFolder="" measureGroup="Table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Electricity_Usage (kWh)]" caption="Average of Electricity_Usage (kWh)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Gas_Usage]" caption="Average of Gas_Usage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MURAKESH" refreshedDate="45911.695826388888" backgroundQuery="1" createdVersion="8" refreshedVersion="8" minRefreshableVersion="3" recordCount="0" supportSubquery="1" supportAdvancedDrill="1" xr:uid="{8D70A276-0827-4395-B395-E32A1A56FB22}">
  <cacheSource type="external" connectionId="1"/>
  <cacheFields count="2">
    <cacheField name="[Table3].[Appliances_Count].[Appliances_Count]" caption="Appliances_Count" numFmtId="0" hierarchy="5" level="1">
      <sharedItems containsSemiMixedTypes="0" containsString="0" containsNumber="1" containsInteger="1" minValue="2" maxValue="14" count="13">
        <n v="2"/>
        <n v="3"/>
        <n v="4"/>
        <n v="5"/>
        <n v="6"/>
        <n v="7"/>
        <n v="8"/>
        <n v="9"/>
        <n v="10"/>
        <n v="11"/>
        <n v="12"/>
        <n v="13"/>
        <n v="14"/>
      </sharedItems>
      <extLst>
        <ext xmlns:x15="http://schemas.microsoft.com/office/spreadsheetml/2010/11/main" uri="{4F2E5C28-24EA-4eb8-9CBF-B6C8F9C3D259}">
          <x15:cachedUniqueNames>
            <x15:cachedUniqueName index="0" name="[Table3].[Appliances_Count].&amp;[2]"/>
            <x15:cachedUniqueName index="1" name="[Table3].[Appliances_Count].&amp;[3]"/>
            <x15:cachedUniqueName index="2" name="[Table3].[Appliances_Count].&amp;[4]"/>
            <x15:cachedUniqueName index="3" name="[Table3].[Appliances_Count].&amp;[5]"/>
            <x15:cachedUniqueName index="4" name="[Table3].[Appliances_Count].&amp;[6]"/>
            <x15:cachedUniqueName index="5" name="[Table3].[Appliances_Count].&amp;[7]"/>
            <x15:cachedUniqueName index="6" name="[Table3].[Appliances_Count].&amp;[8]"/>
            <x15:cachedUniqueName index="7" name="[Table3].[Appliances_Count].&amp;[9]"/>
            <x15:cachedUniqueName index="8" name="[Table3].[Appliances_Count].&amp;[10]"/>
            <x15:cachedUniqueName index="9" name="[Table3].[Appliances_Count].&amp;[11]"/>
            <x15:cachedUniqueName index="10" name="[Table3].[Appliances_Count].&amp;[12]"/>
            <x15:cachedUniqueName index="11" name="[Table3].[Appliances_Count].&amp;[13]"/>
            <x15:cachedUniqueName index="12" name="[Table3].[Appliances_Count].&amp;[14]"/>
          </x15:cachedUniqueNames>
        </ext>
      </extLst>
    </cacheField>
    <cacheField name="[Measures].[Average of Electricity_Usage (kWh)]" caption="Average of Electricity_Usage (kWh)" numFmtId="0" hierarchy="12" level="32767"/>
  </cacheFields>
  <cacheHierarchies count="14">
    <cacheHierarchy uniqueName="[Table3].[Household_ID]" caption="Household_ID" attribute="1" defaultMemberUniqueName="[Table3].[Household_ID].[All]" allUniqueName="[Table3].[Household_ID].[All]" dimensionUniqueName="[Table3]" displayFolder="" count="0" memberValueDatatype="130" unbalanced="0"/>
    <cacheHierarchy uniqueName="[Table3].[Family_Size]" caption="Family_Size" attribute="1" defaultMemberUniqueName="[Table3].[Family_Size].[All]" allUniqueName="[Table3].[Family_Size].[All]" dimensionUniqueName="[Table3]" displayFolder="" count="0" memberValueDatatype="20" unbalanced="0"/>
    <cacheHierarchy uniqueName="[Table3].[Monthly_Income]" caption="Monthly_Income" attribute="1" defaultMemberUniqueName="[Table3].[Monthly_Income].[All]" allUniqueName="[Table3].[Monthly_Income].[All]" dimensionUniqueName="[Table3]" displayFolder="" count="0" memberValueDatatype="20" unbalanced="0"/>
    <cacheHierarchy uniqueName="[Table3].[Electricity_Usage (kWh)]" caption="Electricity_Usage (kWh)" attribute="1" defaultMemberUniqueName="[Table3].[Electricity_Usage (kWh)].[All]" allUniqueName="[Table3].[Electricity_Usage (kWh)].[All]" dimensionUniqueName="[Table3]" displayFolder="" count="0" memberValueDatatype="20" unbalanced="0"/>
    <cacheHierarchy uniqueName="[Table3].[Gas_Usage]" caption="Gas_Usage" attribute="1" defaultMemberUniqueName="[Table3].[Gas_Usage].[All]" allUniqueName="[Table3].[Gas_Usage].[All]" dimensionUniqueName="[Table3]" displayFolder="" count="0" memberValueDatatype="20" unbalanced="0"/>
    <cacheHierarchy uniqueName="[Table3].[Appliances_Count]" caption="Appliances_Count" attribute="1" defaultMemberUniqueName="[Table3].[Appliances_Count].[All]" allUniqueName="[Table3].[Appliances_Count].[All]" dimensionUniqueName="[Table3]" displayFolder="" count="2" memberValueDatatype="20" unbalanced="0">
      <fieldsUsage count="2">
        <fieldUsage x="-1"/>
        <fieldUsage x="0"/>
      </fieldsUsage>
    </cacheHierarchy>
    <cacheHierarchy uniqueName="[Table3].[Month]" caption="Month" attribute="1" defaultMemberUniqueName="[Table3].[Month].[All]" allUniqueName="[Table3].[Month].[All]" dimensionUniqueName="[Table3]" displayFolder="" count="0" memberValueDatatype="130" unbalanced="0"/>
    <cacheHierarchy uniqueName="[Table3].[Consumption by Income Level]" caption="Consumption by Income Level" attribute="1" defaultMemberUniqueName="[Table3].[Consumption by Income Level].[All]" allUniqueName="[Table3].[Consumption by Income Level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lectricity_Usage (kWh)]" caption="Sum of Electricity_Usage (kWh)" measure="1" displayFolder="" measureGroup="Table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as_Usage]" caption="Sum of Gas_Usage" measure="1" displayFolder="" measureGroup="Table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Electricity_Usage (kWh)]" caption="Average of Electricity_Usage (kWh)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Gas_Usage]" caption="Average of Gas_Usage" measure="1" displayFolder="" measureGroup="Table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MURAKESH" refreshedDate="45911.699262152775" createdVersion="8" refreshedVersion="8" minRefreshableVersion="3" recordCount="250" xr:uid="{0681340C-33B8-4630-A1C3-62A73BECC08D}">
  <cacheSource type="worksheet">
    <worksheetSource name="Table3"/>
  </cacheSource>
  <cacheFields count="8">
    <cacheField name="Household_ID" numFmtId="0">
      <sharedItems/>
    </cacheField>
    <cacheField name="Family_Size" numFmtId="0">
      <sharedItems containsSemiMixedTypes="0" containsString="0" containsNumber="1" containsInteger="1" minValue="1" maxValue="7" count="7">
        <n v="7"/>
        <n v="4"/>
        <n v="5"/>
        <n v="3"/>
        <n v="2"/>
        <n v="6"/>
        <n v="1"/>
      </sharedItems>
    </cacheField>
    <cacheField name="Monthly_Income" numFmtId="0">
      <sharedItems containsSemiMixedTypes="0" containsString="0" containsNumber="1" containsInteger="1" minValue="20301" maxValue="99909" count="250">
        <n v="85318"/>
        <n v="43664"/>
        <n v="87172"/>
        <n v="46736"/>
        <n v="20854"/>
        <n v="58623"/>
        <n v="27392"/>
        <n v="75680"/>
        <n v="66717"/>
        <n v="70859"/>
        <n v="46309"/>
        <n v="83734"/>
        <n v="90467"/>
        <n v="72662"/>
        <n v="32688"/>
        <n v="45342"/>
        <n v="57157"/>
        <n v="87863"/>
        <n v="72083"/>
        <n v="85733"/>
        <n v="54698"/>
        <n v="42671"/>
        <n v="45184"/>
        <n v="62107"/>
        <n v="71663"/>
        <n v="35708"/>
        <n v="69811"/>
        <n v="22811"/>
        <n v="76250"/>
        <n v="92082"/>
        <n v="54754"/>
        <n v="31411"/>
        <n v="22911"/>
        <n v="87270"/>
        <n v="28680"/>
        <n v="91295"/>
        <n v="31111"/>
        <n v="57504"/>
        <n v="21802"/>
        <n v="28155"/>
        <n v="93656"/>
        <n v="59384"/>
        <n v="67254"/>
        <n v="41918"/>
        <n v="80713"/>
        <n v="50306"/>
        <n v="36646"/>
        <n v="66843"/>
        <n v="36371"/>
        <n v="97371"/>
        <n v="22049"/>
        <n v="51616"/>
        <n v="40932"/>
        <n v="49855"/>
        <n v="81434"/>
        <n v="92694"/>
        <n v="63016"/>
        <n v="27400"/>
        <n v="62642"/>
        <n v="35151"/>
        <n v="71407"/>
        <n v="86690"/>
        <n v="24499"/>
        <n v="26295"/>
        <n v="79040"/>
        <n v="32183"/>
        <n v="49299"/>
        <n v="32874"/>
        <n v="52711"/>
        <n v="25539"/>
        <n v="73351"/>
        <n v="81267"/>
        <n v="68354"/>
        <n v="22557"/>
        <n v="58360"/>
        <n v="22200"/>
        <n v="88497"/>
        <n v="66975"/>
        <n v="41357"/>
        <n v="97505"/>
        <n v="22869"/>
        <n v="81135"/>
        <n v="70108"/>
        <n v="58467"/>
        <n v="43328"/>
        <n v="23987"/>
        <n v="78871"/>
        <n v="42399"/>
        <n v="66214"/>
        <n v="90271"/>
        <n v="64064"/>
        <n v="90091"/>
        <n v="60818"/>
        <n v="65525"/>
        <n v="39830"/>
        <n v="37429"/>
        <n v="26893"/>
        <n v="99909"/>
        <n v="67333"/>
        <n v="23436"/>
        <n v="94290"/>
        <n v="96213"/>
        <n v="25895"/>
        <n v="39738"/>
        <n v="50746"/>
        <n v="69377"/>
        <n v="68404"/>
        <n v="74045"/>
        <n v="59790"/>
        <n v="25600"/>
        <n v="60764"/>
        <n v="94543"/>
        <n v="65714"/>
        <n v="76835"/>
        <n v="93744"/>
        <n v="76491"/>
        <n v="38589"/>
        <n v="63484"/>
        <n v="56212"/>
        <n v="63525"/>
        <n v="67202"/>
        <n v="52635"/>
        <n v="83208"/>
        <n v="53828"/>
        <n v="38711"/>
        <n v="23420"/>
        <n v="20301"/>
        <n v="65236"/>
        <n v="86235"/>
        <n v="74240"/>
        <n v="85726"/>
        <n v="30492"/>
        <n v="26102"/>
        <n v="70336"/>
        <n v="46641"/>
        <n v="54584"/>
        <n v="52745"/>
        <n v="43093"/>
        <n v="86105"/>
        <n v="71885"/>
        <n v="56631"/>
        <n v="92991"/>
        <n v="24014"/>
        <n v="31093"/>
        <n v="38070"/>
        <n v="55777"/>
        <n v="76958"/>
        <n v="30729"/>
        <n v="65017"/>
        <n v="86320"/>
        <n v="47751"/>
        <n v="98069"/>
        <n v="74748"/>
        <n v="25801"/>
        <n v="39190"/>
        <n v="69689"/>
        <n v="70993"/>
        <n v="49592"/>
        <n v="30647"/>
        <n v="28716"/>
        <n v="90316"/>
        <n v="22368"/>
        <n v="97575"/>
        <n v="26655"/>
        <n v="90031"/>
        <n v="96429"/>
        <n v="75766"/>
        <n v="33403"/>
        <n v="52097"/>
        <n v="98657"/>
        <n v="30966"/>
        <n v="72921"/>
        <n v="69726"/>
        <n v="70300"/>
        <n v="42677"/>
        <n v="75609"/>
        <n v="76661"/>
        <n v="51024"/>
        <n v="90313"/>
        <n v="73006"/>
        <n v="35338"/>
        <n v="88027"/>
        <n v="39508"/>
        <n v="23051"/>
        <n v="68747"/>
        <n v="74021"/>
        <n v="86412"/>
        <n v="78335"/>
        <n v="76179"/>
        <n v="52093"/>
        <n v="89678"/>
        <n v="59734"/>
        <n v="92615"/>
        <n v="93523"/>
        <n v="37019"/>
        <n v="93847"/>
        <n v="99634"/>
        <n v="48251"/>
        <n v="45945"/>
        <n v="52217"/>
        <n v="28308"/>
        <n v="25949"/>
        <n v="71990"/>
        <n v="21150"/>
        <n v="94740"/>
        <n v="86617"/>
        <n v="36896"/>
        <n v="66175"/>
        <n v="27805"/>
        <n v="25237"/>
        <n v="40056"/>
        <n v="65543"/>
        <n v="76556"/>
        <n v="23343"/>
        <n v="33500"/>
        <n v="73222"/>
        <n v="49375"/>
        <n v="29662"/>
        <n v="36964"/>
        <n v="79638"/>
        <n v="93666"/>
        <n v="87215"/>
        <n v="89042"/>
        <n v="33284"/>
        <n v="92789"/>
        <n v="81389"/>
        <n v="29435"/>
        <n v="74340"/>
        <n v="64078"/>
        <n v="98832"/>
        <n v="71293"/>
        <n v="98781"/>
        <n v="80403"/>
        <n v="49124"/>
        <n v="63919"/>
        <n v="55247"/>
        <n v="82752"/>
        <n v="76573"/>
        <n v="79101"/>
        <n v="46646"/>
        <n v="43049"/>
        <n v="99605"/>
        <n v="88385"/>
        <n v="60158"/>
        <n v="85417"/>
        <n v="43289"/>
        <n v="29823"/>
        <n v="80160"/>
        <n v="61975"/>
        <n v="29540"/>
      </sharedItems>
    </cacheField>
    <cacheField name="Electricity_Usage (kWh)" numFmtId="0">
      <sharedItems containsSemiMixedTypes="0" containsString="0" containsNumber="1" containsInteger="1" minValue="100" maxValue="500"/>
    </cacheField>
    <cacheField name="Gas_Usage" numFmtId="0">
      <sharedItems containsSemiMixedTypes="0" containsString="0" containsNumber="1" containsInteger="1" minValue="50" maxValue="200"/>
    </cacheField>
    <cacheField name="Appliances_Count" numFmtId="0">
      <sharedItems containsSemiMixedTypes="0" containsString="0" containsNumber="1" containsInteger="1" minValue="2" maxValue="14" count="13">
        <n v="6"/>
        <n v="10"/>
        <n v="2"/>
        <n v="12"/>
        <n v="9"/>
        <n v="7"/>
        <n v="8"/>
        <n v="4"/>
        <n v="13"/>
        <n v="3"/>
        <n v="14"/>
        <n v="11"/>
        <n v="5"/>
      </sharedItems>
    </cacheField>
    <cacheField name="Month" numFmtId="0">
      <sharedItems/>
    </cacheField>
    <cacheField name="Consumption by Income Level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H001"/>
    <x v="0"/>
    <x v="0"/>
    <n v="103"/>
    <n v="105"/>
    <x v="0"/>
    <s v="Mar"/>
    <x v="0"/>
  </r>
  <r>
    <s v="H002"/>
    <x v="1"/>
    <x v="1"/>
    <n v="115"/>
    <n v="79"/>
    <x v="1"/>
    <s v="Feb"/>
    <x v="1"/>
  </r>
  <r>
    <s v="H003"/>
    <x v="2"/>
    <x v="2"/>
    <n v="379"/>
    <n v="158"/>
    <x v="2"/>
    <s v="Feb"/>
    <x v="0"/>
  </r>
  <r>
    <s v="H004"/>
    <x v="0"/>
    <x v="3"/>
    <n v="435"/>
    <n v="54"/>
    <x v="1"/>
    <s v="Jun"/>
    <x v="1"/>
  </r>
  <r>
    <s v="H005"/>
    <x v="3"/>
    <x v="4"/>
    <n v="346"/>
    <n v="168"/>
    <x v="3"/>
    <s v="Dec"/>
    <x v="2"/>
  </r>
  <r>
    <s v="H006"/>
    <x v="2"/>
    <x v="5"/>
    <n v="357"/>
    <n v="82"/>
    <x v="4"/>
    <s v="Jan"/>
    <x v="1"/>
  </r>
  <r>
    <s v="H007"/>
    <x v="2"/>
    <x v="6"/>
    <n v="483"/>
    <n v="167"/>
    <x v="5"/>
    <s v="Feb"/>
    <x v="2"/>
  </r>
  <r>
    <s v="H008"/>
    <x v="0"/>
    <x v="7"/>
    <n v="259"/>
    <n v="114"/>
    <x v="6"/>
    <s v="Jun"/>
    <x v="0"/>
  </r>
  <r>
    <s v="H009"/>
    <x v="4"/>
    <x v="8"/>
    <n v="439"/>
    <n v="195"/>
    <x v="7"/>
    <s v="Mar"/>
    <x v="1"/>
  </r>
  <r>
    <s v="H010"/>
    <x v="3"/>
    <x v="9"/>
    <n v="251"/>
    <n v="60"/>
    <x v="2"/>
    <s v="Apr"/>
    <x v="0"/>
  </r>
  <r>
    <s v="H011"/>
    <x v="0"/>
    <x v="10"/>
    <n v="495"/>
    <n v="134"/>
    <x v="0"/>
    <s v="Jan"/>
    <x v="1"/>
  </r>
  <r>
    <s v="H012"/>
    <x v="3"/>
    <x v="11"/>
    <n v="277"/>
    <n v="75"/>
    <x v="8"/>
    <s v="Aug"/>
    <x v="0"/>
  </r>
  <r>
    <s v="H013"/>
    <x v="3"/>
    <x v="12"/>
    <n v="262"/>
    <n v="112"/>
    <x v="8"/>
    <s v="Jul"/>
    <x v="0"/>
  </r>
  <r>
    <s v="H014"/>
    <x v="2"/>
    <x v="13"/>
    <n v="479"/>
    <n v="135"/>
    <x v="9"/>
    <s v="Jul"/>
    <x v="0"/>
  </r>
  <r>
    <s v="H015"/>
    <x v="1"/>
    <x v="14"/>
    <n v="132"/>
    <n v="108"/>
    <x v="0"/>
    <s v="Mar"/>
    <x v="2"/>
  </r>
  <r>
    <s v="H016"/>
    <x v="3"/>
    <x v="15"/>
    <n v="278"/>
    <n v="76"/>
    <x v="4"/>
    <s v="Oct"/>
    <x v="1"/>
  </r>
  <r>
    <s v="H017"/>
    <x v="5"/>
    <x v="16"/>
    <n v="200"/>
    <n v="147"/>
    <x v="3"/>
    <s v="Oct"/>
    <x v="1"/>
  </r>
  <r>
    <s v="H018"/>
    <x v="2"/>
    <x v="17"/>
    <n v="367"/>
    <n v="154"/>
    <x v="1"/>
    <s v="Mar"/>
    <x v="0"/>
  </r>
  <r>
    <s v="H019"/>
    <x v="4"/>
    <x v="18"/>
    <n v="422"/>
    <n v="148"/>
    <x v="9"/>
    <s v="Feb"/>
    <x v="0"/>
  </r>
  <r>
    <s v="H020"/>
    <x v="1"/>
    <x v="19"/>
    <n v="164"/>
    <n v="178"/>
    <x v="8"/>
    <s v="Dec"/>
    <x v="0"/>
  </r>
  <r>
    <s v="H021"/>
    <x v="5"/>
    <x v="20"/>
    <n v="267"/>
    <n v="198"/>
    <x v="7"/>
    <s v="Jan"/>
    <x v="1"/>
  </r>
  <r>
    <s v="H022"/>
    <x v="5"/>
    <x v="21"/>
    <n v="429"/>
    <n v="104"/>
    <x v="7"/>
    <s v="Jul"/>
    <x v="1"/>
  </r>
  <r>
    <s v="H023"/>
    <x v="4"/>
    <x v="22"/>
    <n v="142"/>
    <n v="55"/>
    <x v="2"/>
    <s v="Jul"/>
    <x v="1"/>
  </r>
  <r>
    <s v="H024"/>
    <x v="1"/>
    <x v="23"/>
    <n v="143"/>
    <n v="144"/>
    <x v="4"/>
    <s v="Dec"/>
    <x v="1"/>
  </r>
  <r>
    <s v="H025"/>
    <x v="2"/>
    <x v="24"/>
    <n v="384"/>
    <n v="182"/>
    <x v="5"/>
    <s v="Feb"/>
    <x v="0"/>
  </r>
  <r>
    <s v="H026"/>
    <x v="6"/>
    <x v="25"/>
    <n v="496"/>
    <n v="151"/>
    <x v="8"/>
    <s v="Jul"/>
    <x v="2"/>
  </r>
  <r>
    <s v="H027"/>
    <x v="1"/>
    <x v="26"/>
    <n v="111"/>
    <n v="52"/>
    <x v="10"/>
    <s v="Aug"/>
    <x v="1"/>
  </r>
  <r>
    <s v="H028"/>
    <x v="4"/>
    <x v="27"/>
    <n v="194"/>
    <n v="72"/>
    <x v="4"/>
    <s v="Jan"/>
    <x v="2"/>
  </r>
  <r>
    <s v="H029"/>
    <x v="5"/>
    <x v="28"/>
    <n v="401"/>
    <n v="102"/>
    <x v="3"/>
    <s v="Sep"/>
    <x v="0"/>
  </r>
  <r>
    <s v="H030"/>
    <x v="2"/>
    <x v="29"/>
    <n v="485"/>
    <n v="132"/>
    <x v="1"/>
    <s v="Jul"/>
    <x v="0"/>
  </r>
  <r>
    <s v="H031"/>
    <x v="1"/>
    <x v="30"/>
    <n v="352"/>
    <n v="194"/>
    <x v="0"/>
    <s v="Mar"/>
    <x v="1"/>
  </r>
  <r>
    <s v="H032"/>
    <x v="6"/>
    <x v="31"/>
    <n v="341"/>
    <n v="134"/>
    <x v="8"/>
    <s v="Aug"/>
    <x v="2"/>
  </r>
  <r>
    <s v="H033"/>
    <x v="6"/>
    <x v="32"/>
    <n v="134"/>
    <n v="127"/>
    <x v="7"/>
    <s v="Jul"/>
    <x v="2"/>
  </r>
  <r>
    <s v="H034"/>
    <x v="3"/>
    <x v="33"/>
    <n v="314"/>
    <n v="159"/>
    <x v="0"/>
    <s v="Nov"/>
    <x v="0"/>
  </r>
  <r>
    <s v="H035"/>
    <x v="3"/>
    <x v="34"/>
    <n v="436"/>
    <n v="50"/>
    <x v="0"/>
    <s v="Aug"/>
    <x v="2"/>
  </r>
  <r>
    <s v="H036"/>
    <x v="0"/>
    <x v="35"/>
    <n v="189"/>
    <n v="100"/>
    <x v="0"/>
    <s v="Jun"/>
    <x v="0"/>
  </r>
  <r>
    <s v="H037"/>
    <x v="4"/>
    <x v="36"/>
    <n v="363"/>
    <n v="53"/>
    <x v="7"/>
    <s v="Sep"/>
    <x v="2"/>
  </r>
  <r>
    <s v="H038"/>
    <x v="1"/>
    <x v="37"/>
    <n v="192"/>
    <n v="162"/>
    <x v="3"/>
    <s v="May"/>
    <x v="1"/>
  </r>
  <r>
    <s v="H039"/>
    <x v="1"/>
    <x v="38"/>
    <n v="189"/>
    <n v="81"/>
    <x v="11"/>
    <s v="Mar"/>
    <x v="2"/>
  </r>
  <r>
    <s v="H040"/>
    <x v="0"/>
    <x v="39"/>
    <n v="214"/>
    <n v="83"/>
    <x v="12"/>
    <s v="Mar"/>
    <x v="2"/>
  </r>
  <r>
    <s v="H041"/>
    <x v="5"/>
    <x v="40"/>
    <n v="204"/>
    <n v="141"/>
    <x v="1"/>
    <s v="Jan"/>
    <x v="0"/>
  </r>
  <r>
    <s v="H042"/>
    <x v="5"/>
    <x v="41"/>
    <n v="490"/>
    <n v="144"/>
    <x v="10"/>
    <s v="Dec"/>
    <x v="1"/>
  </r>
  <r>
    <s v="H043"/>
    <x v="0"/>
    <x v="42"/>
    <n v="295"/>
    <n v="121"/>
    <x v="11"/>
    <s v="Aug"/>
    <x v="1"/>
  </r>
  <r>
    <s v="H044"/>
    <x v="5"/>
    <x v="43"/>
    <n v="413"/>
    <n v="88"/>
    <x v="1"/>
    <s v="Feb"/>
    <x v="1"/>
  </r>
  <r>
    <s v="H045"/>
    <x v="3"/>
    <x v="44"/>
    <n v="213"/>
    <n v="167"/>
    <x v="9"/>
    <s v="Mar"/>
    <x v="0"/>
  </r>
  <r>
    <s v="H046"/>
    <x v="1"/>
    <x v="45"/>
    <n v="174"/>
    <n v="52"/>
    <x v="4"/>
    <s v="Aug"/>
    <x v="1"/>
  </r>
  <r>
    <s v="H047"/>
    <x v="0"/>
    <x v="46"/>
    <n v="475"/>
    <n v="172"/>
    <x v="4"/>
    <s v="Aug"/>
    <x v="2"/>
  </r>
  <r>
    <s v="H048"/>
    <x v="1"/>
    <x v="47"/>
    <n v="316"/>
    <n v="99"/>
    <x v="6"/>
    <s v="Nov"/>
    <x v="1"/>
  </r>
  <r>
    <s v="H049"/>
    <x v="6"/>
    <x v="48"/>
    <n v="376"/>
    <n v="61"/>
    <x v="4"/>
    <s v="Apr"/>
    <x v="2"/>
  </r>
  <r>
    <s v="H050"/>
    <x v="3"/>
    <x v="49"/>
    <n v="348"/>
    <n v="103"/>
    <x v="7"/>
    <s v="Apr"/>
    <x v="0"/>
  </r>
  <r>
    <s v="H051"/>
    <x v="2"/>
    <x v="50"/>
    <n v="263"/>
    <n v="182"/>
    <x v="10"/>
    <s v="May"/>
    <x v="2"/>
  </r>
  <r>
    <s v="H052"/>
    <x v="3"/>
    <x v="51"/>
    <n v="493"/>
    <n v="106"/>
    <x v="5"/>
    <s v="Jun"/>
    <x v="1"/>
  </r>
  <r>
    <s v="H053"/>
    <x v="0"/>
    <x v="52"/>
    <n v="456"/>
    <n v="194"/>
    <x v="2"/>
    <s v="May"/>
    <x v="1"/>
  </r>
  <r>
    <s v="H054"/>
    <x v="2"/>
    <x v="53"/>
    <n v="291"/>
    <n v="161"/>
    <x v="6"/>
    <s v="Jul"/>
    <x v="1"/>
  </r>
  <r>
    <s v="H055"/>
    <x v="6"/>
    <x v="54"/>
    <n v="326"/>
    <n v="96"/>
    <x v="2"/>
    <s v="Feb"/>
    <x v="0"/>
  </r>
  <r>
    <s v="H056"/>
    <x v="0"/>
    <x v="55"/>
    <n v="276"/>
    <n v="200"/>
    <x v="1"/>
    <s v="Jul"/>
    <x v="0"/>
  </r>
  <r>
    <s v="H057"/>
    <x v="4"/>
    <x v="56"/>
    <n v="198"/>
    <n v="134"/>
    <x v="2"/>
    <s v="Oct"/>
    <x v="1"/>
  </r>
  <r>
    <s v="H058"/>
    <x v="1"/>
    <x v="57"/>
    <n v="135"/>
    <n v="191"/>
    <x v="2"/>
    <s v="Jul"/>
    <x v="2"/>
  </r>
  <r>
    <s v="H059"/>
    <x v="6"/>
    <x v="58"/>
    <n v="195"/>
    <n v="115"/>
    <x v="6"/>
    <s v="Jan"/>
    <x v="1"/>
  </r>
  <r>
    <s v="H060"/>
    <x v="1"/>
    <x v="59"/>
    <n v="251"/>
    <n v="124"/>
    <x v="9"/>
    <s v="Jul"/>
    <x v="2"/>
  </r>
  <r>
    <s v="H061"/>
    <x v="5"/>
    <x v="60"/>
    <n v="250"/>
    <n v="152"/>
    <x v="0"/>
    <s v="May"/>
    <x v="0"/>
  </r>
  <r>
    <s v="H062"/>
    <x v="4"/>
    <x v="61"/>
    <n v="289"/>
    <n v="87"/>
    <x v="4"/>
    <s v="Mar"/>
    <x v="0"/>
  </r>
  <r>
    <s v="H063"/>
    <x v="4"/>
    <x v="62"/>
    <n v="323"/>
    <n v="99"/>
    <x v="4"/>
    <s v="Mar"/>
    <x v="2"/>
  </r>
  <r>
    <s v="H064"/>
    <x v="6"/>
    <x v="63"/>
    <n v="136"/>
    <n v="147"/>
    <x v="7"/>
    <s v="Apr"/>
    <x v="2"/>
  </r>
  <r>
    <s v="H065"/>
    <x v="4"/>
    <x v="64"/>
    <n v="367"/>
    <n v="131"/>
    <x v="6"/>
    <s v="Dec"/>
    <x v="0"/>
  </r>
  <r>
    <s v="H066"/>
    <x v="2"/>
    <x v="65"/>
    <n v="468"/>
    <n v="79"/>
    <x v="7"/>
    <s v="Feb"/>
    <x v="2"/>
  </r>
  <r>
    <s v="H067"/>
    <x v="4"/>
    <x v="66"/>
    <n v="282"/>
    <n v="128"/>
    <x v="5"/>
    <s v="Feb"/>
    <x v="1"/>
  </r>
  <r>
    <s v="H068"/>
    <x v="1"/>
    <x v="67"/>
    <n v="112"/>
    <n v="140"/>
    <x v="5"/>
    <s v="Jan"/>
    <x v="2"/>
  </r>
  <r>
    <s v="H069"/>
    <x v="1"/>
    <x v="68"/>
    <n v="378"/>
    <n v="101"/>
    <x v="7"/>
    <s v="May"/>
    <x v="1"/>
  </r>
  <r>
    <s v="H070"/>
    <x v="0"/>
    <x v="69"/>
    <n v="316"/>
    <n v="128"/>
    <x v="6"/>
    <s v="Apr"/>
    <x v="2"/>
  </r>
  <r>
    <s v="H071"/>
    <x v="1"/>
    <x v="70"/>
    <n v="454"/>
    <n v="79"/>
    <x v="7"/>
    <s v="Nov"/>
    <x v="0"/>
  </r>
  <r>
    <s v="H072"/>
    <x v="0"/>
    <x v="71"/>
    <n v="460"/>
    <n v="155"/>
    <x v="4"/>
    <s v="Oct"/>
    <x v="0"/>
  </r>
  <r>
    <s v="H073"/>
    <x v="1"/>
    <x v="72"/>
    <n v="385"/>
    <n v="100"/>
    <x v="11"/>
    <s v="Feb"/>
    <x v="1"/>
  </r>
  <r>
    <s v="H074"/>
    <x v="2"/>
    <x v="73"/>
    <n v="372"/>
    <n v="130"/>
    <x v="12"/>
    <s v="Mar"/>
    <x v="2"/>
  </r>
  <r>
    <s v="H075"/>
    <x v="0"/>
    <x v="74"/>
    <n v="468"/>
    <n v="182"/>
    <x v="10"/>
    <s v="Jul"/>
    <x v="1"/>
  </r>
  <r>
    <s v="H076"/>
    <x v="3"/>
    <x v="75"/>
    <n v="161"/>
    <n v="78"/>
    <x v="2"/>
    <s v="Jul"/>
    <x v="2"/>
  </r>
  <r>
    <s v="H077"/>
    <x v="5"/>
    <x v="76"/>
    <n v="183"/>
    <n v="181"/>
    <x v="12"/>
    <s v="Dec"/>
    <x v="0"/>
  </r>
  <r>
    <s v="H078"/>
    <x v="6"/>
    <x v="77"/>
    <n v="467"/>
    <n v="187"/>
    <x v="6"/>
    <s v="Apr"/>
    <x v="1"/>
  </r>
  <r>
    <s v="H079"/>
    <x v="1"/>
    <x v="78"/>
    <n v="316"/>
    <n v="194"/>
    <x v="3"/>
    <s v="May"/>
    <x v="1"/>
  </r>
  <r>
    <s v="H080"/>
    <x v="4"/>
    <x v="79"/>
    <n v="441"/>
    <n v="123"/>
    <x v="12"/>
    <s v="May"/>
    <x v="0"/>
  </r>
  <r>
    <s v="H081"/>
    <x v="1"/>
    <x v="80"/>
    <n v="496"/>
    <n v="66"/>
    <x v="10"/>
    <s v="Jun"/>
    <x v="2"/>
  </r>
  <r>
    <s v="H082"/>
    <x v="4"/>
    <x v="81"/>
    <n v="286"/>
    <n v="133"/>
    <x v="5"/>
    <s v="Sep"/>
    <x v="0"/>
  </r>
  <r>
    <s v="H083"/>
    <x v="5"/>
    <x v="82"/>
    <n v="118"/>
    <n v="118"/>
    <x v="1"/>
    <s v="Feb"/>
    <x v="0"/>
  </r>
  <r>
    <s v="H084"/>
    <x v="5"/>
    <x v="83"/>
    <n v="276"/>
    <n v="83"/>
    <x v="2"/>
    <s v="May"/>
    <x v="1"/>
  </r>
  <r>
    <s v="H085"/>
    <x v="5"/>
    <x v="84"/>
    <n v="199"/>
    <n v="55"/>
    <x v="10"/>
    <s v="Dec"/>
    <x v="1"/>
  </r>
  <r>
    <s v="H086"/>
    <x v="4"/>
    <x v="85"/>
    <n v="495"/>
    <n v="102"/>
    <x v="0"/>
    <s v="Mar"/>
    <x v="2"/>
  </r>
  <r>
    <s v="H087"/>
    <x v="1"/>
    <x v="86"/>
    <n v="332"/>
    <n v="175"/>
    <x v="3"/>
    <s v="Apr"/>
    <x v="0"/>
  </r>
  <r>
    <s v="H088"/>
    <x v="5"/>
    <x v="87"/>
    <n v="175"/>
    <n v="92"/>
    <x v="6"/>
    <s v="Oct"/>
    <x v="1"/>
  </r>
  <r>
    <s v="H089"/>
    <x v="2"/>
    <x v="88"/>
    <n v="364"/>
    <n v="164"/>
    <x v="2"/>
    <s v="Jun"/>
    <x v="1"/>
  </r>
  <r>
    <s v="H090"/>
    <x v="0"/>
    <x v="89"/>
    <n v="383"/>
    <n v="160"/>
    <x v="12"/>
    <s v="Dec"/>
    <x v="0"/>
  </r>
  <r>
    <s v="H091"/>
    <x v="4"/>
    <x v="90"/>
    <n v="305"/>
    <n v="200"/>
    <x v="5"/>
    <s v="Aug"/>
    <x v="1"/>
  </r>
  <r>
    <s v="H092"/>
    <x v="4"/>
    <x v="91"/>
    <n v="322"/>
    <n v="129"/>
    <x v="9"/>
    <s v="Jan"/>
    <x v="0"/>
  </r>
  <r>
    <s v="H093"/>
    <x v="1"/>
    <x v="92"/>
    <n v="483"/>
    <n v="144"/>
    <x v="11"/>
    <s v="Oct"/>
    <x v="1"/>
  </r>
  <r>
    <s v="H094"/>
    <x v="4"/>
    <x v="93"/>
    <n v="151"/>
    <n v="167"/>
    <x v="0"/>
    <s v="Aug"/>
    <x v="1"/>
  </r>
  <r>
    <s v="H095"/>
    <x v="4"/>
    <x v="94"/>
    <n v="438"/>
    <n v="193"/>
    <x v="3"/>
    <s v="Nov"/>
    <x v="2"/>
  </r>
  <r>
    <s v="H096"/>
    <x v="5"/>
    <x v="95"/>
    <n v="466"/>
    <n v="57"/>
    <x v="11"/>
    <s v="Jul"/>
    <x v="2"/>
  </r>
  <r>
    <s v="H097"/>
    <x v="1"/>
    <x v="96"/>
    <n v="243"/>
    <n v="181"/>
    <x v="2"/>
    <s v="Jan"/>
    <x v="2"/>
  </r>
  <r>
    <s v="H098"/>
    <x v="5"/>
    <x v="97"/>
    <n v="472"/>
    <n v="153"/>
    <x v="5"/>
    <s v="Feb"/>
    <x v="0"/>
  </r>
  <r>
    <s v="H099"/>
    <x v="0"/>
    <x v="98"/>
    <n v="168"/>
    <n v="181"/>
    <x v="5"/>
    <s v="Mar"/>
    <x v="1"/>
  </r>
  <r>
    <s v="H100"/>
    <x v="0"/>
    <x v="99"/>
    <n v="198"/>
    <n v="74"/>
    <x v="10"/>
    <s v="Jan"/>
    <x v="2"/>
  </r>
  <r>
    <s v="H101"/>
    <x v="5"/>
    <x v="100"/>
    <n v="495"/>
    <n v="145"/>
    <x v="12"/>
    <s v="Sep"/>
    <x v="0"/>
  </r>
  <r>
    <s v="H102"/>
    <x v="0"/>
    <x v="101"/>
    <n v="124"/>
    <n v="142"/>
    <x v="10"/>
    <s v="Aug"/>
    <x v="0"/>
  </r>
  <r>
    <s v="H103"/>
    <x v="1"/>
    <x v="102"/>
    <n v="478"/>
    <n v="110"/>
    <x v="4"/>
    <s v="Feb"/>
    <x v="2"/>
  </r>
  <r>
    <s v="H104"/>
    <x v="6"/>
    <x v="103"/>
    <n v="152"/>
    <n v="171"/>
    <x v="12"/>
    <s v="Sep"/>
    <x v="2"/>
  </r>
  <r>
    <s v="H105"/>
    <x v="5"/>
    <x v="104"/>
    <n v="250"/>
    <n v="100"/>
    <x v="4"/>
    <s v="Jul"/>
    <x v="1"/>
  </r>
  <r>
    <s v="H106"/>
    <x v="2"/>
    <x v="105"/>
    <n v="243"/>
    <n v="196"/>
    <x v="10"/>
    <s v="Sep"/>
    <x v="1"/>
  </r>
  <r>
    <s v="H107"/>
    <x v="2"/>
    <x v="106"/>
    <n v="156"/>
    <n v="70"/>
    <x v="4"/>
    <s v="Jun"/>
    <x v="1"/>
  </r>
  <r>
    <s v="H108"/>
    <x v="4"/>
    <x v="107"/>
    <n v="138"/>
    <n v="54"/>
    <x v="0"/>
    <s v="Jun"/>
    <x v="0"/>
  </r>
  <r>
    <s v="H109"/>
    <x v="0"/>
    <x v="108"/>
    <n v="208"/>
    <n v="141"/>
    <x v="10"/>
    <s v="Nov"/>
    <x v="1"/>
  </r>
  <r>
    <s v="H110"/>
    <x v="2"/>
    <x v="109"/>
    <n v="280"/>
    <n v="110"/>
    <x v="12"/>
    <s v="Apr"/>
    <x v="2"/>
  </r>
  <r>
    <s v="H111"/>
    <x v="4"/>
    <x v="110"/>
    <n v="141"/>
    <n v="71"/>
    <x v="8"/>
    <s v="Oct"/>
    <x v="1"/>
  </r>
  <r>
    <s v="H112"/>
    <x v="6"/>
    <x v="111"/>
    <n v="285"/>
    <n v="198"/>
    <x v="10"/>
    <s v="Oct"/>
    <x v="0"/>
  </r>
  <r>
    <s v="H113"/>
    <x v="1"/>
    <x v="112"/>
    <n v="497"/>
    <n v="119"/>
    <x v="9"/>
    <s v="Feb"/>
    <x v="1"/>
  </r>
  <r>
    <s v="H114"/>
    <x v="1"/>
    <x v="113"/>
    <n v="322"/>
    <n v="50"/>
    <x v="3"/>
    <s v="Jul"/>
    <x v="0"/>
  </r>
  <r>
    <s v="H115"/>
    <x v="1"/>
    <x v="114"/>
    <n v="221"/>
    <n v="182"/>
    <x v="7"/>
    <s v="May"/>
    <x v="0"/>
  </r>
  <r>
    <s v="H116"/>
    <x v="2"/>
    <x v="115"/>
    <n v="232"/>
    <n v="61"/>
    <x v="7"/>
    <s v="Nov"/>
    <x v="0"/>
  </r>
  <r>
    <s v="H117"/>
    <x v="6"/>
    <x v="116"/>
    <n v="262"/>
    <n v="139"/>
    <x v="12"/>
    <s v="Jun"/>
    <x v="2"/>
  </r>
  <r>
    <s v="H118"/>
    <x v="2"/>
    <x v="117"/>
    <n v="314"/>
    <n v="95"/>
    <x v="12"/>
    <s v="Feb"/>
    <x v="1"/>
  </r>
  <r>
    <s v="H119"/>
    <x v="0"/>
    <x v="118"/>
    <n v="320"/>
    <n v="83"/>
    <x v="11"/>
    <s v="May"/>
    <x v="1"/>
  </r>
  <r>
    <s v="H120"/>
    <x v="2"/>
    <x v="119"/>
    <n v="334"/>
    <n v="127"/>
    <x v="3"/>
    <s v="Oct"/>
    <x v="1"/>
  </r>
  <r>
    <s v="H121"/>
    <x v="6"/>
    <x v="120"/>
    <n v="430"/>
    <n v="94"/>
    <x v="3"/>
    <s v="Apr"/>
    <x v="1"/>
  </r>
  <r>
    <s v="H122"/>
    <x v="6"/>
    <x v="121"/>
    <n v="245"/>
    <n v="122"/>
    <x v="0"/>
    <s v="Sep"/>
    <x v="1"/>
  </r>
  <r>
    <s v="H123"/>
    <x v="0"/>
    <x v="122"/>
    <n v="338"/>
    <n v="75"/>
    <x v="12"/>
    <s v="Jun"/>
    <x v="0"/>
  </r>
  <r>
    <s v="H124"/>
    <x v="6"/>
    <x v="123"/>
    <n v="175"/>
    <n v="96"/>
    <x v="3"/>
    <s v="Feb"/>
    <x v="1"/>
  </r>
  <r>
    <s v="H125"/>
    <x v="6"/>
    <x v="124"/>
    <n v="108"/>
    <n v="170"/>
    <x v="11"/>
    <s v="Jan"/>
    <x v="2"/>
  </r>
  <r>
    <s v="H126"/>
    <x v="1"/>
    <x v="125"/>
    <n v="173"/>
    <n v="105"/>
    <x v="4"/>
    <s v="May"/>
    <x v="2"/>
  </r>
  <r>
    <s v="H127"/>
    <x v="0"/>
    <x v="126"/>
    <n v="500"/>
    <n v="143"/>
    <x v="5"/>
    <s v="Sep"/>
    <x v="2"/>
  </r>
  <r>
    <s v="H128"/>
    <x v="3"/>
    <x v="127"/>
    <n v="352"/>
    <n v="156"/>
    <x v="5"/>
    <s v="Jun"/>
    <x v="1"/>
  </r>
  <r>
    <s v="H129"/>
    <x v="3"/>
    <x v="128"/>
    <n v="329"/>
    <n v="112"/>
    <x v="4"/>
    <s v="Oct"/>
    <x v="0"/>
  </r>
  <r>
    <s v="H130"/>
    <x v="6"/>
    <x v="129"/>
    <n v="106"/>
    <n v="97"/>
    <x v="6"/>
    <s v="Dec"/>
    <x v="0"/>
  </r>
  <r>
    <s v="H131"/>
    <x v="3"/>
    <x v="130"/>
    <n v="273"/>
    <n v="110"/>
    <x v="11"/>
    <s v="Jul"/>
    <x v="0"/>
  </r>
  <r>
    <s v="H132"/>
    <x v="3"/>
    <x v="131"/>
    <n v="240"/>
    <n v="130"/>
    <x v="3"/>
    <s v="May"/>
    <x v="2"/>
  </r>
  <r>
    <s v="H133"/>
    <x v="6"/>
    <x v="132"/>
    <n v="267"/>
    <n v="75"/>
    <x v="8"/>
    <s v="Oct"/>
    <x v="2"/>
  </r>
  <r>
    <s v="H134"/>
    <x v="3"/>
    <x v="133"/>
    <n v="269"/>
    <n v="85"/>
    <x v="11"/>
    <s v="Jun"/>
    <x v="0"/>
  </r>
  <r>
    <s v="H135"/>
    <x v="2"/>
    <x v="134"/>
    <n v="492"/>
    <n v="50"/>
    <x v="10"/>
    <s v="May"/>
    <x v="1"/>
  </r>
  <r>
    <s v="H136"/>
    <x v="4"/>
    <x v="135"/>
    <n v="382"/>
    <n v="57"/>
    <x v="4"/>
    <s v="Nov"/>
    <x v="1"/>
  </r>
  <r>
    <s v="H137"/>
    <x v="0"/>
    <x v="136"/>
    <n v="221"/>
    <n v="162"/>
    <x v="9"/>
    <s v="Sep"/>
    <x v="1"/>
  </r>
  <r>
    <s v="H138"/>
    <x v="4"/>
    <x v="137"/>
    <n v="293"/>
    <n v="148"/>
    <x v="1"/>
    <s v="Jun"/>
    <x v="1"/>
  </r>
  <r>
    <s v="H139"/>
    <x v="6"/>
    <x v="138"/>
    <n v="104"/>
    <n v="96"/>
    <x v="2"/>
    <s v="Nov"/>
    <x v="0"/>
  </r>
  <r>
    <s v="H140"/>
    <x v="1"/>
    <x v="139"/>
    <n v="128"/>
    <n v="176"/>
    <x v="4"/>
    <s v="Aug"/>
    <x v="0"/>
  </r>
  <r>
    <s v="H141"/>
    <x v="0"/>
    <x v="140"/>
    <n v="264"/>
    <n v="105"/>
    <x v="8"/>
    <s v="Feb"/>
    <x v="1"/>
  </r>
  <r>
    <s v="H142"/>
    <x v="6"/>
    <x v="141"/>
    <n v="438"/>
    <n v="63"/>
    <x v="3"/>
    <s v="Dec"/>
    <x v="0"/>
  </r>
  <r>
    <s v="H143"/>
    <x v="1"/>
    <x v="142"/>
    <n v="235"/>
    <n v="77"/>
    <x v="8"/>
    <s v="Sep"/>
    <x v="2"/>
  </r>
  <r>
    <s v="H144"/>
    <x v="4"/>
    <x v="143"/>
    <n v="464"/>
    <n v="127"/>
    <x v="8"/>
    <s v="May"/>
    <x v="2"/>
  </r>
  <r>
    <s v="H145"/>
    <x v="6"/>
    <x v="144"/>
    <n v="420"/>
    <n v="179"/>
    <x v="12"/>
    <s v="Jul"/>
    <x v="2"/>
  </r>
  <r>
    <s v="H146"/>
    <x v="0"/>
    <x v="145"/>
    <n v="441"/>
    <n v="158"/>
    <x v="12"/>
    <s v="Oct"/>
    <x v="1"/>
  </r>
  <r>
    <s v="H147"/>
    <x v="0"/>
    <x v="146"/>
    <n v="244"/>
    <n v="63"/>
    <x v="0"/>
    <s v="Jan"/>
    <x v="0"/>
  </r>
  <r>
    <s v="H148"/>
    <x v="5"/>
    <x v="147"/>
    <n v="426"/>
    <n v="105"/>
    <x v="4"/>
    <s v="Oct"/>
    <x v="2"/>
  </r>
  <r>
    <s v="H149"/>
    <x v="2"/>
    <x v="148"/>
    <n v="316"/>
    <n v="164"/>
    <x v="0"/>
    <s v="May"/>
    <x v="1"/>
  </r>
  <r>
    <s v="H150"/>
    <x v="3"/>
    <x v="149"/>
    <n v="400"/>
    <n v="56"/>
    <x v="4"/>
    <s v="Dec"/>
    <x v="0"/>
  </r>
  <r>
    <s v="H151"/>
    <x v="1"/>
    <x v="150"/>
    <n v="231"/>
    <n v="52"/>
    <x v="11"/>
    <s v="Oct"/>
    <x v="1"/>
  </r>
  <r>
    <s v="H152"/>
    <x v="5"/>
    <x v="151"/>
    <n v="391"/>
    <n v="160"/>
    <x v="2"/>
    <s v="Feb"/>
    <x v="0"/>
  </r>
  <r>
    <s v="H153"/>
    <x v="3"/>
    <x v="152"/>
    <n v="169"/>
    <n v="200"/>
    <x v="8"/>
    <s v="Dec"/>
    <x v="0"/>
  </r>
  <r>
    <s v="H154"/>
    <x v="3"/>
    <x v="153"/>
    <n v="351"/>
    <n v="156"/>
    <x v="11"/>
    <s v="Jun"/>
    <x v="2"/>
  </r>
  <r>
    <s v="H155"/>
    <x v="6"/>
    <x v="154"/>
    <n v="374"/>
    <n v="67"/>
    <x v="1"/>
    <s v="Nov"/>
    <x v="2"/>
  </r>
  <r>
    <s v="H156"/>
    <x v="3"/>
    <x v="155"/>
    <n v="463"/>
    <n v="87"/>
    <x v="5"/>
    <s v="Jan"/>
    <x v="1"/>
  </r>
  <r>
    <s v="H157"/>
    <x v="2"/>
    <x v="156"/>
    <n v="281"/>
    <n v="164"/>
    <x v="7"/>
    <s v="Mar"/>
    <x v="0"/>
  </r>
  <r>
    <s v="H158"/>
    <x v="0"/>
    <x v="157"/>
    <n v="266"/>
    <n v="64"/>
    <x v="10"/>
    <s v="May"/>
    <x v="1"/>
  </r>
  <r>
    <s v="H159"/>
    <x v="5"/>
    <x v="158"/>
    <n v="190"/>
    <n v="168"/>
    <x v="4"/>
    <s v="Apr"/>
    <x v="2"/>
  </r>
  <r>
    <s v="H160"/>
    <x v="3"/>
    <x v="159"/>
    <n v="301"/>
    <n v="77"/>
    <x v="1"/>
    <s v="Mar"/>
    <x v="2"/>
  </r>
  <r>
    <s v="H161"/>
    <x v="6"/>
    <x v="160"/>
    <n v="445"/>
    <n v="88"/>
    <x v="5"/>
    <s v="Oct"/>
    <x v="0"/>
  </r>
  <r>
    <s v="H162"/>
    <x v="2"/>
    <x v="161"/>
    <n v="118"/>
    <n v="66"/>
    <x v="3"/>
    <s v="May"/>
    <x v="2"/>
  </r>
  <r>
    <s v="H163"/>
    <x v="4"/>
    <x v="162"/>
    <n v="138"/>
    <n v="135"/>
    <x v="6"/>
    <s v="Nov"/>
    <x v="0"/>
  </r>
  <r>
    <s v="H164"/>
    <x v="0"/>
    <x v="163"/>
    <n v="225"/>
    <n v="175"/>
    <x v="2"/>
    <s v="Aug"/>
    <x v="2"/>
  </r>
  <r>
    <s v="H165"/>
    <x v="0"/>
    <x v="164"/>
    <n v="272"/>
    <n v="93"/>
    <x v="0"/>
    <s v="Nov"/>
    <x v="0"/>
  </r>
  <r>
    <s v="H166"/>
    <x v="5"/>
    <x v="165"/>
    <n v="240"/>
    <n v="74"/>
    <x v="0"/>
    <s v="Apr"/>
    <x v="0"/>
  </r>
  <r>
    <s v="H167"/>
    <x v="0"/>
    <x v="166"/>
    <n v="341"/>
    <n v="194"/>
    <x v="11"/>
    <s v="Jan"/>
    <x v="0"/>
  </r>
  <r>
    <s v="H168"/>
    <x v="3"/>
    <x v="167"/>
    <n v="319"/>
    <n v="62"/>
    <x v="12"/>
    <s v="Nov"/>
    <x v="2"/>
  </r>
  <r>
    <s v="H169"/>
    <x v="6"/>
    <x v="168"/>
    <n v="225"/>
    <n v="74"/>
    <x v="5"/>
    <s v="Jul"/>
    <x v="1"/>
  </r>
  <r>
    <s v="H170"/>
    <x v="0"/>
    <x v="169"/>
    <n v="157"/>
    <n v="117"/>
    <x v="6"/>
    <s v="Aug"/>
    <x v="0"/>
  </r>
  <r>
    <s v="H171"/>
    <x v="0"/>
    <x v="170"/>
    <n v="247"/>
    <n v="187"/>
    <x v="1"/>
    <s v="Mar"/>
    <x v="2"/>
  </r>
  <r>
    <s v="H172"/>
    <x v="4"/>
    <x v="171"/>
    <n v="416"/>
    <n v="116"/>
    <x v="2"/>
    <s v="Jun"/>
    <x v="0"/>
  </r>
  <r>
    <s v="H173"/>
    <x v="4"/>
    <x v="172"/>
    <n v="482"/>
    <n v="158"/>
    <x v="5"/>
    <s v="Feb"/>
    <x v="1"/>
  </r>
  <r>
    <s v="H174"/>
    <x v="1"/>
    <x v="173"/>
    <n v="460"/>
    <n v="195"/>
    <x v="6"/>
    <s v="Jul"/>
    <x v="0"/>
  </r>
  <r>
    <s v="H175"/>
    <x v="2"/>
    <x v="174"/>
    <n v="100"/>
    <n v="160"/>
    <x v="7"/>
    <s v="Aug"/>
    <x v="1"/>
  </r>
  <r>
    <s v="H176"/>
    <x v="3"/>
    <x v="175"/>
    <n v="486"/>
    <n v="160"/>
    <x v="4"/>
    <s v="Jun"/>
    <x v="0"/>
  </r>
  <r>
    <s v="H177"/>
    <x v="0"/>
    <x v="176"/>
    <n v="447"/>
    <n v="83"/>
    <x v="0"/>
    <s v="Jun"/>
    <x v="0"/>
  </r>
  <r>
    <s v="H178"/>
    <x v="0"/>
    <x v="177"/>
    <n v="289"/>
    <n v="160"/>
    <x v="1"/>
    <s v="May"/>
    <x v="1"/>
  </r>
  <r>
    <s v="H179"/>
    <x v="6"/>
    <x v="178"/>
    <n v="290"/>
    <n v="57"/>
    <x v="0"/>
    <s v="Aug"/>
    <x v="0"/>
  </r>
  <r>
    <s v="H180"/>
    <x v="1"/>
    <x v="179"/>
    <n v="468"/>
    <n v="162"/>
    <x v="1"/>
    <s v="Jan"/>
    <x v="0"/>
  </r>
  <r>
    <s v="H181"/>
    <x v="2"/>
    <x v="180"/>
    <n v="411"/>
    <n v="132"/>
    <x v="11"/>
    <s v="Oct"/>
    <x v="2"/>
  </r>
  <r>
    <s v="H182"/>
    <x v="1"/>
    <x v="181"/>
    <n v="216"/>
    <n v="91"/>
    <x v="12"/>
    <s v="Apr"/>
    <x v="0"/>
  </r>
  <r>
    <s v="H183"/>
    <x v="5"/>
    <x v="182"/>
    <n v="233"/>
    <n v="150"/>
    <x v="1"/>
    <s v="Apr"/>
    <x v="2"/>
  </r>
  <r>
    <s v="H184"/>
    <x v="2"/>
    <x v="183"/>
    <n v="157"/>
    <n v="55"/>
    <x v="0"/>
    <s v="Mar"/>
    <x v="2"/>
  </r>
  <r>
    <s v="H185"/>
    <x v="0"/>
    <x v="184"/>
    <n v="143"/>
    <n v="75"/>
    <x v="11"/>
    <s v="Mar"/>
    <x v="1"/>
  </r>
  <r>
    <s v="H186"/>
    <x v="0"/>
    <x v="185"/>
    <n v="272"/>
    <n v="113"/>
    <x v="1"/>
    <s v="Apr"/>
    <x v="0"/>
  </r>
  <r>
    <s v="H187"/>
    <x v="2"/>
    <x v="186"/>
    <n v="259"/>
    <n v="108"/>
    <x v="7"/>
    <s v="Nov"/>
    <x v="0"/>
  </r>
  <r>
    <s v="H188"/>
    <x v="0"/>
    <x v="187"/>
    <n v="272"/>
    <n v="158"/>
    <x v="12"/>
    <s v="Jan"/>
    <x v="0"/>
  </r>
  <r>
    <s v="H189"/>
    <x v="3"/>
    <x v="188"/>
    <n v="416"/>
    <n v="170"/>
    <x v="1"/>
    <s v="Nov"/>
    <x v="0"/>
  </r>
  <r>
    <s v="H190"/>
    <x v="2"/>
    <x v="189"/>
    <n v="402"/>
    <n v="82"/>
    <x v="11"/>
    <s v="Nov"/>
    <x v="1"/>
  </r>
  <r>
    <s v="H191"/>
    <x v="1"/>
    <x v="190"/>
    <n v="248"/>
    <n v="199"/>
    <x v="3"/>
    <s v="Feb"/>
    <x v="0"/>
  </r>
  <r>
    <s v="H192"/>
    <x v="2"/>
    <x v="191"/>
    <n v="179"/>
    <n v="70"/>
    <x v="5"/>
    <s v="Sep"/>
    <x v="1"/>
  </r>
  <r>
    <s v="H193"/>
    <x v="0"/>
    <x v="192"/>
    <n v="473"/>
    <n v="119"/>
    <x v="9"/>
    <s v="Oct"/>
    <x v="0"/>
  </r>
  <r>
    <s v="H194"/>
    <x v="3"/>
    <x v="193"/>
    <n v="312"/>
    <n v="161"/>
    <x v="6"/>
    <s v="Feb"/>
    <x v="0"/>
  </r>
  <r>
    <s v="H195"/>
    <x v="3"/>
    <x v="194"/>
    <n v="302"/>
    <n v="53"/>
    <x v="9"/>
    <s v="May"/>
    <x v="2"/>
  </r>
  <r>
    <s v="H196"/>
    <x v="5"/>
    <x v="195"/>
    <n v="351"/>
    <n v="143"/>
    <x v="3"/>
    <s v="Sep"/>
    <x v="0"/>
  </r>
  <r>
    <s v="H197"/>
    <x v="1"/>
    <x v="196"/>
    <n v="328"/>
    <n v="124"/>
    <x v="9"/>
    <s v="Sep"/>
    <x v="0"/>
  </r>
  <r>
    <s v="H198"/>
    <x v="4"/>
    <x v="197"/>
    <n v="263"/>
    <n v="111"/>
    <x v="3"/>
    <s v="Aug"/>
    <x v="1"/>
  </r>
  <r>
    <s v="H199"/>
    <x v="4"/>
    <x v="198"/>
    <n v="326"/>
    <n v="143"/>
    <x v="2"/>
    <s v="Jan"/>
    <x v="1"/>
  </r>
  <r>
    <s v="H200"/>
    <x v="2"/>
    <x v="199"/>
    <n v="246"/>
    <n v="144"/>
    <x v="3"/>
    <s v="Jan"/>
    <x v="1"/>
  </r>
  <r>
    <s v="H201"/>
    <x v="5"/>
    <x v="200"/>
    <n v="119"/>
    <n v="104"/>
    <x v="3"/>
    <s v="Sep"/>
    <x v="2"/>
  </r>
  <r>
    <s v="H202"/>
    <x v="6"/>
    <x v="201"/>
    <n v="146"/>
    <n v="186"/>
    <x v="8"/>
    <s v="Nov"/>
    <x v="2"/>
  </r>
  <r>
    <s v="H203"/>
    <x v="2"/>
    <x v="202"/>
    <n v="332"/>
    <n v="180"/>
    <x v="3"/>
    <s v="Aug"/>
    <x v="0"/>
  </r>
  <r>
    <s v="H204"/>
    <x v="5"/>
    <x v="203"/>
    <n v="404"/>
    <n v="80"/>
    <x v="7"/>
    <s v="Oct"/>
    <x v="2"/>
  </r>
  <r>
    <s v="H205"/>
    <x v="1"/>
    <x v="204"/>
    <n v="113"/>
    <n v="89"/>
    <x v="5"/>
    <s v="Sep"/>
    <x v="0"/>
  </r>
  <r>
    <s v="H206"/>
    <x v="1"/>
    <x v="205"/>
    <n v="242"/>
    <n v="85"/>
    <x v="4"/>
    <s v="Jul"/>
    <x v="0"/>
  </r>
  <r>
    <s v="H207"/>
    <x v="1"/>
    <x v="206"/>
    <n v="100"/>
    <n v="55"/>
    <x v="1"/>
    <s v="Mar"/>
    <x v="2"/>
  </r>
  <r>
    <s v="H208"/>
    <x v="1"/>
    <x v="207"/>
    <n v="472"/>
    <n v="115"/>
    <x v="6"/>
    <s v="Mar"/>
    <x v="1"/>
  </r>
  <r>
    <s v="H209"/>
    <x v="1"/>
    <x v="208"/>
    <n v="153"/>
    <n v="124"/>
    <x v="12"/>
    <s v="Feb"/>
    <x v="2"/>
  </r>
  <r>
    <s v="H210"/>
    <x v="5"/>
    <x v="209"/>
    <n v="473"/>
    <n v="53"/>
    <x v="5"/>
    <s v="May"/>
    <x v="2"/>
  </r>
  <r>
    <s v="H211"/>
    <x v="5"/>
    <x v="210"/>
    <n v="358"/>
    <n v="128"/>
    <x v="0"/>
    <s v="Dec"/>
    <x v="1"/>
  </r>
  <r>
    <s v="H212"/>
    <x v="3"/>
    <x v="211"/>
    <n v="243"/>
    <n v="183"/>
    <x v="4"/>
    <s v="Dec"/>
    <x v="1"/>
  </r>
  <r>
    <s v="H213"/>
    <x v="4"/>
    <x v="212"/>
    <n v="111"/>
    <n v="167"/>
    <x v="2"/>
    <s v="Mar"/>
    <x v="0"/>
  </r>
  <r>
    <s v="H214"/>
    <x v="0"/>
    <x v="213"/>
    <n v="429"/>
    <n v="162"/>
    <x v="2"/>
    <s v="Jun"/>
    <x v="2"/>
  </r>
  <r>
    <s v="H215"/>
    <x v="1"/>
    <x v="214"/>
    <n v="323"/>
    <n v="143"/>
    <x v="10"/>
    <s v="Feb"/>
    <x v="2"/>
  </r>
  <r>
    <s v="H216"/>
    <x v="6"/>
    <x v="215"/>
    <n v="371"/>
    <n v="111"/>
    <x v="3"/>
    <s v="Dec"/>
    <x v="0"/>
  </r>
  <r>
    <s v="H217"/>
    <x v="0"/>
    <x v="216"/>
    <n v="457"/>
    <n v="128"/>
    <x v="5"/>
    <s v="Mar"/>
    <x v="1"/>
  </r>
  <r>
    <s v="H218"/>
    <x v="5"/>
    <x v="217"/>
    <n v="255"/>
    <n v="185"/>
    <x v="11"/>
    <s v="May"/>
    <x v="2"/>
  </r>
  <r>
    <s v="H219"/>
    <x v="6"/>
    <x v="218"/>
    <n v="472"/>
    <n v="75"/>
    <x v="8"/>
    <s v="Dec"/>
    <x v="2"/>
  </r>
  <r>
    <s v="H220"/>
    <x v="6"/>
    <x v="219"/>
    <n v="107"/>
    <n v="93"/>
    <x v="9"/>
    <s v="Nov"/>
    <x v="0"/>
  </r>
  <r>
    <s v="H221"/>
    <x v="6"/>
    <x v="220"/>
    <n v="221"/>
    <n v="182"/>
    <x v="0"/>
    <s v="Nov"/>
    <x v="0"/>
  </r>
  <r>
    <s v="H222"/>
    <x v="3"/>
    <x v="221"/>
    <n v="447"/>
    <n v="119"/>
    <x v="2"/>
    <s v="Jan"/>
    <x v="0"/>
  </r>
  <r>
    <s v="H223"/>
    <x v="5"/>
    <x v="222"/>
    <n v="263"/>
    <n v="167"/>
    <x v="6"/>
    <s v="Jan"/>
    <x v="0"/>
  </r>
  <r>
    <s v="H224"/>
    <x v="6"/>
    <x v="223"/>
    <n v="189"/>
    <n v="117"/>
    <x v="2"/>
    <s v="Oct"/>
    <x v="2"/>
  </r>
  <r>
    <s v="H225"/>
    <x v="1"/>
    <x v="224"/>
    <n v="235"/>
    <n v="68"/>
    <x v="12"/>
    <s v="Sep"/>
    <x v="0"/>
  </r>
  <r>
    <s v="H226"/>
    <x v="2"/>
    <x v="225"/>
    <n v="285"/>
    <n v="69"/>
    <x v="1"/>
    <s v="Jul"/>
    <x v="0"/>
  </r>
  <r>
    <s v="H227"/>
    <x v="6"/>
    <x v="226"/>
    <n v="415"/>
    <n v="162"/>
    <x v="2"/>
    <s v="Jan"/>
    <x v="2"/>
  </r>
  <r>
    <s v="H228"/>
    <x v="3"/>
    <x v="227"/>
    <n v="277"/>
    <n v="189"/>
    <x v="12"/>
    <s v="Dec"/>
    <x v="0"/>
  </r>
  <r>
    <s v="H229"/>
    <x v="0"/>
    <x v="228"/>
    <n v="127"/>
    <n v="96"/>
    <x v="5"/>
    <s v="Aug"/>
    <x v="1"/>
  </r>
  <r>
    <s v="H230"/>
    <x v="5"/>
    <x v="229"/>
    <n v="319"/>
    <n v="50"/>
    <x v="5"/>
    <s v="Mar"/>
    <x v="0"/>
  </r>
  <r>
    <s v="H231"/>
    <x v="3"/>
    <x v="230"/>
    <n v="456"/>
    <n v="139"/>
    <x v="8"/>
    <s v="Aug"/>
    <x v="0"/>
  </r>
  <r>
    <s v="H232"/>
    <x v="6"/>
    <x v="231"/>
    <n v="140"/>
    <n v="191"/>
    <x v="10"/>
    <s v="May"/>
    <x v="0"/>
  </r>
  <r>
    <s v="H233"/>
    <x v="5"/>
    <x v="232"/>
    <n v="327"/>
    <n v="113"/>
    <x v="4"/>
    <s v="Jan"/>
    <x v="0"/>
  </r>
  <r>
    <s v="H234"/>
    <x v="2"/>
    <x v="233"/>
    <n v="291"/>
    <n v="87"/>
    <x v="2"/>
    <s v="Jul"/>
    <x v="1"/>
  </r>
  <r>
    <s v="H235"/>
    <x v="6"/>
    <x v="234"/>
    <n v="244"/>
    <n v="86"/>
    <x v="6"/>
    <s v="May"/>
    <x v="1"/>
  </r>
  <r>
    <s v="H236"/>
    <x v="3"/>
    <x v="235"/>
    <n v="300"/>
    <n v="175"/>
    <x v="2"/>
    <s v="Jun"/>
    <x v="1"/>
  </r>
  <r>
    <s v="H237"/>
    <x v="4"/>
    <x v="236"/>
    <n v="311"/>
    <n v="188"/>
    <x v="10"/>
    <s v="Jun"/>
    <x v="0"/>
  </r>
  <r>
    <s v="H238"/>
    <x v="1"/>
    <x v="237"/>
    <n v="319"/>
    <n v="149"/>
    <x v="6"/>
    <s v="Aug"/>
    <x v="0"/>
  </r>
  <r>
    <s v="H239"/>
    <x v="0"/>
    <x v="238"/>
    <n v="339"/>
    <n v="126"/>
    <x v="7"/>
    <s v="Sep"/>
    <x v="0"/>
  </r>
  <r>
    <s v="H240"/>
    <x v="3"/>
    <x v="239"/>
    <n v="496"/>
    <n v="52"/>
    <x v="3"/>
    <s v="Feb"/>
    <x v="1"/>
  </r>
  <r>
    <s v="H241"/>
    <x v="5"/>
    <x v="240"/>
    <n v="145"/>
    <n v="183"/>
    <x v="4"/>
    <s v="Sep"/>
    <x v="1"/>
  </r>
  <r>
    <s v="H242"/>
    <x v="6"/>
    <x v="241"/>
    <n v="134"/>
    <n v="59"/>
    <x v="7"/>
    <s v="Dec"/>
    <x v="0"/>
  </r>
  <r>
    <s v="H243"/>
    <x v="1"/>
    <x v="242"/>
    <n v="352"/>
    <n v="54"/>
    <x v="10"/>
    <s v="Nov"/>
    <x v="0"/>
  </r>
  <r>
    <s v="H244"/>
    <x v="6"/>
    <x v="243"/>
    <n v="489"/>
    <n v="200"/>
    <x v="2"/>
    <s v="Oct"/>
    <x v="1"/>
  </r>
  <r>
    <s v="H245"/>
    <x v="5"/>
    <x v="244"/>
    <n v="181"/>
    <n v="187"/>
    <x v="10"/>
    <s v="Sep"/>
    <x v="0"/>
  </r>
  <r>
    <s v="H246"/>
    <x v="6"/>
    <x v="245"/>
    <n v="470"/>
    <n v="179"/>
    <x v="10"/>
    <s v="Oct"/>
    <x v="1"/>
  </r>
  <r>
    <s v="H247"/>
    <x v="4"/>
    <x v="246"/>
    <n v="355"/>
    <n v="62"/>
    <x v="4"/>
    <s v="Oct"/>
    <x v="2"/>
  </r>
  <r>
    <s v="H248"/>
    <x v="1"/>
    <x v="247"/>
    <n v="296"/>
    <n v="179"/>
    <x v="7"/>
    <s v="Jul"/>
    <x v="0"/>
  </r>
  <r>
    <s v="H249"/>
    <x v="1"/>
    <x v="248"/>
    <n v="402"/>
    <n v="133"/>
    <x v="9"/>
    <s v="Jan"/>
    <x v="1"/>
  </r>
  <r>
    <s v="H250"/>
    <x v="5"/>
    <x v="249"/>
    <n v="109"/>
    <n v="114"/>
    <x v="2"/>
    <s v="Jul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5F6F1-FEAE-4FB5-8766-E6B667F0B7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amily_Size">
  <location ref="A3:C11" firstHeaderRow="0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lectricity_Usage (kWh)" fld="1" subtotal="average" baseField="0" baseItem="0"/>
    <dataField name="Average of Gas_Usage" fld="2" subtotal="average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Y-1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82A96-FB2D-4DBE-8054-019D0DB445A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ppliances_Count">
  <location ref="A3:B17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Electricity_Usage (kWh)" fld="1" subtotal="average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Y-1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E4089-0D11-4895-8FB1-1045108B0E82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Family_Size">
  <location ref="A1:C9" firstHeaderRow="0" firstDataRow="1" firstDataCol="1"/>
  <pivotFields count="8">
    <pivotField showAll="0"/>
    <pivotField axis="axisRow" showAll="0">
      <items count="8">
        <item sd="0" x="6"/>
        <item sd="0" x="4"/>
        <item sd="0" x="3"/>
        <item sd="0" x="1"/>
        <item sd="0" x="2"/>
        <item sd="0" x="5"/>
        <item sd="0" x="0"/>
        <item t="default" sd="0"/>
      </items>
    </pivotField>
    <pivotField showAll="0">
      <items count="251">
        <item x="126"/>
        <item h="1" x="4"/>
        <item h="1" x="203"/>
        <item h="1" x="38"/>
        <item h="1" x="50"/>
        <item h="1" x="75"/>
        <item h="1" x="161"/>
        <item h="1" x="73"/>
        <item h="1" x="27"/>
        <item h="1" x="80"/>
        <item h="1" x="32"/>
        <item h="1" x="183"/>
        <item h="1" x="213"/>
        <item h="1" x="125"/>
        <item h="1" x="99"/>
        <item h="1" x="85"/>
        <item h="1" x="142"/>
        <item h="1" x="62"/>
        <item h="1" x="209"/>
        <item h="1" x="69"/>
        <item h="1" x="109"/>
        <item h="1" x="153"/>
        <item h="1" x="102"/>
        <item h="1" x="201"/>
        <item h="1" x="132"/>
        <item h="1" x="63"/>
        <item h="1" x="163"/>
        <item h="1" x="96"/>
        <item h="1" x="6"/>
        <item h="1" x="57"/>
        <item h="1" x="208"/>
        <item h="1" x="39"/>
        <item h="1" x="200"/>
        <item h="1" x="34"/>
        <item h="1" x="159"/>
        <item h="1" x="226"/>
        <item h="1" x="249"/>
        <item h="1" x="217"/>
        <item h="1" x="246"/>
        <item h="1" x="131"/>
        <item h="1" x="158"/>
        <item h="1" x="147"/>
        <item h="1" x="170"/>
        <item h="1" x="143"/>
        <item h="1" x="36"/>
        <item h="1" x="31"/>
        <item h="1" x="65"/>
        <item h="1" x="14"/>
        <item h="1" x="67"/>
        <item h="1" x="223"/>
        <item h="1" x="167"/>
        <item h="1" x="214"/>
        <item h="1" x="59"/>
        <item h="1" x="180"/>
        <item h="1" x="25"/>
        <item h="1" x="48"/>
        <item h="1" x="46"/>
        <item h="1" x="206"/>
        <item h="1" x="218"/>
        <item h="1" x="194"/>
        <item h="1" x="95"/>
        <item h="1" x="144"/>
        <item h="1" x="116"/>
        <item h="1" x="124"/>
        <item h="1" x="154"/>
        <item h="1" x="182"/>
        <item h="1" x="103"/>
        <item h="1" x="94"/>
        <item h="1" x="210"/>
        <item h="1" x="52"/>
        <item h="1" x="78"/>
        <item h="1" x="43"/>
        <item h="1" x="87"/>
        <item h="1" x="21"/>
        <item h="1" x="174"/>
        <item h="1" x="240"/>
        <item h="1" x="137"/>
        <item h="1" x="245"/>
        <item h="1" x="84"/>
        <item h="1" x="1"/>
        <item h="1" x="22"/>
        <item h="1" x="15"/>
        <item h="1" x="198"/>
        <item h="1" x="10"/>
        <item h="1" x="134"/>
        <item h="1" x="239"/>
        <item h="1" x="3"/>
        <item h="1" x="150"/>
        <item h="1" x="197"/>
        <item h="1" x="233"/>
        <item h="1" x="66"/>
        <item h="1" x="216"/>
        <item h="1" x="157"/>
        <item h="1" x="53"/>
        <item h="1" x="45"/>
        <item h="1" x="104"/>
        <item h="1" x="177"/>
        <item h="1" x="51"/>
        <item h="1" x="189"/>
        <item h="1" x="168"/>
        <item h="1" x="199"/>
        <item h="1" x="121"/>
        <item h="1" x="68"/>
        <item h="1" x="136"/>
        <item h="1" x="123"/>
        <item h="1" x="135"/>
        <item h="1" x="20"/>
        <item h="1" x="30"/>
        <item h="1" x="235"/>
        <item h="1" x="145"/>
        <item h="1" x="118"/>
        <item h="1" x="140"/>
        <item h="1" x="16"/>
        <item h="1" x="37"/>
        <item h="1" x="74"/>
        <item h="1" x="83"/>
        <item h="1" x="5"/>
        <item h="1" x="41"/>
        <item h="1" x="191"/>
        <item h="1" x="108"/>
        <item h="1" x="243"/>
        <item h="1" x="110"/>
        <item h="1" x="92"/>
        <item h="1" x="248"/>
        <item h="1" x="23"/>
        <item h="1" x="58"/>
        <item h="1" x="56"/>
        <item h="1" x="117"/>
        <item h="1" x="119"/>
        <item h="1" x="234"/>
        <item h="1" x="90"/>
        <item h="1" x="228"/>
        <item h="1" x="148"/>
        <item h="1" x="127"/>
        <item h="1" x="93"/>
        <item h="1" x="211"/>
        <item h="1" x="112"/>
        <item h="1" x="207"/>
        <item h="1" x="88"/>
        <item h="1" x="8"/>
        <item h="1" x="47"/>
        <item h="1" x="77"/>
        <item h="1" x="120"/>
        <item h="1" x="42"/>
        <item h="1" x="98"/>
        <item h="1" x="72"/>
        <item h="1" x="106"/>
        <item h="1" x="184"/>
        <item h="1" x="105"/>
        <item h="1" x="155"/>
        <item h="1" x="172"/>
        <item h="1" x="26"/>
        <item h="1" x="82"/>
        <item h="1" x="173"/>
        <item h="1" x="133"/>
        <item h="1" x="9"/>
        <item h="1" x="156"/>
        <item h="1" x="230"/>
        <item h="1" x="60"/>
        <item h="1" x="24"/>
        <item h="1" x="139"/>
        <item h="1" x="202"/>
        <item h="1" x="18"/>
        <item h="1" x="13"/>
        <item h="1" x="171"/>
        <item h="1" x="179"/>
        <item h="1" x="215"/>
        <item h="1" x="70"/>
        <item h="1" x="185"/>
        <item h="1" x="107"/>
        <item h="1" x="129"/>
        <item h="1" x="227"/>
        <item h="1" x="152"/>
        <item h="1" x="175"/>
        <item h="1" x="7"/>
        <item h="1" x="166"/>
        <item h="1" x="188"/>
        <item h="1" x="28"/>
        <item h="1" x="115"/>
        <item h="1" x="212"/>
        <item h="1" x="237"/>
        <item h="1" x="176"/>
        <item h="1" x="113"/>
        <item h="1" x="146"/>
        <item h="1" x="187"/>
        <item h="1" x="86"/>
        <item h="1" x="64"/>
        <item h="1" x="238"/>
        <item h="1" x="219"/>
        <item h="1" x="247"/>
        <item h="1" x="232"/>
        <item h="1" x="44"/>
        <item h="1" x="81"/>
        <item h="1" x="71"/>
        <item h="1" x="225"/>
        <item h="1" x="54"/>
        <item h="1" x="236"/>
        <item h="1" x="122"/>
        <item h="1" x="11"/>
        <item h="1" x="0"/>
        <item h="1" x="244"/>
        <item h="1" x="130"/>
        <item h="1" x="19"/>
        <item h="1" x="138"/>
        <item h="1" x="128"/>
        <item h="1" x="149"/>
        <item h="1" x="186"/>
        <item h="1" x="205"/>
        <item h="1" x="61"/>
        <item h="1" x="2"/>
        <item h="1" x="221"/>
        <item h="1" x="33"/>
        <item h="1" x="17"/>
        <item h="1" x="181"/>
        <item h="1" x="242"/>
        <item h="1" x="76"/>
        <item h="1" x="222"/>
        <item h="1" x="190"/>
        <item h="1" x="164"/>
        <item h="1" x="91"/>
        <item h="1" x="89"/>
        <item h="1" x="178"/>
        <item h="1" x="160"/>
        <item h="1" x="12"/>
        <item h="1" x="35"/>
        <item h="1" x="29"/>
        <item h="1" x="192"/>
        <item h="1" x="55"/>
        <item h="1" x="224"/>
        <item h="1" x="141"/>
        <item h="1" x="193"/>
        <item h="1" x="40"/>
        <item h="1" x="220"/>
        <item h="1" x="114"/>
        <item h="1" x="195"/>
        <item h="1" x="100"/>
        <item h="1" x="111"/>
        <item h="1" x="204"/>
        <item h="1" x="101"/>
        <item h="1" x="165"/>
        <item h="1" x="49"/>
        <item h="1" x="79"/>
        <item h="1" x="162"/>
        <item h="1" x="151"/>
        <item h="1" x="169"/>
        <item h="1" x="231"/>
        <item h="1" x="229"/>
        <item h="1" x="241"/>
        <item h="1" x="196"/>
        <item h="1" x="97"/>
        <item t="default"/>
      </items>
    </pivotField>
    <pivotField dataField="1" showAll="0"/>
    <pivotField dataField="1" showAll="0"/>
    <pivotField axis="axisRow" showAll="0">
      <items count="14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t="default"/>
      </items>
    </pivotField>
    <pivotField showAll="0"/>
    <pivotField showAll="0">
      <items count="4">
        <item x="0"/>
        <item x="2"/>
        <item x="1"/>
        <item t="default"/>
      </items>
    </pivotField>
  </pivotFields>
  <rowFields count="2">
    <field x="1"/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lectricity_Usage (kWh)" fld="3" subtotal="average" baseField="0" baseItem="0"/>
    <dataField name="Average of Gas_Usage" fld="4" subtotal="average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C8CB7-8600-4E30-A3FD-240948EFD1C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nsumption by Income Level">
  <location ref="A3:B7" firstHeaderRow="1" firstDataRow="1" firstDataCol="1"/>
  <pivotFields count="8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lectricity_Usage (kWh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9555A6-22C1-4306-AF26-A84FDFDB7416}" name="Table3" displayName="Table3" ref="A1:I251" totalsRowShown="0">
  <autoFilter ref="A1:I251" xr:uid="{C99555A6-22C1-4306-AF26-A84FDFDB7416}"/>
  <tableColumns count="9">
    <tableColumn id="1" xr3:uid="{779D7E8C-5406-431B-90F0-1FBCF974EC5E}" name="Household_ID"/>
    <tableColumn id="2" xr3:uid="{FDC68D3C-3E80-4930-91A6-EDD73459B472}" name="Family_Size"/>
    <tableColumn id="3" xr3:uid="{26DEE317-7971-45E0-B135-9D9B54778C8F}" name="Monthly_Income"/>
    <tableColumn id="4" xr3:uid="{E142B034-10E1-4BD8-A4F3-6ABF994D1DAA}" name="Electricity_Usage (kWh)"/>
    <tableColumn id="5" xr3:uid="{3B4E39B1-D148-4412-9602-E9ABC6758245}" name="Gas_Usage"/>
    <tableColumn id="6" xr3:uid="{B72B60E5-C6F9-42FA-8C67-F42655A79F51}" name="Appliances_Count"/>
    <tableColumn id="7" xr3:uid="{56E2A566-5B25-4233-B83A-2924C67E5B91}" name="Month"/>
    <tableColumn id="8" xr3:uid="{701A3BCF-7686-4488-958A-19830A67788F}" name="Consumption by Income Level">
      <calculatedColumnFormula>IF(C2&lt;40000,"Low",IF(C2&lt;=70000,"Medium","High"))</calculatedColumnFormula>
    </tableColumn>
    <tableColumn id="9" xr3:uid="{6748C815-B671-466C-B124-C2EA8C25CA12}" name="Total Energy">
      <calculatedColumnFormula>SUM(Table3[[#This Row],[Electricity_Usage (kWh)]]+Table3[[#This Row],[Gas_Usage]])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344D-E655-4E21-9A10-1BD8B74770D6}">
  <dimension ref="A3:C11"/>
  <sheetViews>
    <sheetView workbookViewId="0">
      <selection activeCell="E15" sqref="E15"/>
    </sheetView>
  </sheetViews>
  <sheetFormatPr defaultRowHeight="14.4" x14ac:dyDescent="0.3"/>
  <cols>
    <col min="1" max="1" width="13.21875" bestFit="1" customWidth="1"/>
    <col min="2" max="2" width="30" bestFit="1" customWidth="1"/>
    <col min="3" max="3" width="19" bestFit="1" customWidth="1"/>
  </cols>
  <sheetData>
    <row r="3" spans="1:3" x14ac:dyDescent="0.3">
      <c r="A3" s="1" t="s">
        <v>1</v>
      </c>
      <c r="B3" t="s">
        <v>282</v>
      </c>
      <c r="C3" t="s">
        <v>283</v>
      </c>
    </row>
    <row r="4" spans="1:3" x14ac:dyDescent="0.3">
      <c r="A4" s="2">
        <v>1</v>
      </c>
      <c r="B4">
        <v>283.19444444444446</v>
      </c>
      <c r="C4">
        <v>123.47222222222223</v>
      </c>
    </row>
    <row r="5" spans="1:3" x14ac:dyDescent="0.3">
      <c r="A5" s="2">
        <v>2</v>
      </c>
      <c r="B5">
        <v>309.23333333333335</v>
      </c>
      <c r="C5">
        <v>122.86666666666666</v>
      </c>
    </row>
    <row r="6" spans="1:3" x14ac:dyDescent="0.3">
      <c r="A6" s="2">
        <v>3</v>
      </c>
      <c r="B6">
        <v>330.625</v>
      </c>
      <c r="C6">
        <v>118.3125</v>
      </c>
    </row>
    <row r="7" spans="1:3" x14ac:dyDescent="0.3">
      <c r="A7" s="2">
        <v>4</v>
      </c>
      <c r="B7">
        <v>277.44444444444446</v>
      </c>
      <c r="C7">
        <v>121.77777777777777</v>
      </c>
    </row>
    <row r="8" spans="1:3" x14ac:dyDescent="0.3">
      <c r="A8" s="2">
        <v>5</v>
      </c>
      <c r="B8">
        <v>316.25</v>
      </c>
      <c r="C8">
        <v>122.375</v>
      </c>
    </row>
    <row r="9" spans="1:3" x14ac:dyDescent="0.3">
      <c r="A9" s="2">
        <v>6</v>
      </c>
      <c r="B9">
        <v>296.23529411764707</v>
      </c>
      <c r="C9">
        <v>124.23529411764706</v>
      </c>
    </row>
    <row r="10" spans="1:3" x14ac:dyDescent="0.3">
      <c r="A10" s="2">
        <v>7</v>
      </c>
      <c r="B10">
        <v>307.46341463414632</v>
      </c>
      <c r="C10">
        <v>128.7560975609756</v>
      </c>
    </row>
    <row r="11" spans="1:3" x14ac:dyDescent="0.3">
      <c r="A11" s="2" t="s">
        <v>281</v>
      </c>
      <c r="B11">
        <v>301.33999999999997</v>
      </c>
      <c r="C11">
        <v>123.264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E07C-B0BE-4E44-9BED-AAC612D6D52C}">
  <dimension ref="A3:B17"/>
  <sheetViews>
    <sheetView workbookViewId="0">
      <selection activeCell="G11" sqref="G11"/>
    </sheetView>
  </sheetViews>
  <sheetFormatPr defaultRowHeight="14.4" x14ac:dyDescent="0.3"/>
  <cols>
    <col min="1" max="1" width="18.33203125" bestFit="1" customWidth="1"/>
    <col min="2" max="2" width="30" bestFit="1" customWidth="1"/>
  </cols>
  <sheetData>
    <row r="3" spans="1:2" x14ac:dyDescent="0.3">
      <c r="A3" s="1" t="s">
        <v>5</v>
      </c>
      <c r="B3" t="s">
        <v>282</v>
      </c>
    </row>
    <row r="4" spans="1:2" x14ac:dyDescent="0.3">
      <c r="A4" s="2">
        <v>2</v>
      </c>
      <c r="B4">
        <v>286.92</v>
      </c>
    </row>
    <row r="5" spans="1:2" x14ac:dyDescent="0.3">
      <c r="A5" s="2">
        <v>3</v>
      </c>
      <c r="B5">
        <v>334.75</v>
      </c>
    </row>
    <row r="6" spans="1:2" x14ac:dyDescent="0.3">
      <c r="A6" s="2">
        <v>4</v>
      </c>
      <c r="B6">
        <v>299.05263157894734</v>
      </c>
    </row>
    <row r="7" spans="1:2" x14ac:dyDescent="0.3">
      <c r="A7" s="2">
        <v>5</v>
      </c>
      <c r="B7">
        <v>303.5263157894737</v>
      </c>
    </row>
    <row r="8" spans="1:2" x14ac:dyDescent="0.3">
      <c r="A8" s="2">
        <v>6</v>
      </c>
      <c r="B8">
        <v>278.33333333333331</v>
      </c>
    </row>
    <row r="9" spans="1:2" x14ac:dyDescent="0.3">
      <c r="A9" s="2">
        <v>7</v>
      </c>
      <c r="B9">
        <v>339.04761904761904</v>
      </c>
    </row>
    <row r="10" spans="1:2" x14ac:dyDescent="0.3">
      <c r="A10" s="2">
        <v>8</v>
      </c>
      <c r="B10">
        <v>285.70588235294116</v>
      </c>
    </row>
    <row r="11" spans="1:2" x14ac:dyDescent="0.3">
      <c r="A11" s="2">
        <v>9</v>
      </c>
      <c r="B11">
        <v>299.19230769230768</v>
      </c>
    </row>
    <row r="12" spans="1:2" x14ac:dyDescent="0.3">
      <c r="A12" s="2">
        <v>10</v>
      </c>
      <c r="B12">
        <v>299.5263157894737</v>
      </c>
    </row>
    <row r="13" spans="1:2" x14ac:dyDescent="0.3">
      <c r="A13" s="2">
        <v>11</v>
      </c>
      <c r="B13">
        <v>307.625</v>
      </c>
    </row>
    <row r="14" spans="1:2" x14ac:dyDescent="0.3">
      <c r="A14" s="2">
        <v>12</v>
      </c>
      <c r="B14">
        <v>304.90909090909093</v>
      </c>
    </row>
    <row r="15" spans="1:2" x14ac:dyDescent="0.3">
      <c r="A15" s="2">
        <v>13</v>
      </c>
      <c r="B15">
        <v>296.71428571428572</v>
      </c>
    </row>
    <row r="16" spans="1:2" x14ac:dyDescent="0.3">
      <c r="A16" s="2">
        <v>14</v>
      </c>
      <c r="B16">
        <v>295.78947368421052</v>
      </c>
    </row>
    <row r="17" spans="1:2" x14ac:dyDescent="0.3">
      <c r="A17" s="2" t="s">
        <v>281</v>
      </c>
      <c r="B17">
        <v>301.33999999999997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51F-5776-4356-9759-A4A619170EA8}">
  <dimension ref="A1:C9"/>
  <sheetViews>
    <sheetView workbookViewId="0">
      <selection activeCell="G22" sqref="G22"/>
    </sheetView>
  </sheetViews>
  <sheetFormatPr defaultRowHeight="14.4" x14ac:dyDescent="0.3"/>
  <cols>
    <col min="1" max="1" width="13.21875" bestFit="1" customWidth="1"/>
    <col min="2" max="2" width="30" bestFit="1" customWidth="1"/>
    <col min="3" max="3" width="19" bestFit="1" customWidth="1"/>
    <col min="4" max="5" width="12" bestFit="1" customWidth="1"/>
  </cols>
  <sheetData>
    <row r="1" spans="1:3" x14ac:dyDescent="0.3">
      <c r="A1" s="1" t="s">
        <v>1</v>
      </c>
      <c r="B1" t="s">
        <v>282</v>
      </c>
      <c r="C1" t="s">
        <v>283</v>
      </c>
    </row>
    <row r="2" spans="1:3" x14ac:dyDescent="0.3">
      <c r="A2" s="2">
        <v>1</v>
      </c>
      <c r="B2">
        <v>283.19444444444446</v>
      </c>
      <c r="C2">
        <v>123.47222222222223</v>
      </c>
    </row>
    <row r="3" spans="1:3" x14ac:dyDescent="0.3">
      <c r="A3" s="2">
        <v>2</v>
      </c>
      <c r="B3">
        <v>309.23333333333335</v>
      </c>
      <c r="C3">
        <v>122.86666666666666</v>
      </c>
    </row>
    <row r="4" spans="1:3" x14ac:dyDescent="0.3">
      <c r="A4" s="2">
        <v>3</v>
      </c>
      <c r="B4">
        <v>330.625</v>
      </c>
      <c r="C4">
        <v>118.3125</v>
      </c>
    </row>
    <row r="5" spans="1:3" x14ac:dyDescent="0.3">
      <c r="A5" s="2">
        <v>4</v>
      </c>
      <c r="B5">
        <v>277.44444444444446</v>
      </c>
      <c r="C5">
        <v>121.77777777777777</v>
      </c>
    </row>
    <row r="6" spans="1:3" x14ac:dyDescent="0.3">
      <c r="A6" s="2">
        <v>5</v>
      </c>
      <c r="B6">
        <v>316.25</v>
      </c>
      <c r="C6">
        <v>122.375</v>
      </c>
    </row>
    <row r="7" spans="1:3" x14ac:dyDescent="0.3">
      <c r="A7" s="2">
        <v>6</v>
      </c>
      <c r="B7">
        <v>296.23529411764707</v>
      </c>
      <c r="C7">
        <v>124.23529411764706</v>
      </c>
    </row>
    <row r="8" spans="1:3" x14ac:dyDescent="0.3">
      <c r="A8" s="2">
        <v>7</v>
      </c>
      <c r="B8">
        <v>307.46341463414632</v>
      </c>
      <c r="C8">
        <v>128.7560975609756</v>
      </c>
    </row>
    <row r="9" spans="1:3" x14ac:dyDescent="0.3">
      <c r="A9" s="2" t="s">
        <v>281</v>
      </c>
      <c r="B9">
        <v>301.33999999999997</v>
      </c>
      <c r="C9">
        <v>123.264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C9A0-C427-4D23-91C8-5B2686B0283B}">
  <dimension ref="A3:B7"/>
  <sheetViews>
    <sheetView workbookViewId="0">
      <selection activeCell="A4" sqref="A4"/>
    </sheetView>
  </sheetViews>
  <sheetFormatPr defaultRowHeight="14.4" x14ac:dyDescent="0.3"/>
  <cols>
    <col min="1" max="1" width="28.33203125" bestFit="1" customWidth="1"/>
    <col min="2" max="2" width="27.109375" bestFit="1" customWidth="1"/>
  </cols>
  <sheetData>
    <row r="3" spans="1:2" x14ac:dyDescent="0.3">
      <c r="A3" s="1" t="s">
        <v>277</v>
      </c>
      <c r="B3" t="s">
        <v>287</v>
      </c>
    </row>
    <row r="4" spans="1:2" x14ac:dyDescent="0.3">
      <c r="A4" s="2" t="s">
        <v>284</v>
      </c>
      <c r="B4">
        <v>29232</v>
      </c>
    </row>
    <row r="5" spans="1:2" x14ac:dyDescent="0.3">
      <c r="A5" s="2" t="s">
        <v>285</v>
      </c>
      <c r="B5">
        <v>20227</v>
      </c>
    </row>
    <row r="6" spans="1:2" x14ac:dyDescent="0.3">
      <c r="A6" s="2" t="s">
        <v>286</v>
      </c>
      <c r="B6">
        <v>25876</v>
      </c>
    </row>
    <row r="7" spans="1:2" x14ac:dyDescent="0.3">
      <c r="A7" s="2" t="s">
        <v>281</v>
      </c>
      <c r="B7">
        <v>75335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9F99-D552-4B45-8AAF-F764389613DC}">
  <dimension ref="A1:O251"/>
  <sheetViews>
    <sheetView tabSelected="1" zoomScaleNormal="100" workbookViewId="0">
      <selection activeCell="L26" sqref="L26"/>
    </sheetView>
  </sheetViews>
  <sheetFormatPr defaultRowHeight="14.4" x14ac:dyDescent="0.3"/>
  <cols>
    <col min="1" max="1" width="14.33203125" customWidth="1"/>
    <col min="2" max="2" width="12.88671875" customWidth="1"/>
    <col min="3" max="3" width="16.44140625" customWidth="1"/>
    <col min="4" max="4" width="22.5546875" customWidth="1"/>
    <col min="5" max="5" width="11.88671875" customWidth="1"/>
    <col min="6" max="6" width="17.88671875" customWidth="1"/>
    <col min="7" max="7" width="8" customWidth="1"/>
    <col min="8" max="8" width="28.33203125" bestFit="1" customWidth="1"/>
    <col min="9" max="9" width="13.109375" bestFit="1" customWidth="1"/>
    <col min="10" max="10" width="13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277</v>
      </c>
      <c r="I1" t="s">
        <v>288</v>
      </c>
    </row>
    <row r="2" spans="1:14" x14ac:dyDescent="0.3">
      <c r="A2" t="s">
        <v>7</v>
      </c>
      <c r="B2">
        <v>7</v>
      </c>
      <c r="C2">
        <v>85318</v>
      </c>
      <c r="D2">
        <v>103</v>
      </c>
      <c r="E2">
        <v>105</v>
      </c>
      <c r="F2">
        <v>6</v>
      </c>
      <c r="G2" t="s">
        <v>8</v>
      </c>
      <c r="H2" t="str">
        <f>IF(C2&lt;40000,"Low",IF(C2&lt;=70000,"Medium","High"))</f>
        <v>High</v>
      </c>
      <c r="I2">
        <f>SUM(Table3[[#This Row],[Electricity_Usage (kWh)]]+Table3[[#This Row],[Gas_Usage]])</f>
        <v>208</v>
      </c>
      <c r="K2" s="3" t="s">
        <v>269</v>
      </c>
      <c r="L2" s="3"/>
      <c r="M2" s="3"/>
      <c r="N2" s="5">
        <f>AVERAGE(D2:D251)</f>
        <v>301.33999999999997</v>
      </c>
    </row>
    <row r="3" spans="1:14" x14ac:dyDescent="0.3">
      <c r="A3" t="s">
        <v>9</v>
      </c>
      <c r="B3">
        <v>4</v>
      </c>
      <c r="C3">
        <v>43664</v>
      </c>
      <c r="D3">
        <v>115</v>
      </c>
      <c r="E3">
        <v>79</v>
      </c>
      <c r="F3">
        <v>10</v>
      </c>
      <c r="G3" t="s">
        <v>10</v>
      </c>
      <c r="H3" t="str">
        <f t="shared" ref="H3:H66" si="0">IF(C3&lt;40000,"Low",IF(C3&lt;=70000,"Medium","High"))</f>
        <v>Medium</v>
      </c>
      <c r="I3">
        <f>SUM(Table3[[#This Row],[Electricity_Usage (kWh)]]+Table3[[#This Row],[Gas_Usage]])</f>
        <v>194</v>
      </c>
    </row>
    <row r="4" spans="1:14" x14ac:dyDescent="0.3">
      <c r="A4" t="s">
        <v>11</v>
      </c>
      <c r="B4">
        <v>5</v>
      </c>
      <c r="C4">
        <v>87172</v>
      </c>
      <c r="D4">
        <v>379</v>
      </c>
      <c r="E4">
        <v>158</v>
      </c>
      <c r="F4">
        <v>2</v>
      </c>
      <c r="G4" t="s">
        <v>10</v>
      </c>
      <c r="H4" t="str">
        <f t="shared" si="0"/>
        <v>High</v>
      </c>
      <c r="I4">
        <f>SUM(Table3[[#This Row],[Electricity_Usage (kWh)]]+Table3[[#This Row],[Gas_Usage]])</f>
        <v>537</v>
      </c>
      <c r="K4" s="3" t="s">
        <v>270</v>
      </c>
      <c r="L4" s="3"/>
      <c r="N4" s="5">
        <f>AVERAGE(E2:E251)</f>
        <v>123.264</v>
      </c>
    </row>
    <row r="5" spans="1:14" x14ac:dyDescent="0.3">
      <c r="A5" t="s">
        <v>12</v>
      </c>
      <c r="B5">
        <v>7</v>
      </c>
      <c r="C5">
        <v>46736</v>
      </c>
      <c r="D5">
        <v>435</v>
      </c>
      <c r="E5">
        <v>54</v>
      </c>
      <c r="F5">
        <v>10</v>
      </c>
      <c r="G5" t="s">
        <v>13</v>
      </c>
      <c r="H5" t="str">
        <f t="shared" si="0"/>
        <v>Medium</v>
      </c>
      <c r="I5">
        <f>SUM(Table3[[#This Row],[Electricity_Usage (kWh)]]+Table3[[#This Row],[Gas_Usage]])</f>
        <v>489</v>
      </c>
    </row>
    <row r="6" spans="1:14" x14ac:dyDescent="0.3">
      <c r="A6" t="s">
        <v>14</v>
      </c>
      <c r="B6">
        <v>3</v>
      </c>
      <c r="C6">
        <v>20854</v>
      </c>
      <c r="D6">
        <v>346</v>
      </c>
      <c r="E6">
        <v>168</v>
      </c>
      <c r="F6">
        <v>12</v>
      </c>
      <c r="G6" t="s">
        <v>15</v>
      </c>
      <c r="H6" t="str">
        <f t="shared" si="0"/>
        <v>Low</v>
      </c>
      <c r="I6">
        <f>SUM(Table3[[#This Row],[Electricity_Usage (kWh)]]+Table3[[#This Row],[Gas_Usage]])</f>
        <v>514</v>
      </c>
      <c r="K6" s="3" t="s">
        <v>271</v>
      </c>
      <c r="L6" s="3"/>
      <c r="M6" s="3"/>
      <c r="N6" s="5">
        <f>MAX(D2:D251)</f>
        <v>500</v>
      </c>
    </row>
    <row r="7" spans="1:14" x14ac:dyDescent="0.3">
      <c r="A7" t="s">
        <v>16</v>
      </c>
      <c r="B7">
        <v>5</v>
      </c>
      <c r="C7">
        <v>58623</v>
      </c>
      <c r="D7">
        <v>357</v>
      </c>
      <c r="E7">
        <v>82</v>
      </c>
      <c r="F7">
        <v>9</v>
      </c>
      <c r="G7" t="s">
        <v>17</v>
      </c>
      <c r="H7" t="str">
        <f t="shared" si="0"/>
        <v>Medium</v>
      </c>
      <c r="I7">
        <f>SUM(Table3[[#This Row],[Electricity_Usage (kWh)]]+Table3[[#This Row],[Gas_Usage]])</f>
        <v>439</v>
      </c>
    </row>
    <row r="8" spans="1:14" x14ac:dyDescent="0.3">
      <c r="A8" t="s">
        <v>18</v>
      </c>
      <c r="B8">
        <v>5</v>
      </c>
      <c r="C8">
        <v>27392</v>
      </c>
      <c r="D8">
        <v>483</v>
      </c>
      <c r="E8">
        <v>167</v>
      </c>
      <c r="F8">
        <v>7</v>
      </c>
      <c r="G8" t="s">
        <v>10</v>
      </c>
      <c r="H8" t="str">
        <f t="shared" si="0"/>
        <v>Low</v>
      </c>
      <c r="I8">
        <f>SUM(Table3[[#This Row],[Electricity_Usage (kWh)]]+Table3[[#This Row],[Gas_Usage]])</f>
        <v>650</v>
      </c>
      <c r="K8" s="3" t="s">
        <v>272</v>
      </c>
      <c r="L8" s="3"/>
      <c r="M8" s="3"/>
      <c r="N8" s="5">
        <f>MIN(D2:D251)</f>
        <v>100</v>
      </c>
    </row>
    <row r="9" spans="1:14" x14ac:dyDescent="0.3">
      <c r="A9" t="s">
        <v>19</v>
      </c>
      <c r="B9">
        <v>7</v>
      </c>
      <c r="C9">
        <v>75680</v>
      </c>
      <c r="D9">
        <v>259</v>
      </c>
      <c r="E9">
        <v>114</v>
      </c>
      <c r="F9">
        <v>8</v>
      </c>
      <c r="G9" t="s">
        <v>13</v>
      </c>
      <c r="H9" t="str">
        <f t="shared" si="0"/>
        <v>High</v>
      </c>
      <c r="I9">
        <f>SUM(Table3[[#This Row],[Electricity_Usage (kWh)]]+Table3[[#This Row],[Gas_Usage]])</f>
        <v>373</v>
      </c>
    </row>
    <row r="10" spans="1:14" x14ac:dyDescent="0.3">
      <c r="A10" t="s">
        <v>20</v>
      </c>
      <c r="B10">
        <v>2</v>
      </c>
      <c r="C10">
        <v>66717</v>
      </c>
      <c r="D10">
        <v>439</v>
      </c>
      <c r="E10">
        <v>195</v>
      </c>
      <c r="F10">
        <v>4</v>
      </c>
      <c r="G10" t="s">
        <v>8</v>
      </c>
      <c r="H10" t="str">
        <f t="shared" si="0"/>
        <v>Medium</v>
      </c>
      <c r="I10">
        <f>SUM(Table3[[#This Row],[Electricity_Usage (kWh)]]+Table3[[#This Row],[Gas_Usage]])</f>
        <v>634</v>
      </c>
      <c r="K10" s="3" t="s">
        <v>273</v>
      </c>
      <c r="L10" s="3"/>
      <c r="M10" s="3"/>
      <c r="N10" s="5">
        <f>AVERAGE(Table3[Family_Size])</f>
        <v>4.0919999999999996</v>
      </c>
    </row>
    <row r="11" spans="1:14" x14ac:dyDescent="0.3">
      <c r="A11" t="s">
        <v>21</v>
      </c>
      <c r="B11">
        <v>3</v>
      </c>
      <c r="C11">
        <v>70859</v>
      </c>
      <c r="D11">
        <v>251</v>
      </c>
      <c r="E11">
        <v>60</v>
      </c>
      <c r="F11">
        <v>2</v>
      </c>
      <c r="G11" t="s">
        <v>22</v>
      </c>
      <c r="H11" t="str">
        <f t="shared" si="0"/>
        <v>High</v>
      </c>
      <c r="I11">
        <f>SUM(Table3[[#This Row],[Electricity_Usage (kWh)]]+Table3[[#This Row],[Gas_Usage]])</f>
        <v>311</v>
      </c>
    </row>
    <row r="12" spans="1:14" x14ac:dyDescent="0.3">
      <c r="A12" t="s">
        <v>23</v>
      </c>
      <c r="B12">
        <v>7</v>
      </c>
      <c r="C12">
        <v>46309</v>
      </c>
      <c r="D12">
        <v>495</v>
      </c>
      <c r="E12">
        <v>134</v>
      </c>
      <c r="F12">
        <v>6</v>
      </c>
      <c r="G12" t="s">
        <v>17</v>
      </c>
      <c r="H12" t="str">
        <f t="shared" si="0"/>
        <v>Medium</v>
      </c>
      <c r="I12">
        <f>SUM(Table3[[#This Row],[Electricity_Usage (kWh)]]+Table3[[#This Row],[Gas_Usage]])</f>
        <v>629</v>
      </c>
      <c r="K12" s="3" t="s">
        <v>274</v>
      </c>
      <c r="L12" s="3"/>
      <c r="M12" s="3"/>
      <c r="N12" s="5">
        <f>AVERAGEIF(B2:B251,4,D2:D251)</f>
        <v>277.44444444444446</v>
      </c>
    </row>
    <row r="13" spans="1:14" x14ac:dyDescent="0.3">
      <c r="A13" t="s">
        <v>24</v>
      </c>
      <c r="B13">
        <v>3</v>
      </c>
      <c r="C13">
        <v>83734</v>
      </c>
      <c r="D13">
        <v>277</v>
      </c>
      <c r="E13">
        <v>75</v>
      </c>
      <c r="F13">
        <v>13</v>
      </c>
      <c r="G13" t="s">
        <v>25</v>
      </c>
      <c r="H13" t="str">
        <f t="shared" si="0"/>
        <v>High</v>
      </c>
      <c r="I13">
        <f>SUM(Table3[[#This Row],[Electricity_Usage (kWh)]]+Table3[[#This Row],[Gas_Usage]])</f>
        <v>352</v>
      </c>
    </row>
    <row r="14" spans="1:14" x14ac:dyDescent="0.3">
      <c r="A14" t="s">
        <v>26</v>
      </c>
      <c r="B14">
        <v>3</v>
      </c>
      <c r="C14">
        <v>90467</v>
      </c>
      <c r="D14">
        <v>262</v>
      </c>
      <c r="E14">
        <v>112</v>
      </c>
      <c r="F14">
        <v>13</v>
      </c>
      <c r="G14" t="s">
        <v>27</v>
      </c>
      <c r="H14" t="str">
        <f t="shared" si="0"/>
        <v>High</v>
      </c>
      <c r="I14">
        <f>SUM(Table3[[#This Row],[Electricity_Usage (kWh)]]+Table3[[#This Row],[Gas_Usage]])</f>
        <v>374</v>
      </c>
      <c r="K14" s="3" t="s">
        <v>275</v>
      </c>
      <c r="L14" s="3"/>
      <c r="M14" s="3"/>
      <c r="N14" s="5">
        <f>AVERAGE(Table3[Appliances_Count])</f>
        <v>7.9119999999999999</v>
      </c>
    </row>
    <row r="15" spans="1:14" x14ac:dyDescent="0.3">
      <c r="A15" t="s">
        <v>28</v>
      </c>
      <c r="B15">
        <v>5</v>
      </c>
      <c r="C15">
        <v>72662</v>
      </c>
      <c r="D15">
        <v>479</v>
      </c>
      <c r="E15">
        <v>135</v>
      </c>
      <c r="F15">
        <v>3</v>
      </c>
      <c r="G15" t="s">
        <v>27</v>
      </c>
      <c r="H15" t="str">
        <f t="shared" si="0"/>
        <v>High</v>
      </c>
      <c r="I15">
        <f>SUM(Table3[[#This Row],[Electricity_Usage (kWh)]]+Table3[[#This Row],[Gas_Usage]])</f>
        <v>614</v>
      </c>
    </row>
    <row r="16" spans="1:14" x14ac:dyDescent="0.3">
      <c r="A16" t="s">
        <v>29</v>
      </c>
      <c r="B16">
        <v>4</v>
      </c>
      <c r="C16">
        <v>32688</v>
      </c>
      <c r="D16">
        <v>132</v>
      </c>
      <c r="E16">
        <v>108</v>
      </c>
      <c r="F16">
        <v>6</v>
      </c>
      <c r="G16" t="s">
        <v>8</v>
      </c>
      <c r="H16" t="str">
        <f t="shared" si="0"/>
        <v>Low</v>
      </c>
      <c r="I16">
        <f>SUM(Table3[[#This Row],[Electricity_Usage (kWh)]]+Table3[[#This Row],[Gas_Usage]])</f>
        <v>240</v>
      </c>
      <c r="K16" s="3" t="s">
        <v>276</v>
      </c>
      <c r="L16" s="4"/>
      <c r="M16" s="3"/>
      <c r="N16" s="5">
        <f>AVERAGEIF(F2:F251,8,D2:D251)</f>
        <v>285.70588235294116</v>
      </c>
    </row>
    <row r="17" spans="1:15" x14ac:dyDescent="0.3">
      <c r="A17" t="s">
        <v>30</v>
      </c>
      <c r="B17">
        <v>3</v>
      </c>
      <c r="C17">
        <v>45342</v>
      </c>
      <c r="D17">
        <v>278</v>
      </c>
      <c r="E17">
        <v>76</v>
      </c>
      <c r="F17">
        <v>9</v>
      </c>
      <c r="G17" t="s">
        <v>31</v>
      </c>
      <c r="H17" t="str">
        <f t="shared" si="0"/>
        <v>Medium</v>
      </c>
      <c r="I17">
        <f>SUM(Table3[[#This Row],[Electricity_Usage (kWh)]]+Table3[[#This Row],[Gas_Usage]])</f>
        <v>354</v>
      </c>
    </row>
    <row r="18" spans="1:15" x14ac:dyDescent="0.3">
      <c r="A18" t="s">
        <v>32</v>
      </c>
      <c r="B18">
        <v>6</v>
      </c>
      <c r="C18">
        <v>57157</v>
      </c>
      <c r="D18">
        <v>200</v>
      </c>
      <c r="E18">
        <v>147</v>
      </c>
      <c r="F18">
        <v>12</v>
      </c>
      <c r="G18" t="s">
        <v>31</v>
      </c>
      <c r="H18" t="str">
        <f t="shared" si="0"/>
        <v>Medium</v>
      </c>
      <c r="I18">
        <f>SUM(Table3[[#This Row],[Electricity_Usage (kWh)]]+Table3[[#This Row],[Gas_Usage]])</f>
        <v>347</v>
      </c>
      <c r="K18" s="3" t="s">
        <v>278</v>
      </c>
      <c r="L18" s="3"/>
      <c r="M18" s="3"/>
      <c r="N18" s="3"/>
      <c r="O18" s="5">
        <f>AVERAGEIF(H2:H251,"High",D2:D251)</f>
        <v>298.28571428571428</v>
      </c>
    </row>
    <row r="19" spans="1:15" x14ac:dyDescent="0.3">
      <c r="A19" t="s">
        <v>33</v>
      </c>
      <c r="B19">
        <v>5</v>
      </c>
      <c r="C19">
        <v>87863</v>
      </c>
      <c r="D19">
        <v>367</v>
      </c>
      <c r="E19">
        <v>154</v>
      </c>
      <c r="F19">
        <v>10</v>
      </c>
      <c r="G19" t="s">
        <v>8</v>
      </c>
      <c r="H19" t="str">
        <f t="shared" si="0"/>
        <v>High</v>
      </c>
      <c r="I19">
        <f>SUM(Table3[[#This Row],[Electricity_Usage (kWh)]]+Table3[[#This Row],[Gas_Usage]])</f>
        <v>521</v>
      </c>
    </row>
    <row r="20" spans="1:15" x14ac:dyDescent="0.3">
      <c r="A20" t="s">
        <v>34</v>
      </c>
      <c r="B20">
        <v>2</v>
      </c>
      <c r="C20">
        <v>72083</v>
      </c>
      <c r="D20">
        <v>422</v>
      </c>
      <c r="E20">
        <v>148</v>
      </c>
      <c r="F20">
        <v>3</v>
      </c>
      <c r="G20" t="s">
        <v>10</v>
      </c>
      <c r="H20" t="str">
        <f t="shared" si="0"/>
        <v>High</v>
      </c>
      <c r="I20">
        <f>SUM(Table3[[#This Row],[Electricity_Usage (kWh)]]+Table3[[#This Row],[Gas_Usage]])</f>
        <v>570</v>
      </c>
      <c r="K20" s="3" t="s">
        <v>279</v>
      </c>
      <c r="L20" s="3"/>
      <c r="M20" s="3"/>
      <c r="N20" s="5">
        <f>PERCENTILE(D2:D251,0.9)</f>
        <v>470.2</v>
      </c>
    </row>
    <row r="21" spans="1:15" x14ac:dyDescent="0.3">
      <c r="A21" t="s">
        <v>35</v>
      </c>
      <c r="B21">
        <v>4</v>
      </c>
      <c r="C21">
        <v>85733</v>
      </c>
      <c r="D21">
        <v>164</v>
      </c>
      <c r="E21">
        <v>178</v>
      </c>
      <c r="F21">
        <v>13</v>
      </c>
      <c r="G21" t="s">
        <v>15</v>
      </c>
      <c r="H21" t="str">
        <f t="shared" si="0"/>
        <v>High</v>
      </c>
      <c r="I21">
        <f>SUM(Table3[[#This Row],[Electricity_Usage (kWh)]]+Table3[[#This Row],[Gas_Usage]])</f>
        <v>342</v>
      </c>
    </row>
    <row r="22" spans="1:15" x14ac:dyDescent="0.3">
      <c r="A22" t="s">
        <v>36</v>
      </c>
      <c r="B22">
        <v>6</v>
      </c>
      <c r="C22">
        <v>54698</v>
      </c>
      <c r="D22">
        <v>267</v>
      </c>
      <c r="E22">
        <v>198</v>
      </c>
      <c r="F22">
        <v>4</v>
      </c>
      <c r="G22" t="s">
        <v>17</v>
      </c>
      <c r="H22" t="str">
        <f t="shared" si="0"/>
        <v>Medium</v>
      </c>
      <c r="I22">
        <f>SUM(Table3[[#This Row],[Electricity_Usage (kWh)]]+Table3[[#This Row],[Gas_Usage]])</f>
        <v>465</v>
      </c>
      <c r="K22" s="3" t="s">
        <v>280</v>
      </c>
      <c r="L22" s="3"/>
      <c r="N22" s="5">
        <f>PERCENTILE(E2:E251,0.9)</f>
        <v>183</v>
      </c>
    </row>
    <row r="23" spans="1:15" x14ac:dyDescent="0.3">
      <c r="A23" t="s">
        <v>37</v>
      </c>
      <c r="B23">
        <v>6</v>
      </c>
      <c r="C23">
        <v>42671</v>
      </c>
      <c r="D23">
        <v>429</v>
      </c>
      <c r="E23">
        <v>104</v>
      </c>
      <c r="F23">
        <v>4</v>
      </c>
      <c r="G23" t="s">
        <v>27</v>
      </c>
      <c r="H23" t="str">
        <f t="shared" si="0"/>
        <v>Medium</v>
      </c>
      <c r="I23">
        <f>SUM(Table3[[#This Row],[Electricity_Usage (kWh)]]+Table3[[#This Row],[Gas_Usage]])</f>
        <v>533</v>
      </c>
    </row>
    <row r="24" spans="1:15" x14ac:dyDescent="0.3">
      <c r="A24" t="s">
        <v>38</v>
      </c>
      <c r="B24">
        <v>2</v>
      </c>
      <c r="C24">
        <v>45184</v>
      </c>
      <c r="D24">
        <v>142</v>
      </c>
      <c r="E24">
        <v>55</v>
      </c>
      <c r="F24">
        <v>2</v>
      </c>
      <c r="G24" t="s">
        <v>27</v>
      </c>
      <c r="H24" t="str">
        <f t="shared" si="0"/>
        <v>Medium</v>
      </c>
      <c r="I24">
        <f>SUM(Table3[[#This Row],[Electricity_Usage (kWh)]]+Table3[[#This Row],[Gas_Usage]])</f>
        <v>197</v>
      </c>
    </row>
    <row r="25" spans="1:15" x14ac:dyDescent="0.3">
      <c r="A25" t="s">
        <v>39</v>
      </c>
      <c r="B25">
        <v>4</v>
      </c>
      <c r="C25">
        <v>62107</v>
      </c>
      <c r="D25">
        <v>143</v>
      </c>
      <c r="E25">
        <v>144</v>
      </c>
      <c r="F25">
        <v>9</v>
      </c>
      <c r="G25" t="s">
        <v>15</v>
      </c>
      <c r="H25" t="str">
        <f t="shared" si="0"/>
        <v>Medium</v>
      </c>
      <c r="I25">
        <f>SUM(Table3[[#This Row],[Electricity_Usage (kWh)]]+Table3[[#This Row],[Gas_Usage]])</f>
        <v>287</v>
      </c>
    </row>
    <row r="26" spans="1:15" x14ac:dyDescent="0.3">
      <c r="A26" t="s">
        <v>40</v>
      </c>
      <c r="B26">
        <v>5</v>
      </c>
      <c r="C26">
        <v>71663</v>
      </c>
      <c r="D26">
        <v>384</v>
      </c>
      <c r="E26">
        <v>182</v>
      </c>
      <c r="F26">
        <v>7</v>
      </c>
      <c r="G26" t="s">
        <v>10</v>
      </c>
      <c r="H26" t="str">
        <f t="shared" si="0"/>
        <v>High</v>
      </c>
      <c r="I26">
        <f>SUM(Table3[[#This Row],[Electricity_Usage (kWh)]]+Table3[[#This Row],[Gas_Usage]])</f>
        <v>566</v>
      </c>
    </row>
    <row r="27" spans="1:15" x14ac:dyDescent="0.3">
      <c r="A27" t="s">
        <v>41</v>
      </c>
      <c r="B27">
        <v>1</v>
      </c>
      <c r="C27">
        <v>35708</v>
      </c>
      <c r="D27">
        <v>496</v>
      </c>
      <c r="E27">
        <v>151</v>
      </c>
      <c r="F27">
        <v>13</v>
      </c>
      <c r="G27" t="s">
        <v>27</v>
      </c>
      <c r="H27" t="str">
        <f t="shared" si="0"/>
        <v>Low</v>
      </c>
      <c r="I27">
        <f>SUM(Table3[[#This Row],[Electricity_Usage (kWh)]]+Table3[[#This Row],[Gas_Usage]])</f>
        <v>647</v>
      </c>
    </row>
    <row r="28" spans="1:15" x14ac:dyDescent="0.3">
      <c r="A28" t="s">
        <v>42</v>
      </c>
      <c r="B28">
        <v>4</v>
      </c>
      <c r="C28">
        <v>69811</v>
      </c>
      <c r="D28">
        <v>111</v>
      </c>
      <c r="E28">
        <v>52</v>
      </c>
      <c r="F28">
        <v>14</v>
      </c>
      <c r="G28" t="s">
        <v>25</v>
      </c>
      <c r="H28" t="str">
        <f t="shared" si="0"/>
        <v>Medium</v>
      </c>
      <c r="I28">
        <f>SUM(Table3[[#This Row],[Electricity_Usage (kWh)]]+Table3[[#This Row],[Gas_Usage]])</f>
        <v>163</v>
      </c>
    </row>
    <row r="29" spans="1:15" x14ac:dyDescent="0.3">
      <c r="A29" t="s">
        <v>43</v>
      </c>
      <c r="B29">
        <v>2</v>
      </c>
      <c r="C29">
        <v>22811</v>
      </c>
      <c r="D29">
        <v>194</v>
      </c>
      <c r="E29">
        <v>72</v>
      </c>
      <c r="F29">
        <v>9</v>
      </c>
      <c r="G29" t="s">
        <v>17</v>
      </c>
      <c r="H29" t="str">
        <f t="shared" si="0"/>
        <v>Low</v>
      </c>
      <c r="I29">
        <f>SUM(Table3[[#This Row],[Electricity_Usage (kWh)]]+Table3[[#This Row],[Gas_Usage]])</f>
        <v>266</v>
      </c>
    </row>
    <row r="30" spans="1:15" x14ac:dyDescent="0.3">
      <c r="A30" t="s">
        <v>44</v>
      </c>
      <c r="B30">
        <v>6</v>
      </c>
      <c r="C30">
        <v>76250</v>
      </c>
      <c r="D30">
        <v>401</v>
      </c>
      <c r="E30">
        <v>102</v>
      </c>
      <c r="F30">
        <v>12</v>
      </c>
      <c r="G30" t="s">
        <v>45</v>
      </c>
      <c r="H30" t="str">
        <f t="shared" si="0"/>
        <v>High</v>
      </c>
      <c r="I30">
        <f>SUM(Table3[[#This Row],[Electricity_Usage (kWh)]]+Table3[[#This Row],[Gas_Usage]])</f>
        <v>503</v>
      </c>
    </row>
    <row r="31" spans="1:15" x14ac:dyDescent="0.3">
      <c r="A31" t="s">
        <v>46</v>
      </c>
      <c r="B31">
        <v>5</v>
      </c>
      <c r="C31">
        <v>92082</v>
      </c>
      <c r="D31">
        <v>485</v>
      </c>
      <c r="E31">
        <v>132</v>
      </c>
      <c r="F31">
        <v>10</v>
      </c>
      <c r="G31" t="s">
        <v>27</v>
      </c>
      <c r="H31" t="str">
        <f t="shared" si="0"/>
        <v>High</v>
      </c>
      <c r="I31">
        <f>SUM(Table3[[#This Row],[Electricity_Usage (kWh)]]+Table3[[#This Row],[Gas_Usage]])</f>
        <v>617</v>
      </c>
    </row>
    <row r="32" spans="1:15" x14ac:dyDescent="0.3">
      <c r="A32" t="s">
        <v>47</v>
      </c>
      <c r="B32">
        <v>4</v>
      </c>
      <c r="C32">
        <v>54754</v>
      </c>
      <c r="D32">
        <v>352</v>
      </c>
      <c r="E32">
        <v>194</v>
      </c>
      <c r="F32">
        <v>6</v>
      </c>
      <c r="G32" t="s">
        <v>8</v>
      </c>
      <c r="H32" t="str">
        <f t="shared" si="0"/>
        <v>Medium</v>
      </c>
      <c r="I32">
        <f>SUM(Table3[[#This Row],[Electricity_Usage (kWh)]]+Table3[[#This Row],[Gas_Usage]])</f>
        <v>546</v>
      </c>
    </row>
    <row r="33" spans="1:9" x14ac:dyDescent="0.3">
      <c r="A33" t="s">
        <v>48</v>
      </c>
      <c r="B33">
        <v>1</v>
      </c>
      <c r="C33">
        <v>31411</v>
      </c>
      <c r="D33">
        <v>341</v>
      </c>
      <c r="E33">
        <v>134</v>
      </c>
      <c r="F33">
        <v>13</v>
      </c>
      <c r="G33" t="s">
        <v>25</v>
      </c>
      <c r="H33" t="str">
        <f t="shared" si="0"/>
        <v>Low</v>
      </c>
      <c r="I33">
        <f>SUM(Table3[[#This Row],[Electricity_Usage (kWh)]]+Table3[[#This Row],[Gas_Usage]])</f>
        <v>475</v>
      </c>
    </row>
    <row r="34" spans="1:9" x14ac:dyDescent="0.3">
      <c r="A34" t="s">
        <v>49</v>
      </c>
      <c r="B34">
        <v>1</v>
      </c>
      <c r="C34">
        <v>22911</v>
      </c>
      <c r="D34">
        <v>134</v>
      </c>
      <c r="E34">
        <v>127</v>
      </c>
      <c r="F34">
        <v>4</v>
      </c>
      <c r="G34" t="s">
        <v>27</v>
      </c>
      <c r="H34" t="str">
        <f t="shared" si="0"/>
        <v>Low</v>
      </c>
      <c r="I34">
        <f>SUM(Table3[[#This Row],[Electricity_Usage (kWh)]]+Table3[[#This Row],[Gas_Usage]])</f>
        <v>261</v>
      </c>
    </row>
    <row r="35" spans="1:9" x14ac:dyDescent="0.3">
      <c r="A35" t="s">
        <v>50</v>
      </c>
      <c r="B35">
        <v>3</v>
      </c>
      <c r="C35">
        <v>87270</v>
      </c>
      <c r="D35">
        <v>314</v>
      </c>
      <c r="E35">
        <v>159</v>
      </c>
      <c r="F35">
        <v>6</v>
      </c>
      <c r="G35" t="s">
        <v>51</v>
      </c>
      <c r="H35" t="str">
        <f t="shared" si="0"/>
        <v>High</v>
      </c>
      <c r="I35">
        <f>SUM(Table3[[#This Row],[Electricity_Usage (kWh)]]+Table3[[#This Row],[Gas_Usage]])</f>
        <v>473</v>
      </c>
    </row>
    <row r="36" spans="1:9" x14ac:dyDescent="0.3">
      <c r="A36" t="s">
        <v>52</v>
      </c>
      <c r="B36">
        <v>3</v>
      </c>
      <c r="C36">
        <v>28680</v>
      </c>
      <c r="D36">
        <v>436</v>
      </c>
      <c r="E36">
        <v>50</v>
      </c>
      <c r="F36">
        <v>6</v>
      </c>
      <c r="G36" t="s">
        <v>25</v>
      </c>
      <c r="H36" t="str">
        <f t="shared" si="0"/>
        <v>Low</v>
      </c>
      <c r="I36">
        <f>SUM(Table3[[#This Row],[Electricity_Usage (kWh)]]+Table3[[#This Row],[Gas_Usage]])</f>
        <v>486</v>
      </c>
    </row>
    <row r="37" spans="1:9" x14ac:dyDescent="0.3">
      <c r="A37" t="s">
        <v>53</v>
      </c>
      <c r="B37">
        <v>7</v>
      </c>
      <c r="C37">
        <v>91295</v>
      </c>
      <c r="D37">
        <v>189</v>
      </c>
      <c r="E37">
        <v>100</v>
      </c>
      <c r="F37">
        <v>6</v>
      </c>
      <c r="G37" t="s">
        <v>13</v>
      </c>
      <c r="H37" t="str">
        <f t="shared" si="0"/>
        <v>High</v>
      </c>
      <c r="I37">
        <f>SUM(Table3[[#This Row],[Electricity_Usage (kWh)]]+Table3[[#This Row],[Gas_Usage]])</f>
        <v>289</v>
      </c>
    </row>
    <row r="38" spans="1:9" x14ac:dyDescent="0.3">
      <c r="A38" t="s">
        <v>54</v>
      </c>
      <c r="B38">
        <v>2</v>
      </c>
      <c r="C38">
        <v>31111</v>
      </c>
      <c r="D38">
        <v>363</v>
      </c>
      <c r="E38">
        <v>53</v>
      </c>
      <c r="F38">
        <v>4</v>
      </c>
      <c r="G38" t="s">
        <v>45</v>
      </c>
      <c r="H38" t="str">
        <f t="shared" si="0"/>
        <v>Low</v>
      </c>
      <c r="I38">
        <f>SUM(Table3[[#This Row],[Electricity_Usage (kWh)]]+Table3[[#This Row],[Gas_Usage]])</f>
        <v>416</v>
      </c>
    </row>
    <row r="39" spans="1:9" x14ac:dyDescent="0.3">
      <c r="A39" t="s">
        <v>55</v>
      </c>
      <c r="B39">
        <v>4</v>
      </c>
      <c r="C39">
        <v>57504</v>
      </c>
      <c r="D39">
        <v>192</v>
      </c>
      <c r="E39">
        <v>162</v>
      </c>
      <c r="F39">
        <v>12</v>
      </c>
      <c r="G39" t="s">
        <v>56</v>
      </c>
      <c r="H39" t="str">
        <f t="shared" si="0"/>
        <v>Medium</v>
      </c>
      <c r="I39">
        <f>SUM(Table3[[#This Row],[Electricity_Usage (kWh)]]+Table3[[#This Row],[Gas_Usage]])</f>
        <v>354</v>
      </c>
    </row>
    <row r="40" spans="1:9" x14ac:dyDescent="0.3">
      <c r="A40" t="s">
        <v>57</v>
      </c>
      <c r="B40">
        <v>4</v>
      </c>
      <c r="C40">
        <v>21802</v>
      </c>
      <c r="D40">
        <v>189</v>
      </c>
      <c r="E40">
        <v>81</v>
      </c>
      <c r="F40">
        <v>11</v>
      </c>
      <c r="G40" t="s">
        <v>8</v>
      </c>
      <c r="H40" t="str">
        <f t="shared" si="0"/>
        <v>Low</v>
      </c>
      <c r="I40">
        <f>SUM(Table3[[#This Row],[Electricity_Usage (kWh)]]+Table3[[#This Row],[Gas_Usage]])</f>
        <v>270</v>
      </c>
    </row>
    <row r="41" spans="1:9" x14ac:dyDescent="0.3">
      <c r="A41" t="s">
        <v>58</v>
      </c>
      <c r="B41">
        <v>7</v>
      </c>
      <c r="C41">
        <v>28155</v>
      </c>
      <c r="D41">
        <v>214</v>
      </c>
      <c r="E41">
        <v>83</v>
      </c>
      <c r="F41">
        <v>5</v>
      </c>
      <c r="G41" t="s">
        <v>8</v>
      </c>
      <c r="H41" t="str">
        <f t="shared" si="0"/>
        <v>Low</v>
      </c>
      <c r="I41">
        <f>SUM(Table3[[#This Row],[Electricity_Usage (kWh)]]+Table3[[#This Row],[Gas_Usage]])</f>
        <v>297</v>
      </c>
    </row>
    <row r="42" spans="1:9" x14ac:dyDescent="0.3">
      <c r="A42" t="s">
        <v>59</v>
      </c>
      <c r="B42">
        <v>6</v>
      </c>
      <c r="C42">
        <v>93656</v>
      </c>
      <c r="D42">
        <v>204</v>
      </c>
      <c r="E42">
        <v>141</v>
      </c>
      <c r="F42">
        <v>10</v>
      </c>
      <c r="G42" t="s">
        <v>17</v>
      </c>
      <c r="H42" t="str">
        <f t="shared" si="0"/>
        <v>High</v>
      </c>
      <c r="I42">
        <f>SUM(Table3[[#This Row],[Electricity_Usage (kWh)]]+Table3[[#This Row],[Gas_Usage]])</f>
        <v>345</v>
      </c>
    </row>
    <row r="43" spans="1:9" x14ac:dyDescent="0.3">
      <c r="A43" t="s">
        <v>60</v>
      </c>
      <c r="B43">
        <v>6</v>
      </c>
      <c r="C43">
        <v>59384</v>
      </c>
      <c r="D43">
        <v>490</v>
      </c>
      <c r="E43">
        <v>144</v>
      </c>
      <c r="F43">
        <v>14</v>
      </c>
      <c r="G43" t="s">
        <v>15</v>
      </c>
      <c r="H43" t="str">
        <f t="shared" si="0"/>
        <v>Medium</v>
      </c>
      <c r="I43">
        <f>SUM(Table3[[#This Row],[Electricity_Usage (kWh)]]+Table3[[#This Row],[Gas_Usage]])</f>
        <v>634</v>
      </c>
    </row>
    <row r="44" spans="1:9" x14ac:dyDescent="0.3">
      <c r="A44" t="s">
        <v>61</v>
      </c>
      <c r="B44">
        <v>7</v>
      </c>
      <c r="C44">
        <v>67254</v>
      </c>
      <c r="D44">
        <v>295</v>
      </c>
      <c r="E44">
        <v>121</v>
      </c>
      <c r="F44">
        <v>11</v>
      </c>
      <c r="G44" t="s">
        <v>25</v>
      </c>
      <c r="H44" t="str">
        <f t="shared" si="0"/>
        <v>Medium</v>
      </c>
      <c r="I44">
        <f>SUM(Table3[[#This Row],[Electricity_Usage (kWh)]]+Table3[[#This Row],[Gas_Usage]])</f>
        <v>416</v>
      </c>
    </row>
    <row r="45" spans="1:9" x14ac:dyDescent="0.3">
      <c r="A45" t="s">
        <v>62</v>
      </c>
      <c r="B45">
        <v>6</v>
      </c>
      <c r="C45">
        <v>41918</v>
      </c>
      <c r="D45">
        <v>413</v>
      </c>
      <c r="E45">
        <v>88</v>
      </c>
      <c r="F45">
        <v>10</v>
      </c>
      <c r="G45" t="s">
        <v>10</v>
      </c>
      <c r="H45" t="str">
        <f t="shared" si="0"/>
        <v>Medium</v>
      </c>
      <c r="I45">
        <f>SUM(Table3[[#This Row],[Electricity_Usage (kWh)]]+Table3[[#This Row],[Gas_Usage]])</f>
        <v>501</v>
      </c>
    </row>
    <row r="46" spans="1:9" x14ac:dyDescent="0.3">
      <c r="A46" t="s">
        <v>63</v>
      </c>
      <c r="B46">
        <v>3</v>
      </c>
      <c r="C46">
        <v>80713</v>
      </c>
      <c r="D46">
        <v>213</v>
      </c>
      <c r="E46">
        <v>167</v>
      </c>
      <c r="F46">
        <v>3</v>
      </c>
      <c r="G46" t="s">
        <v>8</v>
      </c>
      <c r="H46" t="str">
        <f t="shared" si="0"/>
        <v>High</v>
      </c>
      <c r="I46">
        <f>SUM(Table3[[#This Row],[Electricity_Usage (kWh)]]+Table3[[#This Row],[Gas_Usage]])</f>
        <v>380</v>
      </c>
    </row>
    <row r="47" spans="1:9" x14ac:dyDescent="0.3">
      <c r="A47" t="s">
        <v>64</v>
      </c>
      <c r="B47">
        <v>4</v>
      </c>
      <c r="C47">
        <v>50306</v>
      </c>
      <c r="D47">
        <v>174</v>
      </c>
      <c r="E47">
        <v>52</v>
      </c>
      <c r="F47">
        <v>9</v>
      </c>
      <c r="G47" t="s">
        <v>25</v>
      </c>
      <c r="H47" t="str">
        <f t="shared" si="0"/>
        <v>Medium</v>
      </c>
      <c r="I47">
        <f>SUM(Table3[[#This Row],[Electricity_Usage (kWh)]]+Table3[[#This Row],[Gas_Usage]])</f>
        <v>226</v>
      </c>
    </row>
    <row r="48" spans="1:9" x14ac:dyDescent="0.3">
      <c r="A48" t="s">
        <v>65</v>
      </c>
      <c r="B48">
        <v>7</v>
      </c>
      <c r="C48">
        <v>36646</v>
      </c>
      <c r="D48">
        <v>475</v>
      </c>
      <c r="E48">
        <v>172</v>
      </c>
      <c r="F48">
        <v>9</v>
      </c>
      <c r="G48" t="s">
        <v>25</v>
      </c>
      <c r="H48" t="str">
        <f t="shared" si="0"/>
        <v>Low</v>
      </c>
      <c r="I48">
        <f>SUM(Table3[[#This Row],[Electricity_Usage (kWh)]]+Table3[[#This Row],[Gas_Usage]])</f>
        <v>647</v>
      </c>
    </row>
    <row r="49" spans="1:9" x14ac:dyDescent="0.3">
      <c r="A49" t="s">
        <v>66</v>
      </c>
      <c r="B49">
        <v>4</v>
      </c>
      <c r="C49">
        <v>66843</v>
      </c>
      <c r="D49">
        <v>316</v>
      </c>
      <c r="E49">
        <v>99</v>
      </c>
      <c r="F49">
        <v>8</v>
      </c>
      <c r="G49" t="s">
        <v>51</v>
      </c>
      <c r="H49" t="str">
        <f t="shared" si="0"/>
        <v>Medium</v>
      </c>
      <c r="I49">
        <f>SUM(Table3[[#This Row],[Electricity_Usage (kWh)]]+Table3[[#This Row],[Gas_Usage]])</f>
        <v>415</v>
      </c>
    </row>
    <row r="50" spans="1:9" x14ac:dyDescent="0.3">
      <c r="A50" t="s">
        <v>67</v>
      </c>
      <c r="B50">
        <v>1</v>
      </c>
      <c r="C50">
        <v>36371</v>
      </c>
      <c r="D50">
        <v>376</v>
      </c>
      <c r="E50">
        <v>61</v>
      </c>
      <c r="F50">
        <v>9</v>
      </c>
      <c r="G50" t="s">
        <v>22</v>
      </c>
      <c r="H50" t="str">
        <f t="shared" si="0"/>
        <v>Low</v>
      </c>
      <c r="I50">
        <f>SUM(Table3[[#This Row],[Electricity_Usage (kWh)]]+Table3[[#This Row],[Gas_Usage]])</f>
        <v>437</v>
      </c>
    </row>
    <row r="51" spans="1:9" x14ac:dyDescent="0.3">
      <c r="A51" t="s">
        <v>68</v>
      </c>
      <c r="B51">
        <v>3</v>
      </c>
      <c r="C51">
        <v>97371</v>
      </c>
      <c r="D51">
        <v>348</v>
      </c>
      <c r="E51">
        <v>103</v>
      </c>
      <c r="F51">
        <v>4</v>
      </c>
      <c r="G51" t="s">
        <v>22</v>
      </c>
      <c r="H51" t="str">
        <f t="shared" si="0"/>
        <v>High</v>
      </c>
      <c r="I51">
        <f>SUM(Table3[[#This Row],[Electricity_Usage (kWh)]]+Table3[[#This Row],[Gas_Usage]])</f>
        <v>451</v>
      </c>
    </row>
    <row r="52" spans="1:9" x14ac:dyDescent="0.3">
      <c r="A52" t="s">
        <v>69</v>
      </c>
      <c r="B52">
        <v>5</v>
      </c>
      <c r="C52">
        <v>22049</v>
      </c>
      <c r="D52">
        <v>263</v>
      </c>
      <c r="E52">
        <v>182</v>
      </c>
      <c r="F52">
        <v>14</v>
      </c>
      <c r="G52" t="s">
        <v>56</v>
      </c>
      <c r="H52" t="str">
        <f t="shared" si="0"/>
        <v>Low</v>
      </c>
      <c r="I52">
        <f>SUM(Table3[[#This Row],[Electricity_Usage (kWh)]]+Table3[[#This Row],[Gas_Usage]])</f>
        <v>445</v>
      </c>
    </row>
    <row r="53" spans="1:9" x14ac:dyDescent="0.3">
      <c r="A53" t="s">
        <v>70</v>
      </c>
      <c r="B53">
        <v>3</v>
      </c>
      <c r="C53">
        <v>51616</v>
      </c>
      <c r="D53">
        <v>493</v>
      </c>
      <c r="E53">
        <v>106</v>
      </c>
      <c r="F53">
        <v>7</v>
      </c>
      <c r="G53" t="s">
        <v>13</v>
      </c>
      <c r="H53" t="str">
        <f t="shared" si="0"/>
        <v>Medium</v>
      </c>
      <c r="I53">
        <f>SUM(Table3[[#This Row],[Electricity_Usage (kWh)]]+Table3[[#This Row],[Gas_Usage]])</f>
        <v>599</v>
      </c>
    </row>
    <row r="54" spans="1:9" x14ac:dyDescent="0.3">
      <c r="A54" t="s">
        <v>71</v>
      </c>
      <c r="B54">
        <v>7</v>
      </c>
      <c r="C54">
        <v>40932</v>
      </c>
      <c r="D54">
        <v>456</v>
      </c>
      <c r="E54">
        <v>194</v>
      </c>
      <c r="F54">
        <v>2</v>
      </c>
      <c r="G54" t="s">
        <v>56</v>
      </c>
      <c r="H54" t="str">
        <f t="shared" si="0"/>
        <v>Medium</v>
      </c>
      <c r="I54">
        <f>SUM(Table3[[#This Row],[Electricity_Usage (kWh)]]+Table3[[#This Row],[Gas_Usage]])</f>
        <v>650</v>
      </c>
    </row>
    <row r="55" spans="1:9" x14ac:dyDescent="0.3">
      <c r="A55" t="s">
        <v>72</v>
      </c>
      <c r="B55">
        <v>5</v>
      </c>
      <c r="C55">
        <v>49855</v>
      </c>
      <c r="D55">
        <v>291</v>
      </c>
      <c r="E55">
        <v>161</v>
      </c>
      <c r="F55">
        <v>8</v>
      </c>
      <c r="G55" t="s">
        <v>27</v>
      </c>
      <c r="H55" t="str">
        <f t="shared" si="0"/>
        <v>Medium</v>
      </c>
      <c r="I55">
        <f>SUM(Table3[[#This Row],[Electricity_Usage (kWh)]]+Table3[[#This Row],[Gas_Usage]])</f>
        <v>452</v>
      </c>
    </row>
    <row r="56" spans="1:9" x14ac:dyDescent="0.3">
      <c r="A56" t="s">
        <v>73</v>
      </c>
      <c r="B56">
        <v>1</v>
      </c>
      <c r="C56">
        <v>81434</v>
      </c>
      <c r="D56">
        <v>326</v>
      </c>
      <c r="E56">
        <v>96</v>
      </c>
      <c r="F56">
        <v>2</v>
      </c>
      <c r="G56" t="s">
        <v>10</v>
      </c>
      <c r="H56" t="str">
        <f t="shared" si="0"/>
        <v>High</v>
      </c>
      <c r="I56">
        <f>SUM(Table3[[#This Row],[Electricity_Usage (kWh)]]+Table3[[#This Row],[Gas_Usage]])</f>
        <v>422</v>
      </c>
    </row>
    <row r="57" spans="1:9" x14ac:dyDescent="0.3">
      <c r="A57" t="s">
        <v>74</v>
      </c>
      <c r="B57">
        <v>7</v>
      </c>
      <c r="C57">
        <v>92694</v>
      </c>
      <c r="D57">
        <v>276</v>
      </c>
      <c r="E57">
        <v>200</v>
      </c>
      <c r="F57">
        <v>10</v>
      </c>
      <c r="G57" t="s">
        <v>27</v>
      </c>
      <c r="H57" t="str">
        <f t="shared" si="0"/>
        <v>High</v>
      </c>
      <c r="I57">
        <f>SUM(Table3[[#This Row],[Electricity_Usage (kWh)]]+Table3[[#This Row],[Gas_Usage]])</f>
        <v>476</v>
      </c>
    </row>
    <row r="58" spans="1:9" x14ac:dyDescent="0.3">
      <c r="A58" t="s">
        <v>75</v>
      </c>
      <c r="B58">
        <v>2</v>
      </c>
      <c r="C58">
        <v>63016</v>
      </c>
      <c r="D58">
        <v>198</v>
      </c>
      <c r="E58">
        <v>134</v>
      </c>
      <c r="F58">
        <v>2</v>
      </c>
      <c r="G58" t="s">
        <v>31</v>
      </c>
      <c r="H58" t="str">
        <f t="shared" si="0"/>
        <v>Medium</v>
      </c>
      <c r="I58">
        <f>SUM(Table3[[#This Row],[Electricity_Usage (kWh)]]+Table3[[#This Row],[Gas_Usage]])</f>
        <v>332</v>
      </c>
    </row>
    <row r="59" spans="1:9" x14ac:dyDescent="0.3">
      <c r="A59" t="s">
        <v>76</v>
      </c>
      <c r="B59">
        <v>4</v>
      </c>
      <c r="C59">
        <v>27400</v>
      </c>
      <c r="D59">
        <v>135</v>
      </c>
      <c r="E59">
        <v>191</v>
      </c>
      <c r="F59">
        <v>2</v>
      </c>
      <c r="G59" t="s">
        <v>27</v>
      </c>
      <c r="H59" t="str">
        <f t="shared" si="0"/>
        <v>Low</v>
      </c>
      <c r="I59">
        <f>SUM(Table3[[#This Row],[Electricity_Usage (kWh)]]+Table3[[#This Row],[Gas_Usage]])</f>
        <v>326</v>
      </c>
    </row>
    <row r="60" spans="1:9" x14ac:dyDescent="0.3">
      <c r="A60" t="s">
        <v>77</v>
      </c>
      <c r="B60">
        <v>1</v>
      </c>
      <c r="C60">
        <v>62642</v>
      </c>
      <c r="D60">
        <v>195</v>
      </c>
      <c r="E60">
        <v>115</v>
      </c>
      <c r="F60">
        <v>8</v>
      </c>
      <c r="G60" t="s">
        <v>17</v>
      </c>
      <c r="H60" t="str">
        <f t="shared" si="0"/>
        <v>Medium</v>
      </c>
      <c r="I60">
        <f>SUM(Table3[[#This Row],[Electricity_Usage (kWh)]]+Table3[[#This Row],[Gas_Usage]])</f>
        <v>310</v>
      </c>
    </row>
    <row r="61" spans="1:9" x14ac:dyDescent="0.3">
      <c r="A61" t="s">
        <v>78</v>
      </c>
      <c r="B61">
        <v>4</v>
      </c>
      <c r="C61">
        <v>35151</v>
      </c>
      <c r="D61">
        <v>251</v>
      </c>
      <c r="E61">
        <v>124</v>
      </c>
      <c r="F61">
        <v>3</v>
      </c>
      <c r="G61" t="s">
        <v>27</v>
      </c>
      <c r="H61" t="str">
        <f t="shared" si="0"/>
        <v>Low</v>
      </c>
      <c r="I61">
        <f>SUM(Table3[[#This Row],[Electricity_Usage (kWh)]]+Table3[[#This Row],[Gas_Usage]])</f>
        <v>375</v>
      </c>
    </row>
    <row r="62" spans="1:9" x14ac:dyDescent="0.3">
      <c r="A62" t="s">
        <v>79</v>
      </c>
      <c r="B62">
        <v>6</v>
      </c>
      <c r="C62">
        <v>71407</v>
      </c>
      <c r="D62">
        <v>250</v>
      </c>
      <c r="E62">
        <v>152</v>
      </c>
      <c r="F62">
        <v>6</v>
      </c>
      <c r="G62" t="s">
        <v>56</v>
      </c>
      <c r="H62" t="str">
        <f t="shared" si="0"/>
        <v>High</v>
      </c>
      <c r="I62">
        <f>SUM(Table3[[#This Row],[Electricity_Usage (kWh)]]+Table3[[#This Row],[Gas_Usage]])</f>
        <v>402</v>
      </c>
    </row>
    <row r="63" spans="1:9" x14ac:dyDescent="0.3">
      <c r="A63" t="s">
        <v>80</v>
      </c>
      <c r="B63">
        <v>2</v>
      </c>
      <c r="C63">
        <v>86690</v>
      </c>
      <c r="D63">
        <v>289</v>
      </c>
      <c r="E63">
        <v>87</v>
      </c>
      <c r="F63">
        <v>9</v>
      </c>
      <c r="G63" t="s">
        <v>8</v>
      </c>
      <c r="H63" t="str">
        <f t="shared" si="0"/>
        <v>High</v>
      </c>
      <c r="I63">
        <f>SUM(Table3[[#This Row],[Electricity_Usage (kWh)]]+Table3[[#This Row],[Gas_Usage]])</f>
        <v>376</v>
      </c>
    </row>
    <row r="64" spans="1:9" x14ac:dyDescent="0.3">
      <c r="A64" t="s">
        <v>81</v>
      </c>
      <c r="B64">
        <v>2</v>
      </c>
      <c r="C64">
        <v>24499</v>
      </c>
      <c r="D64">
        <v>323</v>
      </c>
      <c r="E64">
        <v>99</v>
      </c>
      <c r="F64">
        <v>9</v>
      </c>
      <c r="G64" t="s">
        <v>8</v>
      </c>
      <c r="H64" t="str">
        <f t="shared" si="0"/>
        <v>Low</v>
      </c>
      <c r="I64">
        <f>SUM(Table3[[#This Row],[Electricity_Usage (kWh)]]+Table3[[#This Row],[Gas_Usage]])</f>
        <v>422</v>
      </c>
    </row>
    <row r="65" spans="1:9" x14ac:dyDescent="0.3">
      <c r="A65" t="s">
        <v>82</v>
      </c>
      <c r="B65">
        <v>1</v>
      </c>
      <c r="C65">
        <v>26295</v>
      </c>
      <c r="D65">
        <v>136</v>
      </c>
      <c r="E65">
        <v>147</v>
      </c>
      <c r="F65">
        <v>4</v>
      </c>
      <c r="G65" t="s">
        <v>22</v>
      </c>
      <c r="H65" t="str">
        <f t="shared" si="0"/>
        <v>Low</v>
      </c>
      <c r="I65">
        <f>SUM(Table3[[#This Row],[Electricity_Usage (kWh)]]+Table3[[#This Row],[Gas_Usage]])</f>
        <v>283</v>
      </c>
    </row>
    <row r="66" spans="1:9" x14ac:dyDescent="0.3">
      <c r="A66" t="s">
        <v>83</v>
      </c>
      <c r="B66">
        <v>2</v>
      </c>
      <c r="C66">
        <v>79040</v>
      </c>
      <c r="D66">
        <v>367</v>
      </c>
      <c r="E66">
        <v>131</v>
      </c>
      <c r="F66">
        <v>8</v>
      </c>
      <c r="G66" t="s">
        <v>15</v>
      </c>
      <c r="H66" t="str">
        <f t="shared" si="0"/>
        <v>High</v>
      </c>
      <c r="I66">
        <f>SUM(Table3[[#This Row],[Electricity_Usage (kWh)]]+Table3[[#This Row],[Gas_Usage]])</f>
        <v>498</v>
      </c>
    </row>
    <row r="67" spans="1:9" x14ac:dyDescent="0.3">
      <c r="A67" t="s">
        <v>84</v>
      </c>
      <c r="B67">
        <v>5</v>
      </c>
      <c r="C67">
        <v>32183</v>
      </c>
      <c r="D67">
        <v>468</v>
      </c>
      <c r="E67">
        <v>79</v>
      </c>
      <c r="F67">
        <v>4</v>
      </c>
      <c r="G67" t="s">
        <v>10</v>
      </c>
      <c r="H67" t="str">
        <f t="shared" ref="H67:H130" si="1">IF(C67&lt;40000,"Low",IF(C67&lt;=70000,"Medium","High"))</f>
        <v>Low</v>
      </c>
      <c r="I67">
        <f>SUM(Table3[[#This Row],[Electricity_Usage (kWh)]]+Table3[[#This Row],[Gas_Usage]])</f>
        <v>547</v>
      </c>
    </row>
    <row r="68" spans="1:9" x14ac:dyDescent="0.3">
      <c r="A68" t="s">
        <v>85</v>
      </c>
      <c r="B68">
        <v>2</v>
      </c>
      <c r="C68">
        <v>49299</v>
      </c>
      <c r="D68">
        <v>282</v>
      </c>
      <c r="E68">
        <v>128</v>
      </c>
      <c r="F68">
        <v>7</v>
      </c>
      <c r="G68" t="s">
        <v>10</v>
      </c>
      <c r="H68" t="str">
        <f t="shared" si="1"/>
        <v>Medium</v>
      </c>
      <c r="I68">
        <f>SUM(Table3[[#This Row],[Electricity_Usage (kWh)]]+Table3[[#This Row],[Gas_Usage]])</f>
        <v>410</v>
      </c>
    </row>
    <row r="69" spans="1:9" x14ac:dyDescent="0.3">
      <c r="A69" t="s">
        <v>86</v>
      </c>
      <c r="B69">
        <v>4</v>
      </c>
      <c r="C69">
        <v>32874</v>
      </c>
      <c r="D69">
        <v>112</v>
      </c>
      <c r="E69">
        <v>140</v>
      </c>
      <c r="F69">
        <v>7</v>
      </c>
      <c r="G69" t="s">
        <v>17</v>
      </c>
      <c r="H69" t="str">
        <f t="shared" si="1"/>
        <v>Low</v>
      </c>
      <c r="I69">
        <f>SUM(Table3[[#This Row],[Electricity_Usage (kWh)]]+Table3[[#This Row],[Gas_Usage]])</f>
        <v>252</v>
      </c>
    </row>
    <row r="70" spans="1:9" x14ac:dyDescent="0.3">
      <c r="A70" t="s">
        <v>87</v>
      </c>
      <c r="B70">
        <v>4</v>
      </c>
      <c r="C70">
        <v>52711</v>
      </c>
      <c r="D70">
        <v>378</v>
      </c>
      <c r="E70">
        <v>101</v>
      </c>
      <c r="F70">
        <v>4</v>
      </c>
      <c r="G70" t="s">
        <v>56</v>
      </c>
      <c r="H70" t="str">
        <f t="shared" si="1"/>
        <v>Medium</v>
      </c>
      <c r="I70">
        <f>SUM(Table3[[#This Row],[Electricity_Usage (kWh)]]+Table3[[#This Row],[Gas_Usage]])</f>
        <v>479</v>
      </c>
    </row>
    <row r="71" spans="1:9" x14ac:dyDescent="0.3">
      <c r="A71" t="s">
        <v>88</v>
      </c>
      <c r="B71">
        <v>7</v>
      </c>
      <c r="C71">
        <v>25539</v>
      </c>
      <c r="D71">
        <v>316</v>
      </c>
      <c r="E71">
        <v>128</v>
      </c>
      <c r="F71">
        <v>8</v>
      </c>
      <c r="G71" t="s">
        <v>22</v>
      </c>
      <c r="H71" t="str">
        <f t="shared" si="1"/>
        <v>Low</v>
      </c>
      <c r="I71">
        <f>SUM(Table3[[#This Row],[Electricity_Usage (kWh)]]+Table3[[#This Row],[Gas_Usage]])</f>
        <v>444</v>
      </c>
    </row>
    <row r="72" spans="1:9" x14ac:dyDescent="0.3">
      <c r="A72" t="s">
        <v>89</v>
      </c>
      <c r="B72">
        <v>4</v>
      </c>
      <c r="C72">
        <v>73351</v>
      </c>
      <c r="D72">
        <v>454</v>
      </c>
      <c r="E72">
        <v>79</v>
      </c>
      <c r="F72">
        <v>4</v>
      </c>
      <c r="G72" t="s">
        <v>51</v>
      </c>
      <c r="H72" t="str">
        <f t="shared" si="1"/>
        <v>High</v>
      </c>
      <c r="I72">
        <f>SUM(Table3[[#This Row],[Electricity_Usage (kWh)]]+Table3[[#This Row],[Gas_Usage]])</f>
        <v>533</v>
      </c>
    </row>
    <row r="73" spans="1:9" x14ac:dyDescent="0.3">
      <c r="A73" t="s">
        <v>90</v>
      </c>
      <c r="B73">
        <v>7</v>
      </c>
      <c r="C73">
        <v>81267</v>
      </c>
      <c r="D73">
        <v>460</v>
      </c>
      <c r="E73">
        <v>155</v>
      </c>
      <c r="F73">
        <v>9</v>
      </c>
      <c r="G73" t="s">
        <v>31</v>
      </c>
      <c r="H73" t="str">
        <f t="shared" si="1"/>
        <v>High</v>
      </c>
      <c r="I73">
        <f>SUM(Table3[[#This Row],[Electricity_Usage (kWh)]]+Table3[[#This Row],[Gas_Usage]])</f>
        <v>615</v>
      </c>
    </row>
    <row r="74" spans="1:9" x14ac:dyDescent="0.3">
      <c r="A74" t="s">
        <v>91</v>
      </c>
      <c r="B74">
        <v>4</v>
      </c>
      <c r="C74">
        <v>68354</v>
      </c>
      <c r="D74">
        <v>385</v>
      </c>
      <c r="E74">
        <v>100</v>
      </c>
      <c r="F74">
        <v>11</v>
      </c>
      <c r="G74" t="s">
        <v>10</v>
      </c>
      <c r="H74" t="str">
        <f t="shared" si="1"/>
        <v>Medium</v>
      </c>
      <c r="I74">
        <f>SUM(Table3[[#This Row],[Electricity_Usage (kWh)]]+Table3[[#This Row],[Gas_Usage]])</f>
        <v>485</v>
      </c>
    </row>
    <row r="75" spans="1:9" x14ac:dyDescent="0.3">
      <c r="A75" t="s">
        <v>92</v>
      </c>
      <c r="B75">
        <v>5</v>
      </c>
      <c r="C75">
        <v>22557</v>
      </c>
      <c r="D75">
        <v>372</v>
      </c>
      <c r="E75">
        <v>130</v>
      </c>
      <c r="F75">
        <v>5</v>
      </c>
      <c r="G75" t="s">
        <v>8</v>
      </c>
      <c r="H75" t="str">
        <f t="shared" si="1"/>
        <v>Low</v>
      </c>
      <c r="I75">
        <f>SUM(Table3[[#This Row],[Electricity_Usage (kWh)]]+Table3[[#This Row],[Gas_Usage]])</f>
        <v>502</v>
      </c>
    </row>
    <row r="76" spans="1:9" x14ac:dyDescent="0.3">
      <c r="A76" t="s">
        <v>93</v>
      </c>
      <c r="B76">
        <v>7</v>
      </c>
      <c r="C76">
        <v>58360</v>
      </c>
      <c r="D76">
        <v>468</v>
      </c>
      <c r="E76">
        <v>182</v>
      </c>
      <c r="F76">
        <v>14</v>
      </c>
      <c r="G76" t="s">
        <v>27</v>
      </c>
      <c r="H76" t="str">
        <f t="shared" si="1"/>
        <v>Medium</v>
      </c>
      <c r="I76">
        <f>SUM(Table3[[#This Row],[Electricity_Usage (kWh)]]+Table3[[#This Row],[Gas_Usage]])</f>
        <v>650</v>
      </c>
    </row>
    <row r="77" spans="1:9" x14ac:dyDescent="0.3">
      <c r="A77" t="s">
        <v>94</v>
      </c>
      <c r="B77">
        <v>3</v>
      </c>
      <c r="C77">
        <v>22200</v>
      </c>
      <c r="D77">
        <v>161</v>
      </c>
      <c r="E77">
        <v>78</v>
      </c>
      <c r="F77">
        <v>2</v>
      </c>
      <c r="G77" t="s">
        <v>27</v>
      </c>
      <c r="H77" t="str">
        <f t="shared" si="1"/>
        <v>Low</v>
      </c>
      <c r="I77">
        <f>SUM(Table3[[#This Row],[Electricity_Usage (kWh)]]+Table3[[#This Row],[Gas_Usage]])</f>
        <v>239</v>
      </c>
    </row>
    <row r="78" spans="1:9" x14ac:dyDescent="0.3">
      <c r="A78" t="s">
        <v>95</v>
      </c>
      <c r="B78">
        <v>6</v>
      </c>
      <c r="C78">
        <v>88497</v>
      </c>
      <c r="D78">
        <v>183</v>
      </c>
      <c r="E78">
        <v>181</v>
      </c>
      <c r="F78">
        <v>5</v>
      </c>
      <c r="G78" t="s">
        <v>15</v>
      </c>
      <c r="H78" t="str">
        <f t="shared" si="1"/>
        <v>High</v>
      </c>
      <c r="I78">
        <f>SUM(Table3[[#This Row],[Electricity_Usage (kWh)]]+Table3[[#This Row],[Gas_Usage]])</f>
        <v>364</v>
      </c>
    </row>
    <row r="79" spans="1:9" x14ac:dyDescent="0.3">
      <c r="A79" t="s">
        <v>96</v>
      </c>
      <c r="B79">
        <v>1</v>
      </c>
      <c r="C79">
        <v>66975</v>
      </c>
      <c r="D79">
        <v>467</v>
      </c>
      <c r="E79">
        <v>187</v>
      </c>
      <c r="F79">
        <v>8</v>
      </c>
      <c r="G79" t="s">
        <v>22</v>
      </c>
      <c r="H79" t="str">
        <f t="shared" si="1"/>
        <v>Medium</v>
      </c>
      <c r="I79">
        <f>SUM(Table3[[#This Row],[Electricity_Usage (kWh)]]+Table3[[#This Row],[Gas_Usage]])</f>
        <v>654</v>
      </c>
    </row>
    <row r="80" spans="1:9" x14ac:dyDescent="0.3">
      <c r="A80" t="s">
        <v>97</v>
      </c>
      <c r="B80">
        <v>4</v>
      </c>
      <c r="C80">
        <v>41357</v>
      </c>
      <c r="D80">
        <v>316</v>
      </c>
      <c r="E80">
        <v>194</v>
      </c>
      <c r="F80">
        <v>12</v>
      </c>
      <c r="G80" t="s">
        <v>56</v>
      </c>
      <c r="H80" t="str">
        <f t="shared" si="1"/>
        <v>Medium</v>
      </c>
      <c r="I80">
        <f>SUM(Table3[[#This Row],[Electricity_Usage (kWh)]]+Table3[[#This Row],[Gas_Usage]])</f>
        <v>510</v>
      </c>
    </row>
    <row r="81" spans="1:9" x14ac:dyDescent="0.3">
      <c r="A81" t="s">
        <v>98</v>
      </c>
      <c r="B81">
        <v>2</v>
      </c>
      <c r="C81">
        <v>97505</v>
      </c>
      <c r="D81">
        <v>441</v>
      </c>
      <c r="E81">
        <v>123</v>
      </c>
      <c r="F81">
        <v>5</v>
      </c>
      <c r="G81" t="s">
        <v>56</v>
      </c>
      <c r="H81" t="str">
        <f t="shared" si="1"/>
        <v>High</v>
      </c>
      <c r="I81">
        <f>SUM(Table3[[#This Row],[Electricity_Usage (kWh)]]+Table3[[#This Row],[Gas_Usage]])</f>
        <v>564</v>
      </c>
    </row>
    <row r="82" spans="1:9" x14ac:dyDescent="0.3">
      <c r="A82" t="s">
        <v>99</v>
      </c>
      <c r="B82">
        <v>4</v>
      </c>
      <c r="C82">
        <v>22869</v>
      </c>
      <c r="D82">
        <v>496</v>
      </c>
      <c r="E82">
        <v>66</v>
      </c>
      <c r="F82">
        <v>14</v>
      </c>
      <c r="G82" t="s">
        <v>13</v>
      </c>
      <c r="H82" t="str">
        <f t="shared" si="1"/>
        <v>Low</v>
      </c>
      <c r="I82">
        <f>SUM(Table3[[#This Row],[Electricity_Usage (kWh)]]+Table3[[#This Row],[Gas_Usage]])</f>
        <v>562</v>
      </c>
    </row>
    <row r="83" spans="1:9" x14ac:dyDescent="0.3">
      <c r="A83" t="s">
        <v>100</v>
      </c>
      <c r="B83">
        <v>2</v>
      </c>
      <c r="C83">
        <v>81135</v>
      </c>
      <c r="D83">
        <v>286</v>
      </c>
      <c r="E83">
        <v>133</v>
      </c>
      <c r="F83">
        <v>7</v>
      </c>
      <c r="G83" t="s">
        <v>45</v>
      </c>
      <c r="H83" t="str">
        <f t="shared" si="1"/>
        <v>High</v>
      </c>
      <c r="I83">
        <f>SUM(Table3[[#This Row],[Electricity_Usage (kWh)]]+Table3[[#This Row],[Gas_Usage]])</f>
        <v>419</v>
      </c>
    </row>
    <row r="84" spans="1:9" x14ac:dyDescent="0.3">
      <c r="A84" t="s">
        <v>101</v>
      </c>
      <c r="B84">
        <v>6</v>
      </c>
      <c r="C84">
        <v>70108</v>
      </c>
      <c r="D84">
        <v>118</v>
      </c>
      <c r="E84">
        <v>118</v>
      </c>
      <c r="F84">
        <v>10</v>
      </c>
      <c r="G84" t="s">
        <v>10</v>
      </c>
      <c r="H84" t="str">
        <f t="shared" si="1"/>
        <v>High</v>
      </c>
      <c r="I84">
        <f>SUM(Table3[[#This Row],[Electricity_Usage (kWh)]]+Table3[[#This Row],[Gas_Usage]])</f>
        <v>236</v>
      </c>
    </row>
    <row r="85" spans="1:9" x14ac:dyDescent="0.3">
      <c r="A85" t="s">
        <v>102</v>
      </c>
      <c r="B85">
        <v>6</v>
      </c>
      <c r="C85">
        <v>58467</v>
      </c>
      <c r="D85">
        <v>276</v>
      </c>
      <c r="E85">
        <v>83</v>
      </c>
      <c r="F85">
        <v>2</v>
      </c>
      <c r="G85" t="s">
        <v>56</v>
      </c>
      <c r="H85" t="str">
        <f t="shared" si="1"/>
        <v>Medium</v>
      </c>
      <c r="I85">
        <f>SUM(Table3[[#This Row],[Electricity_Usage (kWh)]]+Table3[[#This Row],[Gas_Usage]])</f>
        <v>359</v>
      </c>
    </row>
    <row r="86" spans="1:9" x14ac:dyDescent="0.3">
      <c r="A86" t="s">
        <v>103</v>
      </c>
      <c r="B86">
        <v>6</v>
      </c>
      <c r="C86">
        <v>43328</v>
      </c>
      <c r="D86">
        <v>199</v>
      </c>
      <c r="E86">
        <v>55</v>
      </c>
      <c r="F86">
        <v>14</v>
      </c>
      <c r="G86" t="s">
        <v>15</v>
      </c>
      <c r="H86" t="str">
        <f t="shared" si="1"/>
        <v>Medium</v>
      </c>
      <c r="I86">
        <f>SUM(Table3[[#This Row],[Electricity_Usage (kWh)]]+Table3[[#This Row],[Gas_Usage]])</f>
        <v>254</v>
      </c>
    </row>
    <row r="87" spans="1:9" x14ac:dyDescent="0.3">
      <c r="A87" t="s">
        <v>104</v>
      </c>
      <c r="B87">
        <v>2</v>
      </c>
      <c r="C87">
        <v>23987</v>
      </c>
      <c r="D87">
        <v>495</v>
      </c>
      <c r="E87">
        <v>102</v>
      </c>
      <c r="F87">
        <v>6</v>
      </c>
      <c r="G87" t="s">
        <v>8</v>
      </c>
      <c r="H87" t="str">
        <f t="shared" si="1"/>
        <v>Low</v>
      </c>
      <c r="I87">
        <f>SUM(Table3[[#This Row],[Electricity_Usage (kWh)]]+Table3[[#This Row],[Gas_Usage]])</f>
        <v>597</v>
      </c>
    </row>
    <row r="88" spans="1:9" x14ac:dyDescent="0.3">
      <c r="A88" t="s">
        <v>105</v>
      </c>
      <c r="B88">
        <v>4</v>
      </c>
      <c r="C88">
        <v>78871</v>
      </c>
      <c r="D88">
        <v>332</v>
      </c>
      <c r="E88">
        <v>175</v>
      </c>
      <c r="F88">
        <v>12</v>
      </c>
      <c r="G88" t="s">
        <v>22</v>
      </c>
      <c r="H88" t="str">
        <f t="shared" si="1"/>
        <v>High</v>
      </c>
      <c r="I88">
        <f>SUM(Table3[[#This Row],[Electricity_Usage (kWh)]]+Table3[[#This Row],[Gas_Usage]])</f>
        <v>507</v>
      </c>
    </row>
    <row r="89" spans="1:9" x14ac:dyDescent="0.3">
      <c r="A89" t="s">
        <v>106</v>
      </c>
      <c r="B89">
        <v>6</v>
      </c>
      <c r="C89">
        <v>42399</v>
      </c>
      <c r="D89">
        <v>175</v>
      </c>
      <c r="E89">
        <v>92</v>
      </c>
      <c r="F89">
        <v>8</v>
      </c>
      <c r="G89" t="s">
        <v>31</v>
      </c>
      <c r="H89" t="str">
        <f t="shared" si="1"/>
        <v>Medium</v>
      </c>
      <c r="I89">
        <f>SUM(Table3[[#This Row],[Electricity_Usage (kWh)]]+Table3[[#This Row],[Gas_Usage]])</f>
        <v>267</v>
      </c>
    </row>
    <row r="90" spans="1:9" x14ac:dyDescent="0.3">
      <c r="A90" t="s">
        <v>107</v>
      </c>
      <c r="B90">
        <v>5</v>
      </c>
      <c r="C90">
        <v>66214</v>
      </c>
      <c r="D90">
        <v>364</v>
      </c>
      <c r="E90">
        <v>164</v>
      </c>
      <c r="F90">
        <v>2</v>
      </c>
      <c r="G90" t="s">
        <v>13</v>
      </c>
      <c r="H90" t="str">
        <f t="shared" si="1"/>
        <v>Medium</v>
      </c>
      <c r="I90">
        <f>SUM(Table3[[#This Row],[Electricity_Usage (kWh)]]+Table3[[#This Row],[Gas_Usage]])</f>
        <v>528</v>
      </c>
    </row>
    <row r="91" spans="1:9" x14ac:dyDescent="0.3">
      <c r="A91" t="s">
        <v>108</v>
      </c>
      <c r="B91">
        <v>7</v>
      </c>
      <c r="C91">
        <v>90271</v>
      </c>
      <c r="D91">
        <v>383</v>
      </c>
      <c r="E91">
        <v>160</v>
      </c>
      <c r="F91">
        <v>5</v>
      </c>
      <c r="G91" t="s">
        <v>15</v>
      </c>
      <c r="H91" t="str">
        <f t="shared" si="1"/>
        <v>High</v>
      </c>
      <c r="I91">
        <f>SUM(Table3[[#This Row],[Electricity_Usage (kWh)]]+Table3[[#This Row],[Gas_Usage]])</f>
        <v>543</v>
      </c>
    </row>
    <row r="92" spans="1:9" x14ac:dyDescent="0.3">
      <c r="A92" t="s">
        <v>109</v>
      </c>
      <c r="B92">
        <v>2</v>
      </c>
      <c r="C92">
        <v>64064</v>
      </c>
      <c r="D92">
        <v>305</v>
      </c>
      <c r="E92">
        <v>200</v>
      </c>
      <c r="F92">
        <v>7</v>
      </c>
      <c r="G92" t="s">
        <v>25</v>
      </c>
      <c r="H92" t="str">
        <f t="shared" si="1"/>
        <v>Medium</v>
      </c>
      <c r="I92">
        <f>SUM(Table3[[#This Row],[Electricity_Usage (kWh)]]+Table3[[#This Row],[Gas_Usage]])</f>
        <v>505</v>
      </c>
    </row>
    <row r="93" spans="1:9" x14ac:dyDescent="0.3">
      <c r="A93" t="s">
        <v>110</v>
      </c>
      <c r="B93">
        <v>2</v>
      </c>
      <c r="C93">
        <v>90091</v>
      </c>
      <c r="D93">
        <v>322</v>
      </c>
      <c r="E93">
        <v>129</v>
      </c>
      <c r="F93">
        <v>3</v>
      </c>
      <c r="G93" t="s">
        <v>17</v>
      </c>
      <c r="H93" t="str">
        <f t="shared" si="1"/>
        <v>High</v>
      </c>
      <c r="I93">
        <f>SUM(Table3[[#This Row],[Electricity_Usage (kWh)]]+Table3[[#This Row],[Gas_Usage]])</f>
        <v>451</v>
      </c>
    </row>
    <row r="94" spans="1:9" x14ac:dyDescent="0.3">
      <c r="A94" t="s">
        <v>111</v>
      </c>
      <c r="B94">
        <v>4</v>
      </c>
      <c r="C94">
        <v>60818</v>
      </c>
      <c r="D94">
        <v>483</v>
      </c>
      <c r="E94">
        <v>144</v>
      </c>
      <c r="F94">
        <v>11</v>
      </c>
      <c r="G94" t="s">
        <v>31</v>
      </c>
      <c r="H94" t="str">
        <f t="shared" si="1"/>
        <v>Medium</v>
      </c>
      <c r="I94">
        <f>SUM(Table3[[#This Row],[Electricity_Usage (kWh)]]+Table3[[#This Row],[Gas_Usage]])</f>
        <v>627</v>
      </c>
    </row>
    <row r="95" spans="1:9" x14ac:dyDescent="0.3">
      <c r="A95" t="s">
        <v>112</v>
      </c>
      <c r="B95">
        <v>2</v>
      </c>
      <c r="C95">
        <v>65525</v>
      </c>
      <c r="D95">
        <v>151</v>
      </c>
      <c r="E95">
        <v>167</v>
      </c>
      <c r="F95">
        <v>6</v>
      </c>
      <c r="G95" t="s">
        <v>25</v>
      </c>
      <c r="H95" t="str">
        <f t="shared" si="1"/>
        <v>Medium</v>
      </c>
      <c r="I95">
        <f>SUM(Table3[[#This Row],[Electricity_Usage (kWh)]]+Table3[[#This Row],[Gas_Usage]])</f>
        <v>318</v>
      </c>
    </row>
    <row r="96" spans="1:9" x14ac:dyDescent="0.3">
      <c r="A96" t="s">
        <v>113</v>
      </c>
      <c r="B96">
        <v>2</v>
      </c>
      <c r="C96">
        <v>39830</v>
      </c>
      <c r="D96">
        <v>438</v>
      </c>
      <c r="E96">
        <v>193</v>
      </c>
      <c r="F96">
        <v>12</v>
      </c>
      <c r="G96" t="s">
        <v>51</v>
      </c>
      <c r="H96" t="str">
        <f t="shared" si="1"/>
        <v>Low</v>
      </c>
      <c r="I96">
        <f>SUM(Table3[[#This Row],[Electricity_Usage (kWh)]]+Table3[[#This Row],[Gas_Usage]])</f>
        <v>631</v>
      </c>
    </row>
    <row r="97" spans="1:9" x14ac:dyDescent="0.3">
      <c r="A97" t="s">
        <v>114</v>
      </c>
      <c r="B97">
        <v>6</v>
      </c>
      <c r="C97">
        <v>37429</v>
      </c>
      <c r="D97">
        <v>466</v>
      </c>
      <c r="E97">
        <v>57</v>
      </c>
      <c r="F97">
        <v>11</v>
      </c>
      <c r="G97" t="s">
        <v>27</v>
      </c>
      <c r="H97" t="str">
        <f t="shared" si="1"/>
        <v>Low</v>
      </c>
      <c r="I97">
        <f>SUM(Table3[[#This Row],[Electricity_Usage (kWh)]]+Table3[[#This Row],[Gas_Usage]])</f>
        <v>523</v>
      </c>
    </row>
    <row r="98" spans="1:9" x14ac:dyDescent="0.3">
      <c r="A98" t="s">
        <v>115</v>
      </c>
      <c r="B98">
        <v>4</v>
      </c>
      <c r="C98">
        <v>26893</v>
      </c>
      <c r="D98">
        <v>243</v>
      </c>
      <c r="E98">
        <v>181</v>
      </c>
      <c r="F98">
        <v>2</v>
      </c>
      <c r="G98" t="s">
        <v>17</v>
      </c>
      <c r="H98" t="str">
        <f t="shared" si="1"/>
        <v>Low</v>
      </c>
      <c r="I98">
        <f>SUM(Table3[[#This Row],[Electricity_Usage (kWh)]]+Table3[[#This Row],[Gas_Usage]])</f>
        <v>424</v>
      </c>
    </row>
    <row r="99" spans="1:9" x14ac:dyDescent="0.3">
      <c r="A99" t="s">
        <v>116</v>
      </c>
      <c r="B99">
        <v>6</v>
      </c>
      <c r="C99">
        <v>99909</v>
      </c>
      <c r="D99">
        <v>472</v>
      </c>
      <c r="E99">
        <v>153</v>
      </c>
      <c r="F99">
        <v>7</v>
      </c>
      <c r="G99" t="s">
        <v>10</v>
      </c>
      <c r="H99" t="str">
        <f t="shared" si="1"/>
        <v>High</v>
      </c>
      <c r="I99">
        <f>SUM(Table3[[#This Row],[Electricity_Usage (kWh)]]+Table3[[#This Row],[Gas_Usage]])</f>
        <v>625</v>
      </c>
    </row>
    <row r="100" spans="1:9" x14ac:dyDescent="0.3">
      <c r="A100" t="s">
        <v>117</v>
      </c>
      <c r="B100">
        <v>7</v>
      </c>
      <c r="C100">
        <v>67333</v>
      </c>
      <c r="D100">
        <v>168</v>
      </c>
      <c r="E100">
        <v>181</v>
      </c>
      <c r="F100">
        <v>7</v>
      </c>
      <c r="G100" t="s">
        <v>8</v>
      </c>
      <c r="H100" t="str">
        <f t="shared" si="1"/>
        <v>Medium</v>
      </c>
      <c r="I100">
        <f>SUM(Table3[[#This Row],[Electricity_Usage (kWh)]]+Table3[[#This Row],[Gas_Usage]])</f>
        <v>349</v>
      </c>
    </row>
    <row r="101" spans="1:9" x14ac:dyDescent="0.3">
      <c r="A101" t="s">
        <v>118</v>
      </c>
      <c r="B101">
        <v>7</v>
      </c>
      <c r="C101">
        <v>23436</v>
      </c>
      <c r="D101">
        <v>198</v>
      </c>
      <c r="E101">
        <v>74</v>
      </c>
      <c r="F101">
        <v>14</v>
      </c>
      <c r="G101" t="s">
        <v>17</v>
      </c>
      <c r="H101" t="str">
        <f t="shared" si="1"/>
        <v>Low</v>
      </c>
      <c r="I101">
        <f>SUM(Table3[[#This Row],[Electricity_Usage (kWh)]]+Table3[[#This Row],[Gas_Usage]])</f>
        <v>272</v>
      </c>
    </row>
    <row r="102" spans="1:9" x14ac:dyDescent="0.3">
      <c r="A102" t="s">
        <v>119</v>
      </c>
      <c r="B102">
        <v>6</v>
      </c>
      <c r="C102">
        <v>94290</v>
      </c>
      <c r="D102">
        <v>495</v>
      </c>
      <c r="E102">
        <v>145</v>
      </c>
      <c r="F102">
        <v>5</v>
      </c>
      <c r="G102" t="s">
        <v>45</v>
      </c>
      <c r="H102" t="str">
        <f t="shared" si="1"/>
        <v>High</v>
      </c>
      <c r="I102">
        <f>SUM(Table3[[#This Row],[Electricity_Usage (kWh)]]+Table3[[#This Row],[Gas_Usage]])</f>
        <v>640</v>
      </c>
    </row>
    <row r="103" spans="1:9" x14ac:dyDescent="0.3">
      <c r="A103" t="s">
        <v>120</v>
      </c>
      <c r="B103">
        <v>7</v>
      </c>
      <c r="C103">
        <v>96213</v>
      </c>
      <c r="D103">
        <v>124</v>
      </c>
      <c r="E103">
        <v>142</v>
      </c>
      <c r="F103">
        <v>14</v>
      </c>
      <c r="G103" t="s">
        <v>25</v>
      </c>
      <c r="H103" t="str">
        <f t="shared" si="1"/>
        <v>High</v>
      </c>
      <c r="I103">
        <f>SUM(Table3[[#This Row],[Electricity_Usage (kWh)]]+Table3[[#This Row],[Gas_Usage]])</f>
        <v>266</v>
      </c>
    </row>
    <row r="104" spans="1:9" x14ac:dyDescent="0.3">
      <c r="A104" t="s">
        <v>121</v>
      </c>
      <c r="B104">
        <v>4</v>
      </c>
      <c r="C104">
        <v>25895</v>
      </c>
      <c r="D104">
        <v>478</v>
      </c>
      <c r="E104">
        <v>110</v>
      </c>
      <c r="F104">
        <v>9</v>
      </c>
      <c r="G104" t="s">
        <v>10</v>
      </c>
      <c r="H104" t="str">
        <f t="shared" si="1"/>
        <v>Low</v>
      </c>
      <c r="I104">
        <f>SUM(Table3[[#This Row],[Electricity_Usage (kWh)]]+Table3[[#This Row],[Gas_Usage]])</f>
        <v>588</v>
      </c>
    </row>
    <row r="105" spans="1:9" x14ac:dyDescent="0.3">
      <c r="A105" t="s">
        <v>122</v>
      </c>
      <c r="B105">
        <v>1</v>
      </c>
      <c r="C105">
        <v>39738</v>
      </c>
      <c r="D105">
        <v>152</v>
      </c>
      <c r="E105">
        <v>171</v>
      </c>
      <c r="F105">
        <v>5</v>
      </c>
      <c r="G105" t="s">
        <v>45</v>
      </c>
      <c r="H105" t="str">
        <f t="shared" si="1"/>
        <v>Low</v>
      </c>
      <c r="I105">
        <f>SUM(Table3[[#This Row],[Electricity_Usage (kWh)]]+Table3[[#This Row],[Gas_Usage]])</f>
        <v>323</v>
      </c>
    </row>
    <row r="106" spans="1:9" x14ac:dyDescent="0.3">
      <c r="A106" t="s">
        <v>123</v>
      </c>
      <c r="B106">
        <v>6</v>
      </c>
      <c r="C106">
        <v>50746</v>
      </c>
      <c r="D106">
        <v>250</v>
      </c>
      <c r="E106">
        <v>100</v>
      </c>
      <c r="F106">
        <v>9</v>
      </c>
      <c r="G106" t="s">
        <v>27</v>
      </c>
      <c r="H106" t="str">
        <f t="shared" si="1"/>
        <v>Medium</v>
      </c>
      <c r="I106">
        <f>SUM(Table3[[#This Row],[Electricity_Usage (kWh)]]+Table3[[#This Row],[Gas_Usage]])</f>
        <v>350</v>
      </c>
    </row>
    <row r="107" spans="1:9" x14ac:dyDescent="0.3">
      <c r="A107" t="s">
        <v>124</v>
      </c>
      <c r="B107">
        <v>5</v>
      </c>
      <c r="C107">
        <v>69377</v>
      </c>
      <c r="D107">
        <v>243</v>
      </c>
      <c r="E107">
        <v>196</v>
      </c>
      <c r="F107">
        <v>14</v>
      </c>
      <c r="G107" t="s">
        <v>45</v>
      </c>
      <c r="H107" t="str">
        <f t="shared" si="1"/>
        <v>Medium</v>
      </c>
      <c r="I107">
        <f>SUM(Table3[[#This Row],[Electricity_Usage (kWh)]]+Table3[[#This Row],[Gas_Usage]])</f>
        <v>439</v>
      </c>
    </row>
    <row r="108" spans="1:9" x14ac:dyDescent="0.3">
      <c r="A108" t="s">
        <v>125</v>
      </c>
      <c r="B108">
        <v>5</v>
      </c>
      <c r="C108">
        <v>68404</v>
      </c>
      <c r="D108">
        <v>156</v>
      </c>
      <c r="E108">
        <v>70</v>
      </c>
      <c r="F108">
        <v>9</v>
      </c>
      <c r="G108" t="s">
        <v>13</v>
      </c>
      <c r="H108" t="str">
        <f t="shared" si="1"/>
        <v>Medium</v>
      </c>
      <c r="I108">
        <f>SUM(Table3[[#This Row],[Electricity_Usage (kWh)]]+Table3[[#This Row],[Gas_Usage]])</f>
        <v>226</v>
      </c>
    </row>
    <row r="109" spans="1:9" x14ac:dyDescent="0.3">
      <c r="A109" t="s">
        <v>126</v>
      </c>
      <c r="B109">
        <v>2</v>
      </c>
      <c r="C109">
        <v>74045</v>
      </c>
      <c r="D109">
        <v>138</v>
      </c>
      <c r="E109">
        <v>54</v>
      </c>
      <c r="F109">
        <v>6</v>
      </c>
      <c r="G109" t="s">
        <v>13</v>
      </c>
      <c r="H109" t="str">
        <f t="shared" si="1"/>
        <v>High</v>
      </c>
      <c r="I109">
        <f>SUM(Table3[[#This Row],[Electricity_Usage (kWh)]]+Table3[[#This Row],[Gas_Usage]])</f>
        <v>192</v>
      </c>
    </row>
    <row r="110" spans="1:9" x14ac:dyDescent="0.3">
      <c r="A110" t="s">
        <v>127</v>
      </c>
      <c r="B110">
        <v>7</v>
      </c>
      <c r="C110">
        <v>59790</v>
      </c>
      <c r="D110">
        <v>208</v>
      </c>
      <c r="E110">
        <v>141</v>
      </c>
      <c r="F110">
        <v>14</v>
      </c>
      <c r="G110" t="s">
        <v>51</v>
      </c>
      <c r="H110" t="str">
        <f t="shared" si="1"/>
        <v>Medium</v>
      </c>
      <c r="I110">
        <f>SUM(Table3[[#This Row],[Electricity_Usage (kWh)]]+Table3[[#This Row],[Gas_Usage]])</f>
        <v>349</v>
      </c>
    </row>
    <row r="111" spans="1:9" x14ac:dyDescent="0.3">
      <c r="A111" t="s">
        <v>128</v>
      </c>
      <c r="B111">
        <v>5</v>
      </c>
      <c r="C111">
        <v>25600</v>
      </c>
      <c r="D111">
        <v>280</v>
      </c>
      <c r="E111">
        <v>110</v>
      </c>
      <c r="F111">
        <v>5</v>
      </c>
      <c r="G111" t="s">
        <v>22</v>
      </c>
      <c r="H111" t="str">
        <f t="shared" si="1"/>
        <v>Low</v>
      </c>
      <c r="I111">
        <f>SUM(Table3[[#This Row],[Electricity_Usage (kWh)]]+Table3[[#This Row],[Gas_Usage]])</f>
        <v>390</v>
      </c>
    </row>
    <row r="112" spans="1:9" x14ac:dyDescent="0.3">
      <c r="A112" t="s">
        <v>129</v>
      </c>
      <c r="B112">
        <v>2</v>
      </c>
      <c r="C112">
        <v>60764</v>
      </c>
      <c r="D112">
        <v>141</v>
      </c>
      <c r="E112">
        <v>71</v>
      </c>
      <c r="F112">
        <v>13</v>
      </c>
      <c r="G112" t="s">
        <v>31</v>
      </c>
      <c r="H112" t="str">
        <f t="shared" si="1"/>
        <v>Medium</v>
      </c>
      <c r="I112">
        <f>SUM(Table3[[#This Row],[Electricity_Usage (kWh)]]+Table3[[#This Row],[Gas_Usage]])</f>
        <v>212</v>
      </c>
    </row>
    <row r="113" spans="1:9" x14ac:dyDescent="0.3">
      <c r="A113" t="s">
        <v>130</v>
      </c>
      <c r="B113">
        <v>1</v>
      </c>
      <c r="C113">
        <v>94543</v>
      </c>
      <c r="D113">
        <v>285</v>
      </c>
      <c r="E113">
        <v>198</v>
      </c>
      <c r="F113">
        <v>14</v>
      </c>
      <c r="G113" t="s">
        <v>31</v>
      </c>
      <c r="H113" t="str">
        <f t="shared" si="1"/>
        <v>High</v>
      </c>
      <c r="I113">
        <f>SUM(Table3[[#This Row],[Electricity_Usage (kWh)]]+Table3[[#This Row],[Gas_Usage]])</f>
        <v>483</v>
      </c>
    </row>
    <row r="114" spans="1:9" x14ac:dyDescent="0.3">
      <c r="A114" t="s">
        <v>131</v>
      </c>
      <c r="B114">
        <v>4</v>
      </c>
      <c r="C114">
        <v>65714</v>
      </c>
      <c r="D114">
        <v>497</v>
      </c>
      <c r="E114">
        <v>119</v>
      </c>
      <c r="F114">
        <v>3</v>
      </c>
      <c r="G114" t="s">
        <v>10</v>
      </c>
      <c r="H114" t="str">
        <f t="shared" si="1"/>
        <v>Medium</v>
      </c>
      <c r="I114">
        <f>SUM(Table3[[#This Row],[Electricity_Usage (kWh)]]+Table3[[#This Row],[Gas_Usage]])</f>
        <v>616</v>
      </c>
    </row>
    <row r="115" spans="1:9" x14ac:dyDescent="0.3">
      <c r="A115" t="s">
        <v>132</v>
      </c>
      <c r="B115">
        <v>4</v>
      </c>
      <c r="C115">
        <v>76835</v>
      </c>
      <c r="D115">
        <v>322</v>
      </c>
      <c r="E115">
        <v>50</v>
      </c>
      <c r="F115">
        <v>12</v>
      </c>
      <c r="G115" t="s">
        <v>27</v>
      </c>
      <c r="H115" t="str">
        <f t="shared" si="1"/>
        <v>High</v>
      </c>
      <c r="I115">
        <f>SUM(Table3[[#This Row],[Electricity_Usage (kWh)]]+Table3[[#This Row],[Gas_Usage]])</f>
        <v>372</v>
      </c>
    </row>
    <row r="116" spans="1:9" x14ac:dyDescent="0.3">
      <c r="A116" t="s">
        <v>133</v>
      </c>
      <c r="B116">
        <v>4</v>
      </c>
      <c r="C116">
        <v>93744</v>
      </c>
      <c r="D116">
        <v>221</v>
      </c>
      <c r="E116">
        <v>182</v>
      </c>
      <c r="F116">
        <v>4</v>
      </c>
      <c r="G116" t="s">
        <v>56</v>
      </c>
      <c r="H116" t="str">
        <f t="shared" si="1"/>
        <v>High</v>
      </c>
      <c r="I116">
        <f>SUM(Table3[[#This Row],[Electricity_Usage (kWh)]]+Table3[[#This Row],[Gas_Usage]])</f>
        <v>403</v>
      </c>
    </row>
    <row r="117" spans="1:9" x14ac:dyDescent="0.3">
      <c r="A117" t="s">
        <v>134</v>
      </c>
      <c r="B117">
        <v>5</v>
      </c>
      <c r="C117">
        <v>76491</v>
      </c>
      <c r="D117">
        <v>232</v>
      </c>
      <c r="E117">
        <v>61</v>
      </c>
      <c r="F117">
        <v>4</v>
      </c>
      <c r="G117" t="s">
        <v>51</v>
      </c>
      <c r="H117" t="str">
        <f t="shared" si="1"/>
        <v>High</v>
      </c>
      <c r="I117">
        <f>SUM(Table3[[#This Row],[Electricity_Usage (kWh)]]+Table3[[#This Row],[Gas_Usage]])</f>
        <v>293</v>
      </c>
    </row>
    <row r="118" spans="1:9" x14ac:dyDescent="0.3">
      <c r="A118" t="s">
        <v>135</v>
      </c>
      <c r="B118">
        <v>1</v>
      </c>
      <c r="C118">
        <v>38589</v>
      </c>
      <c r="D118">
        <v>262</v>
      </c>
      <c r="E118">
        <v>139</v>
      </c>
      <c r="F118">
        <v>5</v>
      </c>
      <c r="G118" t="s">
        <v>13</v>
      </c>
      <c r="H118" t="str">
        <f t="shared" si="1"/>
        <v>Low</v>
      </c>
      <c r="I118">
        <f>SUM(Table3[[#This Row],[Electricity_Usage (kWh)]]+Table3[[#This Row],[Gas_Usage]])</f>
        <v>401</v>
      </c>
    </row>
    <row r="119" spans="1:9" x14ac:dyDescent="0.3">
      <c r="A119" t="s">
        <v>136</v>
      </c>
      <c r="B119">
        <v>5</v>
      </c>
      <c r="C119">
        <v>63484</v>
      </c>
      <c r="D119">
        <v>314</v>
      </c>
      <c r="E119">
        <v>95</v>
      </c>
      <c r="F119">
        <v>5</v>
      </c>
      <c r="G119" t="s">
        <v>10</v>
      </c>
      <c r="H119" t="str">
        <f t="shared" si="1"/>
        <v>Medium</v>
      </c>
      <c r="I119">
        <f>SUM(Table3[[#This Row],[Electricity_Usage (kWh)]]+Table3[[#This Row],[Gas_Usage]])</f>
        <v>409</v>
      </c>
    </row>
    <row r="120" spans="1:9" x14ac:dyDescent="0.3">
      <c r="A120" t="s">
        <v>137</v>
      </c>
      <c r="B120">
        <v>7</v>
      </c>
      <c r="C120">
        <v>56212</v>
      </c>
      <c r="D120">
        <v>320</v>
      </c>
      <c r="E120">
        <v>83</v>
      </c>
      <c r="F120">
        <v>11</v>
      </c>
      <c r="G120" t="s">
        <v>56</v>
      </c>
      <c r="H120" t="str">
        <f t="shared" si="1"/>
        <v>Medium</v>
      </c>
      <c r="I120">
        <f>SUM(Table3[[#This Row],[Electricity_Usage (kWh)]]+Table3[[#This Row],[Gas_Usage]])</f>
        <v>403</v>
      </c>
    </row>
    <row r="121" spans="1:9" x14ac:dyDescent="0.3">
      <c r="A121" t="s">
        <v>138</v>
      </c>
      <c r="B121">
        <v>5</v>
      </c>
      <c r="C121">
        <v>63525</v>
      </c>
      <c r="D121">
        <v>334</v>
      </c>
      <c r="E121">
        <v>127</v>
      </c>
      <c r="F121">
        <v>12</v>
      </c>
      <c r="G121" t="s">
        <v>31</v>
      </c>
      <c r="H121" t="str">
        <f t="shared" si="1"/>
        <v>Medium</v>
      </c>
      <c r="I121">
        <f>SUM(Table3[[#This Row],[Electricity_Usage (kWh)]]+Table3[[#This Row],[Gas_Usage]])</f>
        <v>461</v>
      </c>
    </row>
    <row r="122" spans="1:9" x14ac:dyDescent="0.3">
      <c r="A122" t="s">
        <v>139</v>
      </c>
      <c r="B122">
        <v>1</v>
      </c>
      <c r="C122">
        <v>67202</v>
      </c>
      <c r="D122">
        <v>430</v>
      </c>
      <c r="E122">
        <v>94</v>
      </c>
      <c r="F122">
        <v>12</v>
      </c>
      <c r="G122" t="s">
        <v>22</v>
      </c>
      <c r="H122" t="str">
        <f t="shared" si="1"/>
        <v>Medium</v>
      </c>
      <c r="I122">
        <f>SUM(Table3[[#This Row],[Electricity_Usage (kWh)]]+Table3[[#This Row],[Gas_Usage]])</f>
        <v>524</v>
      </c>
    </row>
    <row r="123" spans="1:9" x14ac:dyDescent="0.3">
      <c r="A123" t="s">
        <v>140</v>
      </c>
      <c r="B123">
        <v>1</v>
      </c>
      <c r="C123">
        <v>52635</v>
      </c>
      <c r="D123">
        <v>245</v>
      </c>
      <c r="E123">
        <v>122</v>
      </c>
      <c r="F123">
        <v>6</v>
      </c>
      <c r="G123" t="s">
        <v>45</v>
      </c>
      <c r="H123" t="str">
        <f t="shared" si="1"/>
        <v>Medium</v>
      </c>
      <c r="I123">
        <f>SUM(Table3[[#This Row],[Electricity_Usage (kWh)]]+Table3[[#This Row],[Gas_Usage]])</f>
        <v>367</v>
      </c>
    </row>
    <row r="124" spans="1:9" x14ac:dyDescent="0.3">
      <c r="A124" t="s">
        <v>141</v>
      </c>
      <c r="B124">
        <v>7</v>
      </c>
      <c r="C124">
        <v>83208</v>
      </c>
      <c r="D124">
        <v>338</v>
      </c>
      <c r="E124">
        <v>75</v>
      </c>
      <c r="F124">
        <v>5</v>
      </c>
      <c r="G124" t="s">
        <v>13</v>
      </c>
      <c r="H124" t="str">
        <f t="shared" si="1"/>
        <v>High</v>
      </c>
      <c r="I124">
        <f>SUM(Table3[[#This Row],[Electricity_Usage (kWh)]]+Table3[[#This Row],[Gas_Usage]])</f>
        <v>413</v>
      </c>
    </row>
    <row r="125" spans="1:9" x14ac:dyDescent="0.3">
      <c r="A125" t="s">
        <v>142</v>
      </c>
      <c r="B125">
        <v>1</v>
      </c>
      <c r="C125">
        <v>53828</v>
      </c>
      <c r="D125">
        <v>175</v>
      </c>
      <c r="E125">
        <v>96</v>
      </c>
      <c r="F125">
        <v>12</v>
      </c>
      <c r="G125" t="s">
        <v>10</v>
      </c>
      <c r="H125" t="str">
        <f t="shared" si="1"/>
        <v>Medium</v>
      </c>
      <c r="I125">
        <f>SUM(Table3[[#This Row],[Electricity_Usage (kWh)]]+Table3[[#This Row],[Gas_Usage]])</f>
        <v>271</v>
      </c>
    </row>
    <row r="126" spans="1:9" x14ac:dyDescent="0.3">
      <c r="A126" t="s">
        <v>143</v>
      </c>
      <c r="B126">
        <v>1</v>
      </c>
      <c r="C126">
        <v>38711</v>
      </c>
      <c r="D126">
        <v>108</v>
      </c>
      <c r="E126">
        <v>170</v>
      </c>
      <c r="F126">
        <v>11</v>
      </c>
      <c r="G126" t="s">
        <v>17</v>
      </c>
      <c r="H126" t="str">
        <f t="shared" si="1"/>
        <v>Low</v>
      </c>
      <c r="I126">
        <f>SUM(Table3[[#This Row],[Electricity_Usage (kWh)]]+Table3[[#This Row],[Gas_Usage]])</f>
        <v>278</v>
      </c>
    </row>
    <row r="127" spans="1:9" x14ac:dyDescent="0.3">
      <c r="A127" t="s">
        <v>144</v>
      </c>
      <c r="B127">
        <v>4</v>
      </c>
      <c r="C127">
        <v>23420</v>
      </c>
      <c r="D127">
        <v>173</v>
      </c>
      <c r="E127">
        <v>105</v>
      </c>
      <c r="F127">
        <v>9</v>
      </c>
      <c r="G127" t="s">
        <v>56</v>
      </c>
      <c r="H127" t="str">
        <f t="shared" si="1"/>
        <v>Low</v>
      </c>
      <c r="I127">
        <f>SUM(Table3[[#This Row],[Electricity_Usage (kWh)]]+Table3[[#This Row],[Gas_Usage]])</f>
        <v>278</v>
      </c>
    </row>
    <row r="128" spans="1:9" x14ac:dyDescent="0.3">
      <c r="A128" t="s">
        <v>145</v>
      </c>
      <c r="B128">
        <v>7</v>
      </c>
      <c r="C128">
        <v>20301</v>
      </c>
      <c r="D128">
        <v>500</v>
      </c>
      <c r="E128">
        <v>143</v>
      </c>
      <c r="F128">
        <v>7</v>
      </c>
      <c r="G128" t="s">
        <v>45</v>
      </c>
      <c r="H128" t="str">
        <f t="shared" si="1"/>
        <v>Low</v>
      </c>
      <c r="I128">
        <f>SUM(Table3[[#This Row],[Electricity_Usage (kWh)]]+Table3[[#This Row],[Gas_Usage]])</f>
        <v>643</v>
      </c>
    </row>
    <row r="129" spans="1:9" x14ac:dyDescent="0.3">
      <c r="A129" t="s">
        <v>146</v>
      </c>
      <c r="B129">
        <v>3</v>
      </c>
      <c r="C129">
        <v>65236</v>
      </c>
      <c r="D129">
        <v>352</v>
      </c>
      <c r="E129">
        <v>156</v>
      </c>
      <c r="F129">
        <v>7</v>
      </c>
      <c r="G129" t="s">
        <v>13</v>
      </c>
      <c r="H129" t="str">
        <f t="shared" si="1"/>
        <v>Medium</v>
      </c>
      <c r="I129">
        <f>SUM(Table3[[#This Row],[Electricity_Usage (kWh)]]+Table3[[#This Row],[Gas_Usage]])</f>
        <v>508</v>
      </c>
    </row>
    <row r="130" spans="1:9" x14ac:dyDescent="0.3">
      <c r="A130" t="s">
        <v>147</v>
      </c>
      <c r="B130">
        <v>3</v>
      </c>
      <c r="C130">
        <v>86235</v>
      </c>
      <c r="D130">
        <v>329</v>
      </c>
      <c r="E130">
        <v>112</v>
      </c>
      <c r="F130">
        <v>9</v>
      </c>
      <c r="G130" t="s">
        <v>31</v>
      </c>
      <c r="H130" t="str">
        <f t="shared" si="1"/>
        <v>High</v>
      </c>
      <c r="I130">
        <f>SUM(Table3[[#This Row],[Electricity_Usage (kWh)]]+Table3[[#This Row],[Gas_Usage]])</f>
        <v>441</v>
      </c>
    </row>
    <row r="131" spans="1:9" x14ac:dyDescent="0.3">
      <c r="A131" t="s">
        <v>148</v>
      </c>
      <c r="B131">
        <v>1</v>
      </c>
      <c r="C131">
        <v>74240</v>
      </c>
      <c r="D131">
        <v>106</v>
      </c>
      <c r="E131">
        <v>97</v>
      </c>
      <c r="F131">
        <v>8</v>
      </c>
      <c r="G131" t="s">
        <v>15</v>
      </c>
      <c r="H131" t="str">
        <f t="shared" ref="H131:H194" si="2">IF(C131&lt;40000,"Low",IF(C131&lt;=70000,"Medium","High"))</f>
        <v>High</v>
      </c>
      <c r="I131">
        <f>SUM(Table3[[#This Row],[Electricity_Usage (kWh)]]+Table3[[#This Row],[Gas_Usage]])</f>
        <v>203</v>
      </c>
    </row>
    <row r="132" spans="1:9" x14ac:dyDescent="0.3">
      <c r="A132" t="s">
        <v>149</v>
      </c>
      <c r="B132">
        <v>3</v>
      </c>
      <c r="C132">
        <v>85726</v>
      </c>
      <c r="D132">
        <v>273</v>
      </c>
      <c r="E132">
        <v>110</v>
      </c>
      <c r="F132">
        <v>11</v>
      </c>
      <c r="G132" t="s">
        <v>27</v>
      </c>
      <c r="H132" t="str">
        <f t="shared" si="2"/>
        <v>High</v>
      </c>
      <c r="I132">
        <f>SUM(Table3[[#This Row],[Electricity_Usage (kWh)]]+Table3[[#This Row],[Gas_Usage]])</f>
        <v>383</v>
      </c>
    </row>
    <row r="133" spans="1:9" x14ac:dyDescent="0.3">
      <c r="A133" t="s">
        <v>150</v>
      </c>
      <c r="B133">
        <v>3</v>
      </c>
      <c r="C133">
        <v>30492</v>
      </c>
      <c r="D133">
        <v>240</v>
      </c>
      <c r="E133">
        <v>130</v>
      </c>
      <c r="F133">
        <v>12</v>
      </c>
      <c r="G133" t="s">
        <v>56</v>
      </c>
      <c r="H133" t="str">
        <f t="shared" si="2"/>
        <v>Low</v>
      </c>
      <c r="I133">
        <f>SUM(Table3[[#This Row],[Electricity_Usage (kWh)]]+Table3[[#This Row],[Gas_Usage]])</f>
        <v>370</v>
      </c>
    </row>
    <row r="134" spans="1:9" x14ac:dyDescent="0.3">
      <c r="A134" t="s">
        <v>151</v>
      </c>
      <c r="B134">
        <v>1</v>
      </c>
      <c r="C134">
        <v>26102</v>
      </c>
      <c r="D134">
        <v>267</v>
      </c>
      <c r="E134">
        <v>75</v>
      </c>
      <c r="F134">
        <v>13</v>
      </c>
      <c r="G134" t="s">
        <v>31</v>
      </c>
      <c r="H134" t="str">
        <f t="shared" si="2"/>
        <v>Low</v>
      </c>
      <c r="I134">
        <f>SUM(Table3[[#This Row],[Electricity_Usage (kWh)]]+Table3[[#This Row],[Gas_Usage]])</f>
        <v>342</v>
      </c>
    </row>
    <row r="135" spans="1:9" x14ac:dyDescent="0.3">
      <c r="A135" t="s">
        <v>152</v>
      </c>
      <c r="B135">
        <v>3</v>
      </c>
      <c r="C135">
        <v>70336</v>
      </c>
      <c r="D135">
        <v>269</v>
      </c>
      <c r="E135">
        <v>85</v>
      </c>
      <c r="F135">
        <v>11</v>
      </c>
      <c r="G135" t="s">
        <v>13</v>
      </c>
      <c r="H135" t="str">
        <f t="shared" si="2"/>
        <v>High</v>
      </c>
      <c r="I135">
        <f>SUM(Table3[[#This Row],[Electricity_Usage (kWh)]]+Table3[[#This Row],[Gas_Usage]])</f>
        <v>354</v>
      </c>
    </row>
    <row r="136" spans="1:9" x14ac:dyDescent="0.3">
      <c r="A136" t="s">
        <v>153</v>
      </c>
      <c r="B136">
        <v>5</v>
      </c>
      <c r="C136">
        <v>46641</v>
      </c>
      <c r="D136">
        <v>492</v>
      </c>
      <c r="E136">
        <v>50</v>
      </c>
      <c r="F136">
        <v>14</v>
      </c>
      <c r="G136" t="s">
        <v>56</v>
      </c>
      <c r="H136" t="str">
        <f t="shared" si="2"/>
        <v>Medium</v>
      </c>
      <c r="I136">
        <f>SUM(Table3[[#This Row],[Electricity_Usage (kWh)]]+Table3[[#This Row],[Gas_Usage]])</f>
        <v>542</v>
      </c>
    </row>
    <row r="137" spans="1:9" x14ac:dyDescent="0.3">
      <c r="A137" t="s">
        <v>154</v>
      </c>
      <c r="B137">
        <v>2</v>
      </c>
      <c r="C137">
        <v>54584</v>
      </c>
      <c r="D137">
        <v>382</v>
      </c>
      <c r="E137">
        <v>57</v>
      </c>
      <c r="F137">
        <v>9</v>
      </c>
      <c r="G137" t="s">
        <v>51</v>
      </c>
      <c r="H137" t="str">
        <f t="shared" si="2"/>
        <v>Medium</v>
      </c>
      <c r="I137">
        <f>SUM(Table3[[#This Row],[Electricity_Usage (kWh)]]+Table3[[#This Row],[Gas_Usage]])</f>
        <v>439</v>
      </c>
    </row>
    <row r="138" spans="1:9" x14ac:dyDescent="0.3">
      <c r="A138" t="s">
        <v>155</v>
      </c>
      <c r="B138">
        <v>7</v>
      </c>
      <c r="C138">
        <v>52745</v>
      </c>
      <c r="D138">
        <v>221</v>
      </c>
      <c r="E138">
        <v>162</v>
      </c>
      <c r="F138">
        <v>3</v>
      </c>
      <c r="G138" t="s">
        <v>45</v>
      </c>
      <c r="H138" t="str">
        <f t="shared" si="2"/>
        <v>Medium</v>
      </c>
      <c r="I138">
        <f>SUM(Table3[[#This Row],[Electricity_Usage (kWh)]]+Table3[[#This Row],[Gas_Usage]])</f>
        <v>383</v>
      </c>
    </row>
    <row r="139" spans="1:9" x14ac:dyDescent="0.3">
      <c r="A139" t="s">
        <v>156</v>
      </c>
      <c r="B139">
        <v>2</v>
      </c>
      <c r="C139">
        <v>43093</v>
      </c>
      <c r="D139">
        <v>293</v>
      </c>
      <c r="E139">
        <v>148</v>
      </c>
      <c r="F139">
        <v>10</v>
      </c>
      <c r="G139" t="s">
        <v>13</v>
      </c>
      <c r="H139" t="str">
        <f t="shared" si="2"/>
        <v>Medium</v>
      </c>
      <c r="I139">
        <f>SUM(Table3[[#This Row],[Electricity_Usage (kWh)]]+Table3[[#This Row],[Gas_Usage]])</f>
        <v>441</v>
      </c>
    </row>
    <row r="140" spans="1:9" x14ac:dyDescent="0.3">
      <c r="A140" t="s">
        <v>157</v>
      </c>
      <c r="B140">
        <v>1</v>
      </c>
      <c r="C140">
        <v>86105</v>
      </c>
      <c r="D140">
        <v>104</v>
      </c>
      <c r="E140">
        <v>96</v>
      </c>
      <c r="F140">
        <v>2</v>
      </c>
      <c r="G140" t="s">
        <v>51</v>
      </c>
      <c r="H140" t="str">
        <f t="shared" si="2"/>
        <v>High</v>
      </c>
      <c r="I140">
        <f>SUM(Table3[[#This Row],[Electricity_Usage (kWh)]]+Table3[[#This Row],[Gas_Usage]])</f>
        <v>200</v>
      </c>
    </row>
    <row r="141" spans="1:9" x14ac:dyDescent="0.3">
      <c r="A141" t="s">
        <v>158</v>
      </c>
      <c r="B141">
        <v>4</v>
      </c>
      <c r="C141">
        <v>71885</v>
      </c>
      <c r="D141">
        <v>128</v>
      </c>
      <c r="E141">
        <v>176</v>
      </c>
      <c r="F141">
        <v>9</v>
      </c>
      <c r="G141" t="s">
        <v>25</v>
      </c>
      <c r="H141" t="str">
        <f t="shared" si="2"/>
        <v>High</v>
      </c>
      <c r="I141">
        <f>SUM(Table3[[#This Row],[Electricity_Usage (kWh)]]+Table3[[#This Row],[Gas_Usage]])</f>
        <v>304</v>
      </c>
    </row>
    <row r="142" spans="1:9" x14ac:dyDescent="0.3">
      <c r="A142" t="s">
        <v>159</v>
      </c>
      <c r="B142">
        <v>7</v>
      </c>
      <c r="C142">
        <v>56631</v>
      </c>
      <c r="D142">
        <v>264</v>
      </c>
      <c r="E142">
        <v>105</v>
      </c>
      <c r="F142">
        <v>13</v>
      </c>
      <c r="G142" t="s">
        <v>10</v>
      </c>
      <c r="H142" t="str">
        <f t="shared" si="2"/>
        <v>Medium</v>
      </c>
      <c r="I142">
        <f>SUM(Table3[[#This Row],[Electricity_Usage (kWh)]]+Table3[[#This Row],[Gas_Usage]])</f>
        <v>369</v>
      </c>
    </row>
    <row r="143" spans="1:9" x14ac:dyDescent="0.3">
      <c r="A143" t="s">
        <v>160</v>
      </c>
      <c r="B143">
        <v>1</v>
      </c>
      <c r="C143">
        <v>92991</v>
      </c>
      <c r="D143">
        <v>438</v>
      </c>
      <c r="E143">
        <v>63</v>
      </c>
      <c r="F143">
        <v>12</v>
      </c>
      <c r="G143" t="s">
        <v>15</v>
      </c>
      <c r="H143" t="str">
        <f t="shared" si="2"/>
        <v>High</v>
      </c>
      <c r="I143">
        <f>SUM(Table3[[#This Row],[Electricity_Usage (kWh)]]+Table3[[#This Row],[Gas_Usage]])</f>
        <v>501</v>
      </c>
    </row>
    <row r="144" spans="1:9" x14ac:dyDescent="0.3">
      <c r="A144" t="s">
        <v>161</v>
      </c>
      <c r="B144">
        <v>4</v>
      </c>
      <c r="C144">
        <v>24014</v>
      </c>
      <c r="D144">
        <v>235</v>
      </c>
      <c r="E144">
        <v>77</v>
      </c>
      <c r="F144">
        <v>13</v>
      </c>
      <c r="G144" t="s">
        <v>45</v>
      </c>
      <c r="H144" t="str">
        <f t="shared" si="2"/>
        <v>Low</v>
      </c>
      <c r="I144">
        <f>SUM(Table3[[#This Row],[Electricity_Usage (kWh)]]+Table3[[#This Row],[Gas_Usage]])</f>
        <v>312</v>
      </c>
    </row>
    <row r="145" spans="1:9" x14ac:dyDescent="0.3">
      <c r="A145" t="s">
        <v>162</v>
      </c>
      <c r="B145">
        <v>2</v>
      </c>
      <c r="C145">
        <v>31093</v>
      </c>
      <c r="D145">
        <v>464</v>
      </c>
      <c r="E145">
        <v>127</v>
      </c>
      <c r="F145">
        <v>13</v>
      </c>
      <c r="G145" t="s">
        <v>56</v>
      </c>
      <c r="H145" t="str">
        <f t="shared" si="2"/>
        <v>Low</v>
      </c>
      <c r="I145">
        <f>SUM(Table3[[#This Row],[Electricity_Usage (kWh)]]+Table3[[#This Row],[Gas_Usage]])</f>
        <v>591</v>
      </c>
    </row>
    <row r="146" spans="1:9" x14ac:dyDescent="0.3">
      <c r="A146" t="s">
        <v>163</v>
      </c>
      <c r="B146">
        <v>1</v>
      </c>
      <c r="C146">
        <v>38070</v>
      </c>
      <c r="D146">
        <v>420</v>
      </c>
      <c r="E146">
        <v>179</v>
      </c>
      <c r="F146">
        <v>5</v>
      </c>
      <c r="G146" t="s">
        <v>27</v>
      </c>
      <c r="H146" t="str">
        <f t="shared" si="2"/>
        <v>Low</v>
      </c>
      <c r="I146">
        <f>SUM(Table3[[#This Row],[Electricity_Usage (kWh)]]+Table3[[#This Row],[Gas_Usage]])</f>
        <v>599</v>
      </c>
    </row>
    <row r="147" spans="1:9" x14ac:dyDescent="0.3">
      <c r="A147" t="s">
        <v>164</v>
      </c>
      <c r="B147">
        <v>7</v>
      </c>
      <c r="C147">
        <v>55777</v>
      </c>
      <c r="D147">
        <v>441</v>
      </c>
      <c r="E147">
        <v>158</v>
      </c>
      <c r="F147">
        <v>5</v>
      </c>
      <c r="G147" t="s">
        <v>31</v>
      </c>
      <c r="H147" t="str">
        <f t="shared" si="2"/>
        <v>Medium</v>
      </c>
      <c r="I147">
        <f>SUM(Table3[[#This Row],[Electricity_Usage (kWh)]]+Table3[[#This Row],[Gas_Usage]])</f>
        <v>599</v>
      </c>
    </row>
    <row r="148" spans="1:9" x14ac:dyDescent="0.3">
      <c r="A148" t="s">
        <v>165</v>
      </c>
      <c r="B148">
        <v>7</v>
      </c>
      <c r="C148">
        <v>76958</v>
      </c>
      <c r="D148">
        <v>244</v>
      </c>
      <c r="E148">
        <v>63</v>
      </c>
      <c r="F148">
        <v>6</v>
      </c>
      <c r="G148" t="s">
        <v>17</v>
      </c>
      <c r="H148" t="str">
        <f t="shared" si="2"/>
        <v>High</v>
      </c>
      <c r="I148">
        <f>SUM(Table3[[#This Row],[Electricity_Usage (kWh)]]+Table3[[#This Row],[Gas_Usage]])</f>
        <v>307</v>
      </c>
    </row>
    <row r="149" spans="1:9" x14ac:dyDescent="0.3">
      <c r="A149" t="s">
        <v>166</v>
      </c>
      <c r="B149">
        <v>6</v>
      </c>
      <c r="C149">
        <v>30729</v>
      </c>
      <c r="D149">
        <v>426</v>
      </c>
      <c r="E149">
        <v>105</v>
      </c>
      <c r="F149">
        <v>9</v>
      </c>
      <c r="G149" t="s">
        <v>31</v>
      </c>
      <c r="H149" t="str">
        <f t="shared" si="2"/>
        <v>Low</v>
      </c>
      <c r="I149">
        <f>SUM(Table3[[#This Row],[Electricity_Usage (kWh)]]+Table3[[#This Row],[Gas_Usage]])</f>
        <v>531</v>
      </c>
    </row>
    <row r="150" spans="1:9" x14ac:dyDescent="0.3">
      <c r="A150" t="s">
        <v>167</v>
      </c>
      <c r="B150">
        <v>5</v>
      </c>
      <c r="C150">
        <v>65017</v>
      </c>
      <c r="D150">
        <v>316</v>
      </c>
      <c r="E150">
        <v>164</v>
      </c>
      <c r="F150">
        <v>6</v>
      </c>
      <c r="G150" t="s">
        <v>56</v>
      </c>
      <c r="H150" t="str">
        <f t="shared" si="2"/>
        <v>Medium</v>
      </c>
      <c r="I150">
        <f>SUM(Table3[[#This Row],[Electricity_Usage (kWh)]]+Table3[[#This Row],[Gas_Usage]])</f>
        <v>480</v>
      </c>
    </row>
    <row r="151" spans="1:9" x14ac:dyDescent="0.3">
      <c r="A151" t="s">
        <v>168</v>
      </c>
      <c r="B151">
        <v>3</v>
      </c>
      <c r="C151">
        <v>86320</v>
      </c>
      <c r="D151">
        <v>400</v>
      </c>
      <c r="E151">
        <v>56</v>
      </c>
      <c r="F151">
        <v>9</v>
      </c>
      <c r="G151" t="s">
        <v>15</v>
      </c>
      <c r="H151" t="str">
        <f t="shared" si="2"/>
        <v>High</v>
      </c>
      <c r="I151">
        <f>SUM(Table3[[#This Row],[Electricity_Usage (kWh)]]+Table3[[#This Row],[Gas_Usage]])</f>
        <v>456</v>
      </c>
    </row>
    <row r="152" spans="1:9" x14ac:dyDescent="0.3">
      <c r="A152" t="s">
        <v>169</v>
      </c>
      <c r="B152">
        <v>4</v>
      </c>
      <c r="C152">
        <v>47751</v>
      </c>
      <c r="D152">
        <v>231</v>
      </c>
      <c r="E152">
        <v>52</v>
      </c>
      <c r="F152">
        <v>11</v>
      </c>
      <c r="G152" t="s">
        <v>31</v>
      </c>
      <c r="H152" t="str">
        <f t="shared" si="2"/>
        <v>Medium</v>
      </c>
      <c r="I152">
        <f>SUM(Table3[[#This Row],[Electricity_Usage (kWh)]]+Table3[[#This Row],[Gas_Usage]])</f>
        <v>283</v>
      </c>
    </row>
    <row r="153" spans="1:9" x14ac:dyDescent="0.3">
      <c r="A153" t="s">
        <v>170</v>
      </c>
      <c r="B153">
        <v>6</v>
      </c>
      <c r="C153">
        <v>98069</v>
      </c>
      <c r="D153">
        <v>391</v>
      </c>
      <c r="E153">
        <v>160</v>
      </c>
      <c r="F153">
        <v>2</v>
      </c>
      <c r="G153" t="s">
        <v>10</v>
      </c>
      <c r="H153" t="str">
        <f t="shared" si="2"/>
        <v>High</v>
      </c>
      <c r="I153">
        <f>SUM(Table3[[#This Row],[Electricity_Usage (kWh)]]+Table3[[#This Row],[Gas_Usage]])</f>
        <v>551</v>
      </c>
    </row>
    <row r="154" spans="1:9" x14ac:dyDescent="0.3">
      <c r="A154" t="s">
        <v>171</v>
      </c>
      <c r="B154">
        <v>3</v>
      </c>
      <c r="C154">
        <v>74748</v>
      </c>
      <c r="D154">
        <v>169</v>
      </c>
      <c r="E154">
        <v>200</v>
      </c>
      <c r="F154">
        <v>13</v>
      </c>
      <c r="G154" t="s">
        <v>15</v>
      </c>
      <c r="H154" t="str">
        <f t="shared" si="2"/>
        <v>High</v>
      </c>
      <c r="I154">
        <f>SUM(Table3[[#This Row],[Electricity_Usage (kWh)]]+Table3[[#This Row],[Gas_Usage]])</f>
        <v>369</v>
      </c>
    </row>
    <row r="155" spans="1:9" x14ac:dyDescent="0.3">
      <c r="A155" t="s">
        <v>172</v>
      </c>
      <c r="B155">
        <v>3</v>
      </c>
      <c r="C155">
        <v>25801</v>
      </c>
      <c r="D155">
        <v>351</v>
      </c>
      <c r="E155">
        <v>156</v>
      </c>
      <c r="F155">
        <v>11</v>
      </c>
      <c r="G155" t="s">
        <v>13</v>
      </c>
      <c r="H155" t="str">
        <f t="shared" si="2"/>
        <v>Low</v>
      </c>
      <c r="I155">
        <f>SUM(Table3[[#This Row],[Electricity_Usage (kWh)]]+Table3[[#This Row],[Gas_Usage]])</f>
        <v>507</v>
      </c>
    </row>
    <row r="156" spans="1:9" x14ac:dyDescent="0.3">
      <c r="A156" t="s">
        <v>173</v>
      </c>
      <c r="B156">
        <v>1</v>
      </c>
      <c r="C156">
        <v>39190</v>
      </c>
      <c r="D156">
        <v>374</v>
      </c>
      <c r="E156">
        <v>67</v>
      </c>
      <c r="F156">
        <v>10</v>
      </c>
      <c r="G156" t="s">
        <v>51</v>
      </c>
      <c r="H156" t="str">
        <f t="shared" si="2"/>
        <v>Low</v>
      </c>
      <c r="I156">
        <f>SUM(Table3[[#This Row],[Electricity_Usage (kWh)]]+Table3[[#This Row],[Gas_Usage]])</f>
        <v>441</v>
      </c>
    </row>
    <row r="157" spans="1:9" x14ac:dyDescent="0.3">
      <c r="A157" t="s">
        <v>174</v>
      </c>
      <c r="B157">
        <v>3</v>
      </c>
      <c r="C157">
        <v>69689</v>
      </c>
      <c r="D157">
        <v>463</v>
      </c>
      <c r="E157">
        <v>87</v>
      </c>
      <c r="F157">
        <v>7</v>
      </c>
      <c r="G157" t="s">
        <v>17</v>
      </c>
      <c r="H157" t="str">
        <f t="shared" si="2"/>
        <v>Medium</v>
      </c>
      <c r="I157">
        <f>SUM(Table3[[#This Row],[Electricity_Usage (kWh)]]+Table3[[#This Row],[Gas_Usage]])</f>
        <v>550</v>
      </c>
    </row>
    <row r="158" spans="1:9" x14ac:dyDescent="0.3">
      <c r="A158" t="s">
        <v>175</v>
      </c>
      <c r="B158">
        <v>5</v>
      </c>
      <c r="C158">
        <v>70993</v>
      </c>
      <c r="D158">
        <v>281</v>
      </c>
      <c r="E158">
        <v>164</v>
      </c>
      <c r="F158">
        <v>4</v>
      </c>
      <c r="G158" t="s">
        <v>8</v>
      </c>
      <c r="H158" t="str">
        <f t="shared" si="2"/>
        <v>High</v>
      </c>
      <c r="I158">
        <f>SUM(Table3[[#This Row],[Electricity_Usage (kWh)]]+Table3[[#This Row],[Gas_Usage]])</f>
        <v>445</v>
      </c>
    </row>
    <row r="159" spans="1:9" x14ac:dyDescent="0.3">
      <c r="A159" t="s">
        <v>176</v>
      </c>
      <c r="B159">
        <v>7</v>
      </c>
      <c r="C159">
        <v>49592</v>
      </c>
      <c r="D159">
        <v>266</v>
      </c>
      <c r="E159">
        <v>64</v>
      </c>
      <c r="F159">
        <v>14</v>
      </c>
      <c r="G159" t="s">
        <v>56</v>
      </c>
      <c r="H159" t="str">
        <f t="shared" si="2"/>
        <v>Medium</v>
      </c>
      <c r="I159">
        <f>SUM(Table3[[#This Row],[Electricity_Usage (kWh)]]+Table3[[#This Row],[Gas_Usage]])</f>
        <v>330</v>
      </c>
    </row>
    <row r="160" spans="1:9" x14ac:dyDescent="0.3">
      <c r="A160" t="s">
        <v>177</v>
      </c>
      <c r="B160">
        <v>6</v>
      </c>
      <c r="C160">
        <v>30647</v>
      </c>
      <c r="D160">
        <v>190</v>
      </c>
      <c r="E160">
        <v>168</v>
      </c>
      <c r="F160">
        <v>9</v>
      </c>
      <c r="G160" t="s">
        <v>22</v>
      </c>
      <c r="H160" t="str">
        <f t="shared" si="2"/>
        <v>Low</v>
      </c>
      <c r="I160">
        <f>SUM(Table3[[#This Row],[Electricity_Usage (kWh)]]+Table3[[#This Row],[Gas_Usage]])</f>
        <v>358</v>
      </c>
    </row>
    <row r="161" spans="1:9" x14ac:dyDescent="0.3">
      <c r="A161" t="s">
        <v>178</v>
      </c>
      <c r="B161">
        <v>3</v>
      </c>
      <c r="C161">
        <v>28716</v>
      </c>
      <c r="D161">
        <v>301</v>
      </c>
      <c r="E161">
        <v>77</v>
      </c>
      <c r="F161">
        <v>10</v>
      </c>
      <c r="G161" t="s">
        <v>8</v>
      </c>
      <c r="H161" t="str">
        <f t="shared" si="2"/>
        <v>Low</v>
      </c>
      <c r="I161">
        <f>SUM(Table3[[#This Row],[Electricity_Usage (kWh)]]+Table3[[#This Row],[Gas_Usage]])</f>
        <v>378</v>
      </c>
    </row>
    <row r="162" spans="1:9" x14ac:dyDescent="0.3">
      <c r="A162" t="s">
        <v>179</v>
      </c>
      <c r="B162">
        <v>1</v>
      </c>
      <c r="C162">
        <v>90316</v>
      </c>
      <c r="D162">
        <v>445</v>
      </c>
      <c r="E162">
        <v>88</v>
      </c>
      <c r="F162">
        <v>7</v>
      </c>
      <c r="G162" t="s">
        <v>31</v>
      </c>
      <c r="H162" t="str">
        <f t="shared" si="2"/>
        <v>High</v>
      </c>
      <c r="I162">
        <f>SUM(Table3[[#This Row],[Electricity_Usage (kWh)]]+Table3[[#This Row],[Gas_Usage]])</f>
        <v>533</v>
      </c>
    </row>
    <row r="163" spans="1:9" x14ac:dyDescent="0.3">
      <c r="A163" t="s">
        <v>180</v>
      </c>
      <c r="B163">
        <v>5</v>
      </c>
      <c r="C163">
        <v>22368</v>
      </c>
      <c r="D163">
        <v>118</v>
      </c>
      <c r="E163">
        <v>66</v>
      </c>
      <c r="F163">
        <v>12</v>
      </c>
      <c r="G163" t="s">
        <v>56</v>
      </c>
      <c r="H163" t="str">
        <f t="shared" si="2"/>
        <v>Low</v>
      </c>
      <c r="I163">
        <f>SUM(Table3[[#This Row],[Electricity_Usage (kWh)]]+Table3[[#This Row],[Gas_Usage]])</f>
        <v>184</v>
      </c>
    </row>
    <row r="164" spans="1:9" x14ac:dyDescent="0.3">
      <c r="A164" t="s">
        <v>181</v>
      </c>
      <c r="B164">
        <v>2</v>
      </c>
      <c r="C164">
        <v>97575</v>
      </c>
      <c r="D164">
        <v>138</v>
      </c>
      <c r="E164">
        <v>135</v>
      </c>
      <c r="F164">
        <v>8</v>
      </c>
      <c r="G164" t="s">
        <v>51</v>
      </c>
      <c r="H164" t="str">
        <f t="shared" si="2"/>
        <v>High</v>
      </c>
      <c r="I164">
        <f>SUM(Table3[[#This Row],[Electricity_Usage (kWh)]]+Table3[[#This Row],[Gas_Usage]])</f>
        <v>273</v>
      </c>
    </row>
    <row r="165" spans="1:9" x14ac:dyDescent="0.3">
      <c r="A165" t="s">
        <v>182</v>
      </c>
      <c r="B165">
        <v>7</v>
      </c>
      <c r="C165">
        <v>26655</v>
      </c>
      <c r="D165">
        <v>225</v>
      </c>
      <c r="E165">
        <v>175</v>
      </c>
      <c r="F165">
        <v>2</v>
      </c>
      <c r="G165" t="s">
        <v>25</v>
      </c>
      <c r="H165" t="str">
        <f t="shared" si="2"/>
        <v>Low</v>
      </c>
      <c r="I165">
        <f>SUM(Table3[[#This Row],[Electricity_Usage (kWh)]]+Table3[[#This Row],[Gas_Usage]])</f>
        <v>400</v>
      </c>
    </row>
    <row r="166" spans="1:9" x14ac:dyDescent="0.3">
      <c r="A166" t="s">
        <v>183</v>
      </c>
      <c r="B166">
        <v>7</v>
      </c>
      <c r="C166">
        <v>90031</v>
      </c>
      <c r="D166">
        <v>272</v>
      </c>
      <c r="E166">
        <v>93</v>
      </c>
      <c r="F166">
        <v>6</v>
      </c>
      <c r="G166" t="s">
        <v>51</v>
      </c>
      <c r="H166" t="str">
        <f t="shared" si="2"/>
        <v>High</v>
      </c>
      <c r="I166">
        <f>SUM(Table3[[#This Row],[Electricity_Usage (kWh)]]+Table3[[#This Row],[Gas_Usage]])</f>
        <v>365</v>
      </c>
    </row>
    <row r="167" spans="1:9" x14ac:dyDescent="0.3">
      <c r="A167" t="s">
        <v>184</v>
      </c>
      <c r="B167">
        <v>6</v>
      </c>
      <c r="C167">
        <v>96429</v>
      </c>
      <c r="D167">
        <v>240</v>
      </c>
      <c r="E167">
        <v>74</v>
      </c>
      <c r="F167">
        <v>6</v>
      </c>
      <c r="G167" t="s">
        <v>22</v>
      </c>
      <c r="H167" t="str">
        <f t="shared" si="2"/>
        <v>High</v>
      </c>
      <c r="I167">
        <f>SUM(Table3[[#This Row],[Electricity_Usage (kWh)]]+Table3[[#This Row],[Gas_Usage]])</f>
        <v>314</v>
      </c>
    </row>
    <row r="168" spans="1:9" x14ac:dyDescent="0.3">
      <c r="A168" t="s">
        <v>185</v>
      </c>
      <c r="B168">
        <v>7</v>
      </c>
      <c r="C168">
        <v>75766</v>
      </c>
      <c r="D168">
        <v>341</v>
      </c>
      <c r="E168">
        <v>194</v>
      </c>
      <c r="F168">
        <v>11</v>
      </c>
      <c r="G168" t="s">
        <v>17</v>
      </c>
      <c r="H168" t="str">
        <f t="shared" si="2"/>
        <v>High</v>
      </c>
      <c r="I168">
        <f>SUM(Table3[[#This Row],[Electricity_Usage (kWh)]]+Table3[[#This Row],[Gas_Usage]])</f>
        <v>535</v>
      </c>
    </row>
    <row r="169" spans="1:9" x14ac:dyDescent="0.3">
      <c r="A169" t="s">
        <v>186</v>
      </c>
      <c r="B169">
        <v>3</v>
      </c>
      <c r="C169">
        <v>33403</v>
      </c>
      <c r="D169">
        <v>319</v>
      </c>
      <c r="E169">
        <v>62</v>
      </c>
      <c r="F169">
        <v>5</v>
      </c>
      <c r="G169" t="s">
        <v>51</v>
      </c>
      <c r="H169" t="str">
        <f t="shared" si="2"/>
        <v>Low</v>
      </c>
      <c r="I169">
        <f>SUM(Table3[[#This Row],[Electricity_Usage (kWh)]]+Table3[[#This Row],[Gas_Usage]])</f>
        <v>381</v>
      </c>
    </row>
    <row r="170" spans="1:9" x14ac:dyDescent="0.3">
      <c r="A170" t="s">
        <v>187</v>
      </c>
      <c r="B170">
        <v>1</v>
      </c>
      <c r="C170">
        <v>52097</v>
      </c>
      <c r="D170">
        <v>225</v>
      </c>
      <c r="E170">
        <v>74</v>
      </c>
      <c r="F170">
        <v>7</v>
      </c>
      <c r="G170" t="s">
        <v>27</v>
      </c>
      <c r="H170" t="str">
        <f t="shared" si="2"/>
        <v>Medium</v>
      </c>
      <c r="I170">
        <f>SUM(Table3[[#This Row],[Electricity_Usage (kWh)]]+Table3[[#This Row],[Gas_Usage]])</f>
        <v>299</v>
      </c>
    </row>
    <row r="171" spans="1:9" x14ac:dyDescent="0.3">
      <c r="A171" t="s">
        <v>188</v>
      </c>
      <c r="B171">
        <v>7</v>
      </c>
      <c r="C171">
        <v>98657</v>
      </c>
      <c r="D171">
        <v>157</v>
      </c>
      <c r="E171">
        <v>117</v>
      </c>
      <c r="F171">
        <v>8</v>
      </c>
      <c r="G171" t="s">
        <v>25</v>
      </c>
      <c r="H171" t="str">
        <f t="shared" si="2"/>
        <v>High</v>
      </c>
      <c r="I171">
        <f>SUM(Table3[[#This Row],[Electricity_Usage (kWh)]]+Table3[[#This Row],[Gas_Usage]])</f>
        <v>274</v>
      </c>
    </row>
    <row r="172" spans="1:9" x14ac:dyDescent="0.3">
      <c r="A172" t="s">
        <v>189</v>
      </c>
      <c r="B172">
        <v>7</v>
      </c>
      <c r="C172">
        <v>30966</v>
      </c>
      <c r="D172">
        <v>247</v>
      </c>
      <c r="E172">
        <v>187</v>
      </c>
      <c r="F172">
        <v>10</v>
      </c>
      <c r="G172" t="s">
        <v>8</v>
      </c>
      <c r="H172" t="str">
        <f t="shared" si="2"/>
        <v>Low</v>
      </c>
      <c r="I172">
        <f>SUM(Table3[[#This Row],[Electricity_Usage (kWh)]]+Table3[[#This Row],[Gas_Usage]])</f>
        <v>434</v>
      </c>
    </row>
    <row r="173" spans="1:9" x14ac:dyDescent="0.3">
      <c r="A173" t="s">
        <v>190</v>
      </c>
      <c r="B173">
        <v>2</v>
      </c>
      <c r="C173">
        <v>72921</v>
      </c>
      <c r="D173">
        <v>416</v>
      </c>
      <c r="E173">
        <v>116</v>
      </c>
      <c r="F173">
        <v>2</v>
      </c>
      <c r="G173" t="s">
        <v>13</v>
      </c>
      <c r="H173" t="str">
        <f t="shared" si="2"/>
        <v>High</v>
      </c>
      <c r="I173">
        <f>SUM(Table3[[#This Row],[Electricity_Usage (kWh)]]+Table3[[#This Row],[Gas_Usage]])</f>
        <v>532</v>
      </c>
    </row>
    <row r="174" spans="1:9" x14ac:dyDescent="0.3">
      <c r="A174" t="s">
        <v>191</v>
      </c>
      <c r="B174">
        <v>2</v>
      </c>
      <c r="C174">
        <v>69726</v>
      </c>
      <c r="D174">
        <v>482</v>
      </c>
      <c r="E174">
        <v>158</v>
      </c>
      <c r="F174">
        <v>7</v>
      </c>
      <c r="G174" t="s">
        <v>10</v>
      </c>
      <c r="H174" t="str">
        <f t="shared" si="2"/>
        <v>Medium</v>
      </c>
      <c r="I174">
        <f>SUM(Table3[[#This Row],[Electricity_Usage (kWh)]]+Table3[[#This Row],[Gas_Usage]])</f>
        <v>640</v>
      </c>
    </row>
    <row r="175" spans="1:9" x14ac:dyDescent="0.3">
      <c r="A175" t="s">
        <v>192</v>
      </c>
      <c r="B175">
        <v>4</v>
      </c>
      <c r="C175">
        <v>70300</v>
      </c>
      <c r="D175">
        <v>460</v>
      </c>
      <c r="E175">
        <v>195</v>
      </c>
      <c r="F175">
        <v>8</v>
      </c>
      <c r="G175" t="s">
        <v>27</v>
      </c>
      <c r="H175" t="str">
        <f t="shared" si="2"/>
        <v>High</v>
      </c>
      <c r="I175">
        <f>SUM(Table3[[#This Row],[Electricity_Usage (kWh)]]+Table3[[#This Row],[Gas_Usage]])</f>
        <v>655</v>
      </c>
    </row>
    <row r="176" spans="1:9" x14ac:dyDescent="0.3">
      <c r="A176" t="s">
        <v>193</v>
      </c>
      <c r="B176">
        <v>5</v>
      </c>
      <c r="C176">
        <v>42677</v>
      </c>
      <c r="D176">
        <v>100</v>
      </c>
      <c r="E176">
        <v>160</v>
      </c>
      <c r="F176">
        <v>4</v>
      </c>
      <c r="G176" t="s">
        <v>25</v>
      </c>
      <c r="H176" t="str">
        <f t="shared" si="2"/>
        <v>Medium</v>
      </c>
      <c r="I176">
        <f>SUM(Table3[[#This Row],[Electricity_Usage (kWh)]]+Table3[[#This Row],[Gas_Usage]])</f>
        <v>260</v>
      </c>
    </row>
    <row r="177" spans="1:9" x14ac:dyDescent="0.3">
      <c r="A177" t="s">
        <v>194</v>
      </c>
      <c r="B177">
        <v>3</v>
      </c>
      <c r="C177">
        <v>75609</v>
      </c>
      <c r="D177">
        <v>486</v>
      </c>
      <c r="E177">
        <v>160</v>
      </c>
      <c r="F177">
        <v>9</v>
      </c>
      <c r="G177" t="s">
        <v>13</v>
      </c>
      <c r="H177" t="str">
        <f t="shared" si="2"/>
        <v>High</v>
      </c>
      <c r="I177">
        <f>SUM(Table3[[#This Row],[Electricity_Usage (kWh)]]+Table3[[#This Row],[Gas_Usage]])</f>
        <v>646</v>
      </c>
    </row>
    <row r="178" spans="1:9" x14ac:dyDescent="0.3">
      <c r="A178" t="s">
        <v>195</v>
      </c>
      <c r="B178">
        <v>7</v>
      </c>
      <c r="C178">
        <v>76661</v>
      </c>
      <c r="D178">
        <v>447</v>
      </c>
      <c r="E178">
        <v>83</v>
      </c>
      <c r="F178">
        <v>6</v>
      </c>
      <c r="G178" t="s">
        <v>13</v>
      </c>
      <c r="H178" t="str">
        <f t="shared" si="2"/>
        <v>High</v>
      </c>
      <c r="I178">
        <f>SUM(Table3[[#This Row],[Electricity_Usage (kWh)]]+Table3[[#This Row],[Gas_Usage]])</f>
        <v>530</v>
      </c>
    </row>
    <row r="179" spans="1:9" x14ac:dyDescent="0.3">
      <c r="A179" t="s">
        <v>196</v>
      </c>
      <c r="B179">
        <v>7</v>
      </c>
      <c r="C179">
        <v>51024</v>
      </c>
      <c r="D179">
        <v>289</v>
      </c>
      <c r="E179">
        <v>160</v>
      </c>
      <c r="F179">
        <v>10</v>
      </c>
      <c r="G179" t="s">
        <v>56</v>
      </c>
      <c r="H179" t="str">
        <f t="shared" si="2"/>
        <v>Medium</v>
      </c>
      <c r="I179">
        <f>SUM(Table3[[#This Row],[Electricity_Usage (kWh)]]+Table3[[#This Row],[Gas_Usage]])</f>
        <v>449</v>
      </c>
    </row>
    <row r="180" spans="1:9" x14ac:dyDescent="0.3">
      <c r="A180" t="s">
        <v>197</v>
      </c>
      <c r="B180">
        <v>1</v>
      </c>
      <c r="C180">
        <v>90313</v>
      </c>
      <c r="D180">
        <v>290</v>
      </c>
      <c r="E180">
        <v>57</v>
      </c>
      <c r="F180">
        <v>6</v>
      </c>
      <c r="G180" t="s">
        <v>25</v>
      </c>
      <c r="H180" t="str">
        <f t="shared" si="2"/>
        <v>High</v>
      </c>
      <c r="I180">
        <f>SUM(Table3[[#This Row],[Electricity_Usage (kWh)]]+Table3[[#This Row],[Gas_Usage]])</f>
        <v>347</v>
      </c>
    </row>
    <row r="181" spans="1:9" x14ac:dyDescent="0.3">
      <c r="A181" t="s">
        <v>198</v>
      </c>
      <c r="B181">
        <v>4</v>
      </c>
      <c r="C181">
        <v>73006</v>
      </c>
      <c r="D181">
        <v>468</v>
      </c>
      <c r="E181">
        <v>162</v>
      </c>
      <c r="F181">
        <v>10</v>
      </c>
      <c r="G181" t="s">
        <v>17</v>
      </c>
      <c r="H181" t="str">
        <f t="shared" si="2"/>
        <v>High</v>
      </c>
      <c r="I181">
        <f>SUM(Table3[[#This Row],[Electricity_Usage (kWh)]]+Table3[[#This Row],[Gas_Usage]])</f>
        <v>630</v>
      </c>
    </row>
    <row r="182" spans="1:9" x14ac:dyDescent="0.3">
      <c r="A182" t="s">
        <v>199</v>
      </c>
      <c r="B182">
        <v>5</v>
      </c>
      <c r="C182">
        <v>35338</v>
      </c>
      <c r="D182">
        <v>411</v>
      </c>
      <c r="E182">
        <v>132</v>
      </c>
      <c r="F182">
        <v>11</v>
      </c>
      <c r="G182" t="s">
        <v>31</v>
      </c>
      <c r="H182" t="str">
        <f t="shared" si="2"/>
        <v>Low</v>
      </c>
      <c r="I182">
        <f>SUM(Table3[[#This Row],[Electricity_Usage (kWh)]]+Table3[[#This Row],[Gas_Usage]])</f>
        <v>543</v>
      </c>
    </row>
    <row r="183" spans="1:9" x14ac:dyDescent="0.3">
      <c r="A183" t="s">
        <v>200</v>
      </c>
      <c r="B183">
        <v>4</v>
      </c>
      <c r="C183">
        <v>88027</v>
      </c>
      <c r="D183">
        <v>216</v>
      </c>
      <c r="E183">
        <v>91</v>
      </c>
      <c r="F183">
        <v>5</v>
      </c>
      <c r="G183" t="s">
        <v>22</v>
      </c>
      <c r="H183" t="str">
        <f t="shared" si="2"/>
        <v>High</v>
      </c>
      <c r="I183">
        <f>SUM(Table3[[#This Row],[Electricity_Usage (kWh)]]+Table3[[#This Row],[Gas_Usage]])</f>
        <v>307</v>
      </c>
    </row>
    <row r="184" spans="1:9" x14ac:dyDescent="0.3">
      <c r="A184" t="s">
        <v>201</v>
      </c>
      <c r="B184">
        <v>6</v>
      </c>
      <c r="C184">
        <v>39508</v>
      </c>
      <c r="D184">
        <v>233</v>
      </c>
      <c r="E184">
        <v>150</v>
      </c>
      <c r="F184">
        <v>10</v>
      </c>
      <c r="G184" t="s">
        <v>22</v>
      </c>
      <c r="H184" t="str">
        <f t="shared" si="2"/>
        <v>Low</v>
      </c>
      <c r="I184">
        <f>SUM(Table3[[#This Row],[Electricity_Usage (kWh)]]+Table3[[#This Row],[Gas_Usage]])</f>
        <v>383</v>
      </c>
    </row>
    <row r="185" spans="1:9" x14ac:dyDescent="0.3">
      <c r="A185" t="s">
        <v>202</v>
      </c>
      <c r="B185">
        <v>5</v>
      </c>
      <c r="C185">
        <v>23051</v>
      </c>
      <c r="D185">
        <v>157</v>
      </c>
      <c r="E185">
        <v>55</v>
      </c>
      <c r="F185">
        <v>6</v>
      </c>
      <c r="G185" t="s">
        <v>8</v>
      </c>
      <c r="H185" t="str">
        <f t="shared" si="2"/>
        <v>Low</v>
      </c>
      <c r="I185">
        <f>SUM(Table3[[#This Row],[Electricity_Usage (kWh)]]+Table3[[#This Row],[Gas_Usage]])</f>
        <v>212</v>
      </c>
    </row>
    <row r="186" spans="1:9" x14ac:dyDescent="0.3">
      <c r="A186" t="s">
        <v>203</v>
      </c>
      <c r="B186">
        <v>7</v>
      </c>
      <c r="C186">
        <v>68747</v>
      </c>
      <c r="D186">
        <v>143</v>
      </c>
      <c r="E186">
        <v>75</v>
      </c>
      <c r="F186">
        <v>11</v>
      </c>
      <c r="G186" t="s">
        <v>8</v>
      </c>
      <c r="H186" t="str">
        <f t="shared" si="2"/>
        <v>Medium</v>
      </c>
      <c r="I186">
        <f>SUM(Table3[[#This Row],[Electricity_Usage (kWh)]]+Table3[[#This Row],[Gas_Usage]])</f>
        <v>218</v>
      </c>
    </row>
    <row r="187" spans="1:9" x14ac:dyDescent="0.3">
      <c r="A187" t="s">
        <v>204</v>
      </c>
      <c r="B187">
        <v>7</v>
      </c>
      <c r="C187">
        <v>74021</v>
      </c>
      <c r="D187">
        <v>272</v>
      </c>
      <c r="E187">
        <v>113</v>
      </c>
      <c r="F187">
        <v>10</v>
      </c>
      <c r="G187" t="s">
        <v>22</v>
      </c>
      <c r="H187" t="str">
        <f t="shared" si="2"/>
        <v>High</v>
      </c>
      <c r="I187">
        <f>SUM(Table3[[#This Row],[Electricity_Usage (kWh)]]+Table3[[#This Row],[Gas_Usage]])</f>
        <v>385</v>
      </c>
    </row>
    <row r="188" spans="1:9" x14ac:dyDescent="0.3">
      <c r="A188" t="s">
        <v>205</v>
      </c>
      <c r="B188">
        <v>5</v>
      </c>
      <c r="C188">
        <v>86412</v>
      </c>
      <c r="D188">
        <v>259</v>
      </c>
      <c r="E188">
        <v>108</v>
      </c>
      <c r="F188">
        <v>4</v>
      </c>
      <c r="G188" t="s">
        <v>51</v>
      </c>
      <c r="H188" t="str">
        <f t="shared" si="2"/>
        <v>High</v>
      </c>
      <c r="I188">
        <f>SUM(Table3[[#This Row],[Electricity_Usage (kWh)]]+Table3[[#This Row],[Gas_Usage]])</f>
        <v>367</v>
      </c>
    </row>
    <row r="189" spans="1:9" x14ac:dyDescent="0.3">
      <c r="A189" t="s">
        <v>206</v>
      </c>
      <c r="B189">
        <v>7</v>
      </c>
      <c r="C189">
        <v>78335</v>
      </c>
      <c r="D189">
        <v>272</v>
      </c>
      <c r="E189">
        <v>158</v>
      </c>
      <c r="F189">
        <v>5</v>
      </c>
      <c r="G189" t="s">
        <v>17</v>
      </c>
      <c r="H189" t="str">
        <f t="shared" si="2"/>
        <v>High</v>
      </c>
      <c r="I189">
        <f>SUM(Table3[[#This Row],[Electricity_Usage (kWh)]]+Table3[[#This Row],[Gas_Usage]])</f>
        <v>430</v>
      </c>
    </row>
    <row r="190" spans="1:9" x14ac:dyDescent="0.3">
      <c r="A190" t="s">
        <v>207</v>
      </c>
      <c r="B190">
        <v>3</v>
      </c>
      <c r="C190">
        <v>76179</v>
      </c>
      <c r="D190">
        <v>416</v>
      </c>
      <c r="E190">
        <v>170</v>
      </c>
      <c r="F190">
        <v>10</v>
      </c>
      <c r="G190" t="s">
        <v>51</v>
      </c>
      <c r="H190" t="str">
        <f t="shared" si="2"/>
        <v>High</v>
      </c>
      <c r="I190">
        <f>SUM(Table3[[#This Row],[Electricity_Usage (kWh)]]+Table3[[#This Row],[Gas_Usage]])</f>
        <v>586</v>
      </c>
    </row>
    <row r="191" spans="1:9" x14ac:dyDescent="0.3">
      <c r="A191" t="s">
        <v>208</v>
      </c>
      <c r="B191">
        <v>5</v>
      </c>
      <c r="C191">
        <v>52093</v>
      </c>
      <c r="D191">
        <v>402</v>
      </c>
      <c r="E191">
        <v>82</v>
      </c>
      <c r="F191">
        <v>11</v>
      </c>
      <c r="G191" t="s">
        <v>51</v>
      </c>
      <c r="H191" t="str">
        <f t="shared" si="2"/>
        <v>Medium</v>
      </c>
      <c r="I191">
        <f>SUM(Table3[[#This Row],[Electricity_Usage (kWh)]]+Table3[[#This Row],[Gas_Usage]])</f>
        <v>484</v>
      </c>
    </row>
    <row r="192" spans="1:9" x14ac:dyDescent="0.3">
      <c r="A192" t="s">
        <v>209</v>
      </c>
      <c r="B192">
        <v>4</v>
      </c>
      <c r="C192">
        <v>89678</v>
      </c>
      <c r="D192">
        <v>248</v>
      </c>
      <c r="E192">
        <v>199</v>
      </c>
      <c r="F192">
        <v>12</v>
      </c>
      <c r="G192" t="s">
        <v>10</v>
      </c>
      <c r="H192" t="str">
        <f t="shared" si="2"/>
        <v>High</v>
      </c>
      <c r="I192">
        <f>SUM(Table3[[#This Row],[Electricity_Usage (kWh)]]+Table3[[#This Row],[Gas_Usage]])</f>
        <v>447</v>
      </c>
    </row>
    <row r="193" spans="1:9" x14ac:dyDescent="0.3">
      <c r="A193" t="s">
        <v>210</v>
      </c>
      <c r="B193">
        <v>5</v>
      </c>
      <c r="C193">
        <v>59734</v>
      </c>
      <c r="D193">
        <v>179</v>
      </c>
      <c r="E193">
        <v>70</v>
      </c>
      <c r="F193">
        <v>7</v>
      </c>
      <c r="G193" t="s">
        <v>45</v>
      </c>
      <c r="H193" t="str">
        <f t="shared" si="2"/>
        <v>Medium</v>
      </c>
      <c r="I193">
        <f>SUM(Table3[[#This Row],[Electricity_Usage (kWh)]]+Table3[[#This Row],[Gas_Usage]])</f>
        <v>249</v>
      </c>
    </row>
    <row r="194" spans="1:9" x14ac:dyDescent="0.3">
      <c r="A194" t="s">
        <v>211</v>
      </c>
      <c r="B194">
        <v>7</v>
      </c>
      <c r="C194">
        <v>92615</v>
      </c>
      <c r="D194">
        <v>473</v>
      </c>
      <c r="E194">
        <v>119</v>
      </c>
      <c r="F194">
        <v>3</v>
      </c>
      <c r="G194" t="s">
        <v>31</v>
      </c>
      <c r="H194" t="str">
        <f t="shared" si="2"/>
        <v>High</v>
      </c>
      <c r="I194">
        <f>SUM(Table3[[#This Row],[Electricity_Usage (kWh)]]+Table3[[#This Row],[Gas_Usage]])</f>
        <v>592</v>
      </c>
    </row>
    <row r="195" spans="1:9" x14ac:dyDescent="0.3">
      <c r="A195" t="s">
        <v>212</v>
      </c>
      <c r="B195">
        <v>3</v>
      </c>
      <c r="C195">
        <v>93523</v>
      </c>
      <c r="D195">
        <v>312</v>
      </c>
      <c r="E195">
        <v>161</v>
      </c>
      <c r="F195">
        <v>8</v>
      </c>
      <c r="G195" t="s">
        <v>10</v>
      </c>
      <c r="H195" t="str">
        <f t="shared" ref="H195:H251" si="3">IF(C195&lt;40000,"Low",IF(C195&lt;=70000,"Medium","High"))</f>
        <v>High</v>
      </c>
      <c r="I195">
        <f>SUM(Table3[[#This Row],[Electricity_Usage (kWh)]]+Table3[[#This Row],[Gas_Usage]])</f>
        <v>473</v>
      </c>
    </row>
    <row r="196" spans="1:9" x14ac:dyDescent="0.3">
      <c r="A196" t="s">
        <v>213</v>
      </c>
      <c r="B196">
        <v>3</v>
      </c>
      <c r="C196">
        <v>37019</v>
      </c>
      <c r="D196">
        <v>302</v>
      </c>
      <c r="E196">
        <v>53</v>
      </c>
      <c r="F196">
        <v>3</v>
      </c>
      <c r="G196" t="s">
        <v>56</v>
      </c>
      <c r="H196" t="str">
        <f t="shared" si="3"/>
        <v>Low</v>
      </c>
      <c r="I196">
        <f>SUM(Table3[[#This Row],[Electricity_Usage (kWh)]]+Table3[[#This Row],[Gas_Usage]])</f>
        <v>355</v>
      </c>
    </row>
    <row r="197" spans="1:9" x14ac:dyDescent="0.3">
      <c r="A197" t="s">
        <v>214</v>
      </c>
      <c r="B197">
        <v>6</v>
      </c>
      <c r="C197">
        <v>93847</v>
      </c>
      <c r="D197">
        <v>351</v>
      </c>
      <c r="E197">
        <v>143</v>
      </c>
      <c r="F197">
        <v>12</v>
      </c>
      <c r="G197" t="s">
        <v>45</v>
      </c>
      <c r="H197" t="str">
        <f t="shared" si="3"/>
        <v>High</v>
      </c>
      <c r="I197">
        <f>SUM(Table3[[#This Row],[Electricity_Usage (kWh)]]+Table3[[#This Row],[Gas_Usage]])</f>
        <v>494</v>
      </c>
    </row>
    <row r="198" spans="1:9" x14ac:dyDescent="0.3">
      <c r="A198" t="s">
        <v>215</v>
      </c>
      <c r="B198">
        <v>4</v>
      </c>
      <c r="C198">
        <v>99634</v>
      </c>
      <c r="D198">
        <v>328</v>
      </c>
      <c r="E198">
        <v>124</v>
      </c>
      <c r="F198">
        <v>3</v>
      </c>
      <c r="G198" t="s">
        <v>45</v>
      </c>
      <c r="H198" t="str">
        <f t="shared" si="3"/>
        <v>High</v>
      </c>
      <c r="I198">
        <f>SUM(Table3[[#This Row],[Electricity_Usage (kWh)]]+Table3[[#This Row],[Gas_Usage]])</f>
        <v>452</v>
      </c>
    </row>
    <row r="199" spans="1:9" x14ac:dyDescent="0.3">
      <c r="A199" t="s">
        <v>216</v>
      </c>
      <c r="B199">
        <v>2</v>
      </c>
      <c r="C199">
        <v>48251</v>
      </c>
      <c r="D199">
        <v>263</v>
      </c>
      <c r="E199">
        <v>111</v>
      </c>
      <c r="F199">
        <v>12</v>
      </c>
      <c r="G199" t="s">
        <v>25</v>
      </c>
      <c r="H199" t="str">
        <f t="shared" si="3"/>
        <v>Medium</v>
      </c>
      <c r="I199">
        <f>SUM(Table3[[#This Row],[Electricity_Usage (kWh)]]+Table3[[#This Row],[Gas_Usage]])</f>
        <v>374</v>
      </c>
    </row>
    <row r="200" spans="1:9" x14ac:dyDescent="0.3">
      <c r="A200" t="s">
        <v>217</v>
      </c>
      <c r="B200">
        <v>2</v>
      </c>
      <c r="C200">
        <v>45945</v>
      </c>
      <c r="D200">
        <v>326</v>
      </c>
      <c r="E200">
        <v>143</v>
      </c>
      <c r="F200">
        <v>2</v>
      </c>
      <c r="G200" t="s">
        <v>17</v>
      </c>
      <c r="H200" t="str">
        <f t="shared" si="3"/>
        <v>Medium</v>
      </c>
      <c r="I200">
        <f>SUM(Table3[[#This Row],[Electricity_Usage (kWh)]]+Table3[[#This Row],[Gas_Usage]])</f>
        <v>469</v>
      </c>
    </row>
    <row r="201" spans="1:9" x14ac:dyDescent="0.3">
      <c r="A201" t="s">
        <v>218</v>
      </c>
      <c r="B201">
        <v>5</v>
      </c>
      <c r="C201">
        <v>52217</v>
      </c>
      <c r="D201">
        <v>246</v>
      </c>
      <c r="E201">
        <v>144</v>
      </c>
      <c r="F201">
        <v>12</v>
      </c>
      <c r="G201" t="s">
        <v>17</v>
      </c>
      <c r="H201" t="str">
        <f t="shared" si="3"/>
        <v>Medium</v>
      </c>
      <c r="I201">
        <f>SUM(Table3[[#This Row],[Electricity_Usage (kWh)]]+Table3[[#This Row],[Gas_Usage]])</f>
        <v>390</v>
      </c>
    </row>
    <row r="202" spans="1:9" x14ac:dyDescent="0.3">
      <c r="A202" t="s">
        <v>219</v>
      </c>
      <c r="B202">
        <v>6</v>
      </c>
      <c r="C202">
        <v>28308</v>
      </c>
      <c r="D202">
        <v>119</v>
      </c>
      <c r="E202">
        <v>104</v>
      </c>
      <c r="F202">
        <v>12</v>
      </c>
      <c r="G202" t="s">
        <v>45</v>
      </c>
      <c r="H202" t="str">
        <f t="shared" si="3"/>
        <v>Low</v>
      </c>
      <c r="I202">
        <f>SUM(Table3[[#This Row],[Electricity_Usage (kWh)]]+Table3[[#This Row],[Gas_Usage]])</f>
        <v>223</v>
      </c>
    </row>
    <row r="203" spans="1:9" x14ac:dyDescent="0.3">
      <c r="A203" t="s">
        <v>220</v>
      </c>
      <c r="B203">
        <v>1</v>
      </c>
      <c r="C203">
        <v>25949</v>
      </c>
      <c r="D203">
        <v>146</v>
      </c>
      <c r="E203">
        <v>186</v>
      </c>
      <c r="F203">
        <v>13</v>
      </c>
      <c r="G203" t="s">
        <v>51</v>
      </c>
      <c r="H203" t="str">
        <f t="shared" si="3"/>
        <v>Low</v>
      </c>
      <c r="I203">
        <f>SUM(Table3[[#This Row],[Electricity_Usage (kWh)]]+Table3[[#This Row],[Gas_Usage]])</f>
        <v>332</v>
      </c>
    </row>
    <row r="204" spans="1:9" x14ac:dyDescent="0.3">
      <c r="A204" t="s">
        <v>221</v>
      </c>
      <c r="B204">
        <v>5</v>
      </c>
      <c r="C204">
        <v>71990</v>
      </c>
      <c r="D204">
        <v>332</v>
      </c>
      <c r="E204">
        <v>180</v>
      </c>
      <c r="F204">
        <v>12</v>
      </c>
      <c r="G204" t="s">
        <v>25</v>
      </c>
      <c r="H204" t="str">
        <f t="shared" si="3"/>
        <v>High</v>
      </c>
      <c r="I204">
        <f>SUM(Table3[[#This Row],[Electricity_Usage (kWh)]]+Table3[[#This Row],[Gas_Usage]])</f>
        <v>512</v>
      </c>
    </row>
    <row r="205" spans="1:9" x14ac:dyDescent="0.3">
      <c r="A205" t="s">
        <v>222</v>
      </c>
      <c r="B205">
        <v>6</v>
      </c>
      <c r="C205">
        <v>21150</v>
      </c>
      <c r="D205">
        <v>404</v>
      </c>
      <c r="E205">
        <v>80</v>
      </c>
      <c r="F205">
        <v>4</v>
      </c>
      <c r="G205" t="s">
        <v>31</v>
      </c>
      <c r="H205" t="str">
        <f t="shared" si="3"/>
        <v>Low</v>
      </c>
      <c r="I205">
        <f>SUM(Table3[[#This Row],[Electricity_Usage (kWh)]]+Table3[[#This Row],[Gas_Usage]])</f>
        <v>484</v>
      </c>
    </row>
    <row r="206" spans="1:9" x14ac:dyDescent="0.3">
      <c r="A206" t="s">
        <v>223</v>
      </c>
      <c r="B206">
        <v>4</v>
      </c>
      <c r="C206">
        <v>94740</v>
      </c>
      <c r="D206">
        <v>113</v>
      </c>
      <c r="E206">
        <v>89</v>
      </c>
      <c r="F206">
        <v>7</v>
      </c>
      <c r="G206" t="s">
        <v>45</v>
      </c>
      <c r="H206" t="str">
        <f t="shared" si="3"/>
        <v>High</v>
      </c>
      <c r="I206">
        <f>SUM(Table3[[#This Row],[Electricity_Usage (kWh)]]+Table3[[#This Row],[Gas_Usage]])</f>
        <v>202</v>
      </c>
    </row>
    <row r="207" spans="1:9" x14ac:dyDescent="0.3">
      <c r="A207" t="s">
        <v>224</v>
      </c>
      <c r="B207">
        <v>4</v>
      </c>
      <c r="C207">
        <v>86617</v>
      </c>
      <c r="D207">
        <v>242</v>
      </c>
      <c r="E207">
        <v>85</v>
      </c>
      <c r="F207">
        <v>9</v>
      </c>
      <c r="G207" t="s">
        <v>27</v>
      </c>
      <c r="H207" t="str">
        <f t="shared" si="3"/>
        <v>High</v>
      </c>
      <c r="I207">
        <f>SUM(Table3[[#This Row],[Electricity_Usage (kWh)]]+Table3[[#This Row],[Gas_Usage]])</f>
        <v>327</v>
      </c>
    </row>
    <row r="208" spans="1:9" x14ac:dyDescent="0.3">
      <c r="A208" t="s">
        <v>225</v>
      </c>
      <c r="B208">
        <v>4</v>
      </c>
      <c r="C208">
        <v>36896</v>
      </c>
      <c r="D208">
        <v>100</v>
      </c>
      <c r="E208">
        <v>55</v>
      </c>
      <c r="F208">
        <v>10</v>
      </c>
      <c r="G208" t="s">
        <v>8</v>
      </c>
      <c r="H208" t="str">
        <f t="shared" si="3"/>
        <v>Low</v>
      </c>
      <c r="I208">
        <f>SUM(Table3[[#This Row],[Electricity_Usage (kWh)]]+Table3[[#This Row],[Gas_Usage]])</f>
        <v>155</v>
      </c>
    </row>
    <row r="209" spans="1:9" x14ac:dyDescent="0.3">
      <c r="A209" t="s">
        <v>226</v>
      </c>
      <c r="B209">
        <v>4</v>
      </c>
      <c r="C209">
        <v>66175</v>
      </c>
      <c r="D209">
        <v>472</v>
      </c>
      <c r="E209">
        <v>115</v>
      </c>
      <c r="F209">
        <v>8</v>
      </c>
      <c r="G209" t="s">
        <v>8</v>
      </c>
      <c r="H209" t="str">
        <f t="shared" si="3"/>
        <v>Medium</v>
      </c>
      <c r="I209">
        <f>SUM(Table3[[#This Row],[Electricity_Usage (kWh)]]+Table3[[#This Row],[Gas_Usage]])</f>
        <v>587</v>
      </c>
    </row>
    <row r="210" spans="1:9" x14ac:dyDescent="0.3">
      <c r="A210" t="s">
        <v>227</v>
      </c>
      <c r="B210">
        <v>4</v>
      </c>
      <c r="C210">
        <v>27805</v>
      </c>
      <c r="D210">
        <v>153</v>
      </c>
      <c r="E210">
        <v>124</v>
      </c>
      <c r="F210">
        <v>5</v>
      </c>
      <c r="G210" t="s">
        <v>10</v>
      </c>
      <c r="H210" t="str">
        <f t="shared" si="3"/>
        <v>Low</v>
      </c>
      <c r="I210">
        <f>SUM(Table3[[#This Row],[Electricity_Usage (kWh)]]+Table3[[#This Row],[Gas_Usage]])</f>
        <v>277</v>
      </c>
    </row>
    <row r="211" spans="1:9" x14ac:dyDescent="0.3">
      <c r="A211" t="s">
        <v>228</v>
      </c>
      <c r="B211">
        <v>6</v>
      </c>
      <c r="C211">
        <v>25237</v>
      </c>
      <c r="D211">
        <v>473</v>
      </c>
      <c r="E211">
        <v>53</v>
      </c>
      <c r="F211">
        <v>7</v>
      </c>
      <c r="G211" t="s">
        <v>56</v>
      </c>
      <c r="H211" t="str">
        <f t="shared" si="3"/>
        <v>Low</v>
      </c>
      <c r="I211">
        <f>SUM(Table3[[#This Row],[Electricity_Usage (kWh)]]+Table3[[#This Row],[Gas_Usage]])</f>
        <v>526</v>
      </c>
    </row>
    <row r="212" spans="1:9" x14ac:dyDescent="0.3">
      <c r="A212" t="s">
        <v>229</v>
      </c>
      <c r="B212">
        <v>6</v>
      </c>
      <c r="C212">
        <v>40056</v>
      </c>
      <c r="D212">
        <v>358</v>
      </c>
      <c r="E212">
        <v>128</v>
      </c>
      <c r="F212">
        <v>6</v>
      </c>
      <c r="G212" t="s">
        <v>15</v>
      </c>
      <c r="H212" t="str">
        <f t="shared" si="3"/>
        <v>Medium</v>
      </c>
      <c r="I212">
        <f>SUM(Table3[[#This Row],[Electricity_Usage (kWh)]]+Table3[[#This Row],[Gas_Usage]])</f>
        <v>486</v>
      </c>
    </row>
    <row r="213" spans="1:9" x14ac:dyDescent="0.3">
      <c r="A213" t="s">
        <v>230</v>
      </c>
      <c r="B213">
        <v>3</v>
      </c>
      <c r="C213">
        <v>65543</v>
      </c>
      <c r="D213">
        <v>243</v>
      </c>
      <c r="E213">
        <v>183</v>
      </c>
      <c r="F213">
        <v>9</v>
      </c>
      <c r="G213" t="s">
        <v>15</v>
      </c>
      <c r="H213" t="str">
        <f t="shared" si="3"/>
        <v>Medium</v>
      </c>
      <c r="I213">
        <f>SUM(Table3[[#This Row],[Electricity_Usage (kWh)]]+Table3[[#This Row],[Gas_Usage]])</f>
        <v>426</v>
      </c>
    </row>
    <row r="214" spans="1:9" x14ac:dyDescent="0.3">
      <c r="A214" t="s">
        <v>231</v>
      </c>
      <c r="B214">
        <v>2</v>
      </c>
      <c r="C214">
        <v>76556</v>
      </c>
      <c r="D214">
        <v>111</v>
      </c>
      <c r="E214">
        <v>167</v>
      </c>
      <c r="F214">
        <v>2</v>
      </c>
      <c r="G214" t="s">
        <v>8</v>
      </c>
      <c r="H214" t="str">
        <f t="shared" si="3"/>
        <v>High</v>
      </c>
      <c r="I214">
        <f>SUM(Table3[[#This Row],[Electricity_Usage (kWh)]]+Table3[[#This Row],[Gas_Usage]])</f>
        <v>278</v>
      </c>
    </row>
    <row r="215" spans="1:9" x14ac:dyDescent="0.3">
      <c r="A215" t="s">
        <v>232</v>
      </c>
      <c r="B215">
        <v>7</v>
      </c>
      <c r="C215">
        <v>23343</v>
      </c>
      <c r="D215">
        <v>429</v>
      </c>
      <c r="E215">
        <v>162</v>
      </c>
      <c r="F215">
        <v>2</v>
      </c>
      <c r="G215" t="s">
        <v>13</v>
      </c>
      <c r="H215" t="str">
        <f t="shared" si="3"/>
        <v>Low</v>
      </c>
      <c r="I215">
        <f>SUM(Table3[[#This Row],[Electricity_Usage (kWh)]]+Table3[[#This Row],[Gas_Usage]])</f>
        <v>591</v>
      </c>
    </row>
    <row r="216" spans="1:9" x14ac:dyDescent="0.3">
      <c r="A216" t="s">
        <v>233</v>
      </c>
      <c r="B216">
        <v>4</v>
      </c>
      <c r="C216">
        <v>33500</v>
      </c>
      <c r="D216">
        <v>323</v>
      </c>
      <c r="E216">
        <v>143</v>
      </c>
      <c r="F216">
        <v>14</v>
      </c>
      <c r="G216" t="s">
        <v>10</v>
      </c>
      <c r="H216" t="str">
        <f t="shared" si="3"/>
        <v>Low</v>
      </c>
      <c r="I216">
        <f>SUM(Table3[[#This Row],[Electricity_Usage (kWh)]]+Table3[[#This Row],[Gas_Usage]])</f>
        <v>466</v>
      </c>
    </row>
    <row r="217" spans="1:9" x14ac:dyDescent="0.3">
      <c r="A217" t="s">
        <v>234</v>
      </c>
      <c r="B217">
        <v>1</v>
      </c>
      <c r="C217">
        <v>73222</v>
      </c>
      <c r="D217">
        <v>371</v>
      </c>
      <c r="E217">
        <v>111</v>
      </c>
      <c r="F217">
        <v>12</v>
      </c>
      <c r="G217" t="s">
        <v>15</v>
      </c>
      <c r="H217" t="str">
        <f t="shared" si="3"/>
        <v>High</v>
      </c>
      <c r="I217">
        <f>SUM(Table3[[#This Row],[Electricity_Usage (kWh)]]+Table3[[#This Row],[Gas_Usage]])</f>
        <v>482</v>
      </c>
    </row>
    <row r="218" spans="1:9" x14ac:dyDescent="0.3">
      <c r="A218" t="s">
        <v>235</v>
      </c>
      <c r="B218">
        <v>7</v>
      </c>
      <c r="C218">
        <v>49375</v>
      </c>
      <c r="D218">
        <v>457</v>
      </c>
      <c r="E218">
        <v>128</v>
      </c>
      <c r="F218">
        <v>7</v>
      </c>
      <c r="G218" t="s">
        <v>8</v>
      </c>
      <c r="H218" t="str">
        <f t="shared" si="3"/>
        <v>Medium</v>
      </c>
      <c r="I218">
        <f>SUM(Table3[[#This Row],[Electricity_Usage (kWh)]]+Table3[[#This Row],[Gas_Usage]])</f>
        <v>585</v>
      </c>
    </row>
    <row r="219" spans="1:9" x14ac:dyDescent="0.3">
      <c r="A219" t="s">
        <v>236</v>
      </c>
      <c r="B219">
        <v>6</v>
      </c>
      <c r="C219">
        <v>29662</v>
      </c>
      <c r="D219">
        <v>255</v>
      </c>
      <c r="E219">
        <v>185</v>
      </c>
      <c r="F219">
        <v>11</v>
      </c>
      <c r="G219" t="s">
        <v>56</v>
      </c>
      <c r="H219" t="str">
        <f t="shared" si="3"/>
        <v>Low</v>
      </c>
      <c r="I219">
        <f>SUM(Table3[[#This Row],[Electricity_Usage (kWh)]]+Table3[[#This Row],[Gas_Usage]])</f>
        <v>440</v>
      </c>
    </row>
    <row r="220" spans="1:9" x14ac:dyDescent="0.3">
      <c r="A220" t="s">
        <v>237</v>
      </c>
      <c r="B220">
        <v>1</v>
      </c>
      <c r="C220">
        <v>36964</v>
      </c>
      <c r="D220">
        <v>472</v>
      </c>
      <c r="E220">
        <v>75</v>
      </c>
      <c r="F220">
        <v>13</v>
      </c>
      <c r="G220" t="s">
        <v>15</v>
      </c>
      <c r="H220" t="str">
        <f t="shared" si="3"/>
        <v>Low</v>
      </c>
      <c r="I220">
        <f>SUM(Table3[[#This Row],[Electricity_Usage (kWh)]]+Table3[[#This Row],[Gas_Usage]])</f>
        <v>547</v>
      </c>
    </row>
    <row r="221" spans="1:9" x14ac:dyDescent="0.3">
      <c r="A221" t="s">
        <v>238</v>
      </c>
      <c r="B221">
        <v>1</v>
      </c>
      <c r="C221">
        <v>79638</v>
      </c>
      <c r="D221">
        <v>107</v>
      </c>
      <c r="E221">
        <v>93</v>
      </c>
      <c r="F221">
        <v>3</v>
      </c>
      <c r="G221" t="s">
        <v>51</v>
      </c>
      <c r="H221" t="str">
        <f t="shared" si="3"/>
        <v>High</v>
      </c>
      <c r="I221">
        <f>SUM(Table3[[#This Row],[Electricity_Usage (kWh)]]+Table3[[#This Row],[Gas_Usage]])</f>
        <v>200</v>
      </c>
    </row>
    <row r="222" spans="1:9" x14ac:dyDescent="0.3">
      <c r="A222" t="s">
        <v>239</v>
      </c>
      <c r="B222">
        <v>1</v>
      </c>
      <c r="C222">
        <v>93666</v>
      </c>
      <c r="D222">
        <v>221</v>
      </c>
      <c r="E222">
        <v>182</v>
      </c>
      <c r="F222">
        <v>6</v>
      </c>
      <c r="G222" t="s">
        <v>51</v>
      </c>
      <c r="H222" t="str">
        <f t="shared" si="3"/>
        <v>High</v>
      </c>
      <c r="I222">
        <f>SUM(Table3[[#This Row],[Electricity_Usage (kWh)]]+Table3[[#This Row],[Gas_Usage]])</f>
        <v>403</v>
      </c>
    </row>
    <row r="223" spans="1:9" x14ac:dyDescent="0.3">
      <c r="A223" t="s">
        <v>240</v>
      </c>
      <c r="B223">
        <v>3</v>
      </c>
      <c r="C223">
        <v>87215</v>
      </c>
      <c r="D223">
        <v>447</v>
      </c>
      <c r="E223">
        <v>119</v>
      </c>
      <c r="F223">
        <v>2</v>
      </c>
      <c r="G223" t="s">
        <v>17</v>
      </c>
      <c r="H223" t="str">
        <f t="shared" si="3"/>
        <v>High</v>
      </c>
      <c r="I223">
        <f>SUM(Table3[[#This Row],[Electricity_Usage (kWh)]]+Table3[[#This Row],[Gas_Usage]])</f>
        <v>566</v>
      </c>
    </row>
    <row r="224" spans="1:9" x14ac:dyDescent="0.3">
      <c r="A224" t="s">
        <v>241</v>
      </c>
      <c r="B224">
        <v>6</v>
      </c>
      <c r="C224">
        <v>89042</v>
      </c>
      <c r="D224">
        <v>263</v>
      </c>
      <c r="E224">
        <v>167</v>
      </c>
      <c r="F224">
        <v>8</v>
      </c>
      <c r="G224" t="s">
        <v>17</v>
      </c>
      <c r="H224" t="str">
        <f t="shared" si="3"/>
        <v>High</v>
      </c>
      <c r="I224">
        <f>SUM(Table3[[#This Row],[Electricity_Usage (kWh)]]+Table3[[#This Row],[Gas_Usage]])</f>
        <v>430</v>
      </c>
    </row>
    <row r="225" spans="1:9" x14ac:dyDescent="0.3">
      <c r="A225" t="s">
        <v>242</v>
      </c>
      <c r="B225">
        <v>1</v>
      </c>
      <c r="C225">
        <v>33284</v>
      </c>
      <c r="D225">
        <v>189</v>
      </c>
      <c r="E225">
        <v>117</v>
      </c>
      <c r="F225">
        <v>2</v>
      </c>
      <c r="G225" t="s">
        <v>31</v>
      </c>
      <c r="H225" t="str">
        <f t="shared" si="3"/>
        <v>Low</v>
      </c>
      <c r="I225">
        <f>SUM(Table3[[#This Row],[Electricity_Usage (kWh)]]+Table3[[#This Row],[Gas_Usage]])</f>
        <v>306</v>
      </c>
    </row>
    <row r="226" spans="1:9" x14ac:dyDescent="0.3">
      <c r="A226" t="s">
        <v>243</v>
      </c>
      <c r="B226">
        <v>4</v>
      </c>
      <c r="C226">
        <v>92789</v>
      </c>
      <c r="D226">
        <v>235</v>
      </c>
      <c r="E226">
        <v>68</v>
      </c>
      <c r="F226">
        <v>5</v>
      </c>
      <c r="G226" t="s">
        <v>45</v>
      </c>
      <c r="H226" t="str">
        <f t="shared" si="3"/>
        <v>High</v>
      </c>
      <c r="I226">
        <f>SUM(Table3[[#This Row],[Electricity_Usage (kWh)]]+Table3[[#This Row],[Gas_Usage]])</f>
        <v>303</v>
      </c>
    </row>
    <row r="227" spans="1:9" x14ac:dyDescent="0.3">
      <c r="A227" t="s">
        <v>244</v>
      </c>
      <c r="B227">
        <v>5</v>
      </c>
      <c r="C227">
        <v>81389</v>
      </c>
      <c r="D227">
        <v>285</v>
      </c>
      <c r="E227">
        <v>69</v>
      </c>
      <c r="F227">
        <v>10</v>
      </c>
      <c r="G227" t="s">
        <v>27</v>
      </c>
      <c r="H227" t="str">
        <f t="shared" si="3"/>
        <v>High</v>
      </c>
      <c r="I227">
        <f>SUM(Table3[[#This Row],[Electricity_Usage (kWh)]]+Table3[[#This Row],[Gas_Usage]])</f>
        <v>354</v>
      </c>
    </row>
    <row r="228" spans="1:9" x14ac:dyDescent="0.3">
      <c r="A228" t="s">
        <v>245</v>
      </c>
      <c r="B228">
        <v>1</v>
      </c>
      <c r="C228">
        <v>29435</v>
      </c>
      <c r="D228">
        <v>415</v>
      </c>
      <c r="E228">
        <v>162</v>
      </c>
      <c r="F228">
        <v>2</v>
      </c>
      <c r="G228" t="s">
        <v>17</v>
      </c>
      <c r="H228" t="str">
        <f t="shared" si="3"/>
        <v>Low</v>
      </c>
      <c r="I228">
        <f>SUM(Table3[[#This Row],[Electricity_Usage (kWh)]]+Table3[[#This Row],[Gas_Usage]])</f>
        <v>577</v>
      </c>
    </row>
    <row r="229" spans="1:9" x14ac:dyDescent="0.3">
      <c r="A229" t="s">
        <v>246</v>
      </c>
      <c r="B229">
        <v>3</v>
      </c>
      <c r="C229">
        <v>74340</v>
      </c>
      <c r="D229">
        <v>277</v>
      </c>
      <c r="E229">
        <v>189</v>
      </c>
      <c r="F229">
        <v>5</v>
      </c>
      <c r="G229" t="s">
        <v>15</v>
      </c>
      <c r="H229" t="str">
        <f t="shared" si="3"/>
        <v>High</v>
      </c>
      <c r="I229">
        <f>SUM(Table3[[#This Row],[Electricity_Usage (kWh)]]+Table3[[#This Row],[Gas_Usage]])</f>
        <v>466</v>
      </c>
    </row>
    <row r="230" spans="1:9" x14ac:dyDescent="0.3">
      <c r="A230" t="s">
        <v>247</v>
      </c>
      <c r="B230">
        <v>7</v>
      </c>
      <c r="C230">
        <v>64078</v>
      </c>
      <c r="D230">
        <v>127</v>
      </c>
      <c r="E230">
        <v>96</v>
      </c>
      <c r="F230">
        <v>7</v>
      </c>
      <c r="G230" t="s">
        <v>25</v>
      </c>
      <c r="H230" t="str">
        <f t="shared" si="3"/>
        <v>Medium</v>
      </c>
      <c r="I230">
        <f>SUM(Table3[[#This Row],[Electricity_Usage (kWh)]]+Table3[[#This Row],[Gas_Usage]])</f>
        <v>223</v>
      </c>
    </row>
    <row r="231" spans="1:9" x14ac:dyDescent="0.3">
      <c r="A231" t="s">
        <v>248</v>
      </c>
      <c r="B231">
        <v>6</v>
      </c>
      <c r="C231">
        <v>98832</v>
      </c>
      <c r="D231">
        <v>319</v>
      </c>
      <c r="E231">
        <v>50</v>
      </c>
      <c r="F231">
        <v>7</v>
      </c>
      <c r="G231" t="s">
        <v>8</v>
      </c>
      <c r="H231" t="str">
        <f t="shared" si="3"/>
        <v>High</v>
      </c>
      <c r="I231">
        <f>SUM(Table3[[#This Row],[Electricity_Usage (kWh)]]+Table3[[#This Row],[Gas_Usage]])</f>
        <v>369</v>
      </c>
    </row>
    <row r="232" spans="1:9" x14ac:dyDescent="0.3">
      <c r="A232" t="s">
        <v>249</v>
      </c>
      <c r="B232">
        <v>3</v>
      </c>
      <c r="C232">
        <v>71293</v>
      </c>
      <c r="D232">
        <v>456</v>
      </c>
      <c r="E232">
        <v>139</v>
      </c>
      <c r="F232">
        <v>13</v>
      </c>
      <c r="G232" t="s">
        <v>25</v>
      </c>
      <c r="H232" t="str">
        <f t="shared" si="3"/>
        <v>High</v>
      </c>
      <c r="I232">
        <f>SUM(Table3[[#This Row],[Electricity_Usage (kWh)]]+Table3[[#This Row],[Gas_Usage]])</f>
        <v>595</v>
      </c>
    </row>
    <row r="233" spans="1:9" x14ac:dyDescent="0.3">
      <c r="A233" t="s">
        <v>250</v>
      </c>
      <c r="B233">
        <v>1</v>
      </c>
      <c r="C233">
        <v>98781</v>
      </c>
      <c r="D233">
        <v>140</v>
      </c>
      <c r="E233">
        <v>191</v>
      </c>
      <c r="F233">
        <v>14</v>
      </c>
      <c r="G233" t="s">
        <v>56</v>
      </c>
      <c r="H233" t="str">
        <f t="shared" si="3"/>
        <v>High</v>
      </c>
      <c r="I233">
        <f>SUM(Table3[[#This Row],[Electricity_Usage (kWh)]]+Table3[[#This Row],[Gas_Usage]])</f>
        <v>331</v>
      </c>
    </row>
    <row r="234" spans="1:9" x14ac:dyDescent="0.3">
      <c r="A234" t="s">
        <v>251</v>
      </c>
      <c r="B234">
        <v>6</v>
      </c>
      <c r="C234">
        <v>80403</v>
      </c>
      <c r="D234">
        <v>327</v>
      </c>
      <c r="E234">
        <v>113</v>
      </c>
      <c r="F234">
        <v>9</v>
      </c>
      <c r="G234" t="s">
        <v>17</v>
      </c>
      <c r="H234" t="str">
        <f t="shared" si="3"/>
        <v>High</v>
      </c>
      <c r="I234">
        <f>SUM(Table3[[#This Row],[Electricity_Usage (kWh)]]+Table3[[#This Row],[Gas_Usage]])</f>
        <v>440</v>
      </c>
    </row>
    <row r="235" spans="1:9" x14ac:dyDescent="0.3">
      <c r="A235" t="s">
        <v>252</v>
      </c>
      <c r="B235">
        <v>5</v>
      </c>
      <c r="C235">
        <v>49124</v>
      </c>
      <c r="D235">
        <v>291</v>
      </c>
      <c r="E235">
        <v>87</v>
      </c>
      <c r="F235">
        <v>2</v>
      </c>
      <c r="G235" t="s">
        <v>27</v>
      </c>
      <c r="H235" t="str">
        <f t="shared" si="3"/>
        <v>Medium</v>
      </c>
      <c r="I235">
        <f>SUM(Table3[[#This Row],[Electricity_Usage (kWh)]]+Table3[[#This Row],[Gas_Usage]])</f>
        <v>378</v>
      </c>
    </row>
    <row r="236" spans="1:9" x14ac:dyDescent="0.3">
      <c r="A236" t="s">
        <v>253</v>
      </c>
      <c r="B236">
        <v>1</v>
      </c>
      <c r="C236">
        <v>63919</v>
      </c>
      <c r="D236">
        <v>244</v>
      </c>
      <c r="E236">
        <v>86</v>
      </c>
      <c r="F236">
        <v>8</v>
      </c>
      <c r="G236" t="s">
        <v>56</v>
      </c>
      <c r="H236" t="str">
        <f t="shared" si="3"/>
        <v>Medium</v>
      </c>
      <c r="I236">
        <f>SUM(Table3[[#This Row],[Electricity_Usage (kWh)]]+Table3[[#This Row],[Gas_Usage]])</f>
        <v>330</v>
      </c>
    </row>
    <row r="237" spans="1:9" x14ac:dyDescent="0.3">
      <c r="A237" t="s">
        <v>254</v>
      </c>
      <c r="B237">
        <v>3</v>
      </c>
      <c r="C237">
        <v>55247</v>
      </c>
      <c r="D237">
        <v>300</v>
      </c>
      <c r="E237">
        <v>175</v>
      </c>
      <c r="F237">
        <v>2</v>
      </c>
      <c r="G237" t="s">
        <v>13</v>
      </c>
      <c r="H237" t="str">
        <f t="shared" si="3"/>
        <v>Medium</v>
      </c>
      <c r="I237">
        <f>SUM(Table3[[#This Row],[Electricity_Usage (kWh)]]+Table3[[#This Row],[Gas_Usage]])</f>
        <v>475</v>
      </c>
    </row>
    <row r="238" spans="1:9" x14ac:dyDescent="0.3">
      <c r="A238" t="s">
        <v>255</v>
      </c>
      <c r="B238">
        <v>2</v>
      </c>
      <c r="C238">
        <v>82752</v>
      </c>
      <c r="D238">
        <v>311</v>
      </c>
      <c r="E238">
        <v>188</v>
      </c>
      <c r="F238">
        <v>14</v>
      </c>
      <c r="G238" t="s">
        <v>13</v>
      </c>
      <c r="H238" t="str">
        <f t="shared" si="3"/>
        <v>High</v>
      </c>
      <c r="I238">
        <f>SUM(Table3[[#This Row],[Electricity_Usage (kWh)]]+Table3[[#This Row],[Gas_Usage]])</f>
        <v>499</v>
      </c>
    </row>
    <row r="239" spans="1:9" x14ac:dyDescent="0.3">
      <c r="A239" t="s">
        <v>256</v>
      </c>
      <c r="B239">
        <v>4</v>
      </c>
      <c r="C239">
        <v>76573</v>
      </c>
      <c r="D239">
        <v>319</v>
      </c>
      <c r="E239">
        <v>149</v>
      </c>
      <c r="F239">
        <v>8</v>
      </c>
      <c r="G239" t="s">
        <v>25</v>
      </c>
      <c r="H239" t="str">
        <f t="shared" si="3"/>
        <v>High</v>
      </c>
      <c r="I239">
        <f>SUM(Table3[[#This Row],[Electricity_Usage (kWh)]]+Table3[[#This Row],[Gas_Usage]])</f>
        <v>468</v>
      </c>
    </row>
    <row r="240" spans="1:9" x14ac:dyDescent="0.3">
      <c r="A240" t="s">
        <v>257</v>
      </c>
      <c r="B240">
        <v>7</v>
      </c>
      <c r="C240">
        <v>79101</v>
      </c>
      <c r="D240">
        <v>339</v>
      </c>
      <c r="E240">
        <v>126</v>
      </c>
      <c r="F240">
        <v>4</v>
      </c>
      <c r="G240" t="s">
        <v>45</v>
      </c>
      <c r="H240" t="str">
        <f t="shared" si="3"/>
        <v>High</v>
      </c>
      <c r="I240">
        <f>SUM(Table3[[#This Row],[Electricity_Usage (kWh)]]+Table3[[#This Row],[Gas_Usage]])</f>
        <v>465</v>
      </c>
    </row>
    <row r="241" spans="1:9" x14ac:dyDescent="0.3">
      <c r="A241" t="s">
        <v>258</v>
      </c>
      <c r="B241">
        <v>3</v>
      </c>
      <c r="C241">
        <v>46646</v>
      </c>
      <c r="D241">
        <v>496</v>
      </c>
      <c r="E241">
        <v>52</v>
      </c>
      <c r="F241">
        <v>12</v>
      </c>
      <c r="G241" t="s">
        <v>10</v>
      </c>
      <c r="H241" t="str">
        <f t="shared" si="3"/>
        <v>Medium</v>
      </c>
      <c r="I241">
        <f>SUM(Table3[[#This Row],[Electricity_Usage (kWh)]]+Table3[[#This Row],[Gas_Usage]])</f>
        <v>548</v>
      </c>
    </row>
    <row r="242" spans="1:9" x14ac:dyDescent="0.3">
      <c r="A242" t="s">
        <v>259</v>
      </c>
      <c r="B242">
        <v>6</v>
      </c>
      <c r="C242">
        <v>43049</v>
      </c>
      <c r="D242">
        <v>145</v>
      </c>
      <c r="E242">
        <v>183</v>
      </c>
      <c r="F242">
        <v>9</v>
      </c>
      <c r="G242" t="s">
        <v>45</v>
      </c>
      <c r="H242" t="str">
        <f t="shared" si="3"/>
        <v>Medium</v>
      </c>
      <c r="I242">
        <f>SUM(Table3[[#This Row],[Electricity_Usage (kWh)]]+Table3[[#This Row],[Gas_Usage]])</f>
        <v>328</v>
      </c>
    </row>
    <row r="243" spans="1:9" x14ac:dyDescent="0.3">
      <c r="A243" t="s">
        <v>260</v>
      </c>
      <c r="B243">
        <v>1</v>
      </c>
      <c r="C243">
        <v>99605</v>
      </c>
      <c r="D243">
        <v>134</v>
      </c>
      <c r="E243">
        <v>59</v>
      </c>
      <c r="F243">
        <v>4</v>
      </c>
      <c r="G243" t="s">
        <v>15</v>
      </c>
      <c r="H243" t="str">
        <f t="shared" si="3"/>
        <v>High</v>
      </c>
      <c r="I243">
        <f>SUM(Table3[[#This Row],[Electricity_Usage (kWh)]]+Table3[[#This Row],[Gas_Usage]])</f>
        <v>193</v>
      </c>
    </row>
    <row r="244" spans="1:9" x14ac:dyDescent="0.3">
      <c r="A244" t="s">
        <v>261</v>
      </c>
      <c r="B244">
        <v>4</v>
      </c>
      <c r="C244">
        <v>88385</v>
      </c>
      <c r="D244">
        <v>352</v>
      </c>
      <c r="E244">
        <v>54</v>
      </c>
      <c r="F244">
        <v>14</v>
      </c>
      <c r="G244" t="s">
        <v>51</v>
      </c>
      <c r="H244" t="str">
        <f t="shared" si="3"/>
        <v>High</v>
      </c>
      <c r="I244">
        <f>SUM(Table3[[#This Row],[Electricity_Usage (kWh)]]+Table3[[#This Row],[Gas_Usage]])</f>
        <v>406</v>
      </c>
    </row>
    <row r="245" spans="1:9" x14ac:dyDescent="0.3">
      <c r="A245" t="s">
        <v>262</v>
      </c>
      <c r="B245">
        <v>1</v>
      </c>
      <c r="C245">
        <v>60158</v>
      </c>
      <c r="D245">
        <v>489</v>
      </c>
      <c r="E245">
        <v>200</v>
      </c>
      <c r="F245">
        <v>2</v>
      </c>
      <c r="G245" t="s">
        <v>31</v>
      </c>
      <c r="H245" t="str">
        <f t="shared" si="3"/>
        <v>Medium</v>
      </c>
      <c r="I245">
        <f>SUM(Table3[[#This Row],[Electricity_Usage (kWh)]]+Table3[[#This Row],[Gas_Usage]])</f>
        <v>689</v>
      </c>
    </row>
    <row r="246" spans="1:9" x14ac:dyDescent="0.3">
      <c r="A246" t="s">
        <v>263</v>
      </c>
      <c r="B246">
        <v>6</v>
      </c>
      <c r="C246">
        <v>85417</v>
      </c>
      <c r="D246">
        <v>181</v>
      </c>
      <c r="E246">
        <v>187</v>
      </c>
      <c r="F246">
        <v>14</v>
      </c>
      <c r="G246" t="s">
        <v>45</v>
      </c>
      <c r="H246" t="str">
        <f t="shared" si="3"/>
        <v>High</v>
      </c>
      <c r="I246">
        <f>SUM(Table3[[#This Row],[Electricity_Usage (kWh)]]+Table3[[#This Row],[Gas_Usage]])</f>
        <v>368</v>
      </c>
    </row>
    <row r="247" spans="1:9" x14ac:dyDescent="0.3">
      <c r="A247" t="s">
        <v>264</v>
      </c>
      <c r="B247">
        <v>1</v>
      </c>
      <c r="C247">
        <v>43289</v>
      </c>
      <c r="D247">
        <v>470</v>
      </c>
      <c r="E247">
        <v>179</v>
      </c>
      <c r="F247">
        <v>14</v>
      </c>
      <c r="G247" t="s">
        <v>31</v>
      </c>
      <c r="H247" t="str">
        <f t="shared" si="3"/>
        <v>Medium</v>
      </c>
      <c r="I247">
        <f>SUM(Table3[[#This Row],[Electricity_Usage (kWh)]]+Table3[[#This Row],[Gas_Usage]])</f>
        <v>649</v>
      </c>
    </row>
    <row r="248" spans="1:9" x14ac:dyDescent="0.3">
      <c r="A248" t="s">
        <v>265</v>
      </c>
      <c r="B248">
        <v>2</v>
      </c>
      <c r="C248">
        <v>29823</v>
      </c>
      <c r="D248">
        <v>355</v>
      </c>
      <c r="E248">
        <v>62</v>
      </c>
      <c r="F248">
        <v>9</v>
      </c>
      <c r="G248" t="s">
        <v>31</v>
      </c>
      <c r="H248" t="str">
        <f t="shared" si="3"/>
        <v>Low</v>
      </c>
      <c r="I248">
        <f>SUM(Table3[[#This Row],[Electricity_Usage (kWh)]]+Table3[[#This Row],[Gas_Usage]])</f>
        <v>417</v>
      </c>
    </row>
    <row r="249" spans="1:9" x14ac:dyDescent="0.3">
      <c r="A249" t="s">
        <v>266</v>
      </c>
      <c r="B249">
        <v>4</v>
      </c>
      <c r="C249">
        <v>80160</v>
      </c>
      <c r="D249">
        <v>296</v>
      </c>
      <c r="E249">
        <v>179</v>
      </c>
      <c r="F249">
        <v>4</v>
      </c>
      <c r="G249" t="s">
        <v>27</v>
      </c>
      <c r="H249" t="str">
        <f t="shared" si="3"/>
        <v>High</v>
      </c>
      <c r="I249">
        <f>SUM(Table3[[#This Row],[Electricity_Usage (kWh)]]+Table3[[#This Row],[Gas_Usage]])</f>
        <v>475</v>
      </c>
    </row>
    <row r="250" spans="1:9" x14ac:dyDescent="0.3">
      <c r="A250" t="s">
        <v>267</v>
      </c>
      <c r="B250">
        <v>4</v>
      </c>
      <c r="C250">
        <v>61975</v>
      </c>
      <c r="D250">
        <v>402</v>
      </c>
      <c r="E250">
        <v>133</v>
      </c>
      <c r="F250">
        <v>3</v>
      </c>
      <c r="G250" t="s">
        <v>17</v>
      </c>
      <c r="H250" t="str">
        <f t="shared" si="3"/>
        <v>Medium</v>
      </c>
      <c r="I250">
        <f>SUM(Table3[[#This Row],[Electricity_Usage (kWh)]]+Table3[[#This Row],[Gas_Usage]])</f>
        <v>535</v>
      </c>
    </row>
    <row r="251" spans="1:9" x14ac:dyDescent="0.3">
      <c r="A251" t="s">
        <v>268</v>
      </c>
      <c r="B251">
        <v>6</v>
      </c>
      <c r="C251">
        <v>29540</v>
      </c>
      <c r="D251">
        <v>109</v>
      </c>
      <c r="E251">
        <v>114</v>
      </c>
      <c r="F251">
        <v>2</v>
      </c>
      <c r="G251" t="s">
        <v>27</v>
      </c>
      <c r="H251" t="str">
        <f t="shared" si="3"/>
        <v>Low</v>
      </c>
      <c r="I251">
        <f>SUM(Table3[[#This Row],[Electricity_Usage (kWh)]]+Table3[[#This Row],[Gas_Usage]])</f>
        <v>223</v>
      </c>
    </row>
  </sheetData>
  <sortState xmlns:xlrd2="http://schemas.microsoft.com/office/spreadsheetml/2017/richdata2" ref="K14">
    <sortCondition sortBy="cellColor" ref="K1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Consumption by Family Size</vt:lpstr>
      <vt:lpstr>Consumption by Appliances Count</vt:lpstr>
      <vt:lpstr>CHART1</vt:lpstr>
      <vt:lpstr>CHART2</vt:lpstr>
      <vt:lpstr>1.Household Energy Consumption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kommu rakesh</dc:creator>
  <cp:lastModifiedBy>kommu rakesh</cp:lastModifiedBy>
  <dcterms:created xsi:type="dcterms:W3CDTF">2025-09-11T10:24:59Z</dcterms:created>
  <dcterms:modified xsi:type="dcterms:W3CDTF">2025-09-11T16:51:23Z</dcterms:modified>
</cp:coreProperties>
</file>