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esktop\"/>
    </mc:Choice>
  </mc:AlternateContent>
  <xr:revisionPtr revIDLastSave="0" documentId="8_{202BF4CA-BF57-407C-B1E1-7795E7EB6DE1}" xr6:coauthVersionLast="46" xr6:coauthVersionMax="46" xr10:uidLastSave="{00000000-0000-0000-0000-000000000000}"/>
  <bookViews>
    <workbookView xWindow="-120" yWindow="-120" windowWidth="20730" windowHeight="11160" xr2:uid="{060A60F1-57B8-43AD-8F51-802AA4AC4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8" i="1"/>
  <c r="H4" i="1"/>
  <c r="G4" i="1"/>
  <c r="D18" i="1"/>
  <c r="F18" i="1" s="1"/>
  <c r="D17" i="1"/>
  <c r="F17" i="1" s="1"/>
  <c r="E8" i="1"/>
  <c r="D2" i="1"/>
  <c r="D14" i="1"/>
  <c r="F14" i="1" s="1"/>
  <c r="D7" i="1"/>
  <c r="F7" i="1" s="1"/>
  <c r="D10" i="1"/>
  <c r="F10" i="1" s="1"/>
  <c r="D5" i="1"/>
  <c r="F5" i="1" s="1"/>
  <c r="D6" i="1"/>
  <c r="F6" i="1" s="1"/>
  <c r="D3" i="1"/>
  <c r="F3" i="1" s="1"/>
  <c r="D11" i="1"/>
  <c r="F11" i="1" s="1"/>
  <c r="D4" i="1"/>
  <c r="F4" i="1" s="1"/>
  <c r="D16" i="1"/>
  <c r="F16" i="1" s="1"/>
  <c r="D13" i="1"/>
  <c r="F13" i="1" s="1"/>
  <c r="D8" i="1"/>
  <c r="F8" i="1" s="1"/>
  <c r="D9" i="1"/>
  <c r="F9" i="1" s="1"/>
  <c r="D12" i="1"/>
  <c r="F12" i="1" s="1"/>
  <c r="D15" i="1"/>
  <c r="F15" i="1" s="1"/>
  <c r="E2" i="1"/>
  <c r="E14" i="1"/>
  <c r="F2" i="1" l="1"/>
  <c r="K4" i="1" l="1"/>
  <c r="N4" i="1" a="1"/>
  <c r="N4" i="1" s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<sst xmlns="http://schemas.openxmlformats.org/spreadsheetml/2006/main" count="39" uniqueCount="32">
  <si>
    <t>Flat no.</t>
  </si>
  <si>
    <t>Members</t>
  </si>
  <si>
    <t>Start date</t>
  </si>
  <si>
    <t>End date</t>
  </si>
  <si>
    <t>Flats</t>
  </si>
  <si>
    <t>Column1</t>
  </si>
  <si>
    <t>ORIGINAL COUNT</t>
  </si>
  <si>
    <t>Column2</t>
  </si>
  <si>
    <t>ACTIVE CASES</t>
  </si>
  <si>
    <t>QUERY</t>
  </si>
  <si>
    <t>Number of cases on date:</t>
  </si>
  <si>
    <t>Members:</t>
  </si>
  <si>
    <t>Flats:</t>
  </si>
  <si>
    <t>A1003</t>
  </si>
  <si>
    <t>C3030</t>
  </si>
  <si>
    <t>B4021</t>
  </si>
  <si>
    <t>C2001</t>
  </si>
  <si>
    <t>A4003</t>
  </si>
  <si>
    <t>A4104</t>
  </si>
  <si>
    <t>A2031</t>
  </si>
  <si>
    <t>C2059</t>
  </si>
  <si>
    <t>A3034</t>
  </si>
  <si>
    <t>C4056</t>
  </si>
  <si>
    <t>C3028</t>
  </si>
  <si>
    <t>C1002</t>
  </si>
  <si>
    <t>C1003</t>
  </si>
  <si>
    <t>C2067</t>
  </si>
  <si>
    <t>C4021</t>
  </si>
  <si>
    <t>D1111</t>
  </si>
  <si>
    <t>Cases recovered or quarantine over</t>
  </si>
  <si>
    <t>E0009</t>
  </si>
  <si>
    <t>Developed by finpandit@gmail.com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</si>
</sst>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  <xf numFmtId="0" fontId="3" fillId="2" borderId="0" xfId="0" applyFont="1" applyFill="1" applyBorder="1"/>
    <xf numFmtId="14" fontId="0" fillId="0" borderId="0" xfId="0" applyNumberFormat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14" fontId="0" fillId="0" borderId="0" xfId="0" applyNumberFormat="1"/>
    <xf numFmtId="0" fontId="1" fillId="0" borderId="3" xfId="0" applyFont="1" applyBorder="1"/>
    <xf numFmtId="14" fontId="0" fillId="4" borderId="1" xfId="0" applyNumberFormat="1" applyFill="1" applyBorder="1" applyProtection="1">
      <protection locked="0" hidden="1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 applyProtection="1">
      <alignment horizontal="center"/>
      <protection locked="0" hidden="1"/>
    </xf>
    <xf numFmtId="0" fontId="0" fillId="3" borderId="2" xfId="0" applyFont="1" applyFill="1" applyBorder="1" applyAlignment="1" applyProtection="1">
      <alignment horizontal="center"/>
      <protection locked="0" hidden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BDBBB-9911-4F84-820E-2166275E2627}" name="Table1" displayName="Table1" ref="A1:F18" totalsRowShown="0" headerRowDxfId="14" dataDxfId="13" tableBorderDxfId="12">
  <autoFilter ref="A1:F18" xr:uid="{FCCBA6CF-8E91-483D-AC1E-B4052A297292}"/>
  <sortState xmlns:xlrd2="http://schemas.microsoft.com/office/spreadsheetml/2017/richdata2" ref="A2:F16">
    <sortCondition ref="A1:A16"/>
  </sortState>
  <tableColumns count="6">
    <tableColumn id="1" xr3:uid="{90706FAA-7B5D-405D-A1F8-0EF70B7AA77D}" name="Flat no." dataDxfId="11" totalsRowDxfId="10"/>
    <tableColumn id="2" xr3:uid="{6CF2A656-A400-4EB2-8289-0FED83F758FF}" name="Members" dataDxfId="9" totalsRowDxfId="8"/>
    <tableColumn id="3" xr3:uid="{87EE2CD5-00D7-4C24-87EC-9BA657A32F39}" name="Start date" dataDxfId="7" totalsRowDxfId="6"/>
    <tableColumn id="4" xr3:uid="{CB02C6A3-3FEF-4FC6-8F2A-4D8F0A1CB00C}" name="End date" dataDxfId="5" totalsRowDxfId="4">
      <calculatedColumnFormula>Table1[[#This Row],[Start date]]+14</calculatedColumnFormula>
    </tableColumn>
    <tableColumn id="5" xr3:uid="{B1D0506B-8E74-4ED1-8515-D41C1CEA80A7}" name="Column1" dataDxfId="3" totalsRowDxfId="2"/>
    <tableColumn id="6" xr3:uid="{3E683E50-3BA2-48E9-AE8E-2A3323BB5EB6}" name="Column2" dataDxfId="1" totalsRowDxfId="0">
      <calculatedColumnFormula>IF(OR(Table1[[#This Row],[End date]]&lt;TODAY(),Table1[[#This Row],[Column1]]&lt;&gt;""),Table1[[#This Row],[Members]],0)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C0DB-DE22-44AD-9C58-CD46453594D1}">
  <dimension ref="A1:Q66"/>
  <sheetViews>
    <sheetView tabSelected="1" workbookViewId="0">
      <selection activeCell="P18" sqref="P18"/>
    </sheetView>
  </sheetViews>
  <sheetFormatPr defaultRowHeight="15" x14ac:dyDescent="0.25"/>
  <cols>
    <col min="1" max="1" width="9.7109375" customWidth="1"/>
    <col min="2" max="3" width="11.7109375" customWidth="1"/>
    <col min="4" max="4" width="10.85546875" customWidth="1"/>
    <col min="5" max="5" width="19" hidden="1" customWidth="1"/>
    <col min="6" max="6" width="11" hidden="1" customWidth="1"/>
    <col min="8" max="8" width="10" customWidth="1"/>
    <col min="11" max="11" width="10.42578125" bestFit="1" customWidth="1"/>
    <col min="16" max="17" width="10.42578125" bestFit="1" customWidth="1"/>
  </cols>
  <sheetData>
    <row r="1" spans="1:1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7</v>
      </c>
      <c r="G1" s="1"/>
    </row>
    <row r="2" spans="1:17" x14ac:dyDescent="0.25">
      <c r="A2" s="7" t="s">
        <v>13</v>
      </c>
      <c r="B2" s="3">
        <v>4</v>
      </c>
      <c r="C2" s="4">
        <v>44313</v>
      </c>
      <c r="D2" s="4">
        <f>Table1[[#This Row],[Start date]]+14</f>
        <v>44327</v>
      </c>
      <c r="E2" s="3" t="str">
        <f>"-ve on 09-05-2021"</f>
        <v>-ve on 09-05-2021</v>
      </c>
      <c r="F2" s="18">
        <f ca="1">IF(OR(Table1[[#This Row],[End date]]&lt;TODAY(),Table1[[#This Row],[Column1]]&lt;&gt;""),Table1[[#This Row],[Members]],0)</f>
        <v>4</v>
      </c>
      <c r="G2" s="15" t="s">
        <v>6</v>
      </c>
      <c r="H2" s="15"/>
      <c r="J2" s="1" t="s">
        <v>8</v>
      </c>
      <c r="N2" s="16" t="s">
        <v>29</v>
      </c>
      <c r="O2" s="16"/>
      <c r="P2" s="16"/>
      <c r="Q2" s="16"/>
    </row>
    <row r="3" spans="1:17" ht="15.75" thickBot="1" x14ac:dyDescent="0.3">
      <c r="A3" s="7" t="s">
        <v>19</v>
      </c>
      <c r="B3" s="3">
        <v>1</v>
      </c>
      <c r="C3" s="4">
        <v>44323</v>
      </c>
      <c r="D3" s="4">
        <f>Table1[[#This Row],[Start date]]+14</f>
        <v>44337</v>
      </c>
      <c r="E3" s="3"/>
      <c r="F3" s="3">
        <f ca="1">IF(OR(Table1[[#This Row],[End date]]&lt;TODAY(),Table1[[#This Row],[Column1]]&lt;&gt;""),Table1[[#This Row],[Members]],0)</f>
        <v>0</v>
      </c>
      <c r="G3" t="s">
        <v>4</v>
      </c>
      <c r="H3" t="s">
        <v>1</v>
      </c>
      <c r="J3" t="s">
        <v>4</v>
      </c>
      <c r="K3" t="s">
        <v>1</v>
      </c>
      <c r="N3" s="13" t="s">
        <v>0</v>
      </c>
      <c r="O3" s="13" t="s">
        <v>1</v>
      </c>
      <c r="P3" s="13" t="s">
        <v>2</v>
      </c>
      <c r="Q3" s="13" t="s">
        <v>3</v>
      </c>
    </row>
    <row r="4" spans="1:17" ht="15.75" thickTop="1" x14ac:dyDescent="0.25">
      <c r="A4" s="7" t="s">
        <v>21</v>
      </c>
      <c r="B4" s="3">
        <v>3</v>
      </c>
      <c r="C4" s="4">
        <v>44324</v>
      </c>
      <c r="D4" s="4">
        <f>Table1[[#This Row],[Start date]]+14</f>
        <v>44338</v>
      </c>
      <c r="E4" s="3"/>
      <c r="F4" s="3">
        <f ca="1">IF(OR(Table1[[#This Row],[End date]]&lt;TODAY(),Table1[[#This Row],[Column1]]&lt;&gt;""),Table1[[#This Row],[Members]],0)</f>
        <v>0</v>
      </c>
      <c r="G4" s="17">
        <f>COUNTA(Sheet1!$A$2:$A$18)</f>
        <v>17</v>
      </c>
      <c r="H4" s="17">
        <f>SUM(Sheet1!$B$2:$B$18)</f>
        <v>45</v>
      </c>
      <c r="I4" s="2"/>
      <c r="J4" s="17">
        <f ca="1">G4-COUNTIF(Table1[Column2],"&gt;0")</f>
        <v>12</v>
      </c>
      <c r="K4" s="17">
        <f ca="1">H4-SUM(Sheet1!$F$2:$F$18)</f>
        <v>26</v>
      </c>
      <c r="N4" s="17" t="str" cm="1">
        <f t="array" aca="1" ref="N4:Q8" ca="1">_xlfn._xlws.SORT(_xlfn._xlws.FILTER(Table1[[Flat no.]:[End date]],Table1[Column2]&gt;0,""),3,1)</f>
        <v>C3030</v>
      </c>
      <c r="O4" s="2">
        <f ca="1"/>
        <v>1</v>
      </c>
      <c r="P4" s="10">
        <f ca="1"/>
        <v>44303</v>
      </c>
      <c r="Q4" s="10">
        <f ca="1"/>
        <v>44317</v>
      </c>
    </row>
    <row r="5" spans="1:17" x14ac:dyDescent="0.25">
      <c r="A5" s="7" t="s">
        <v>17</v>
      </c>
      <c r="B5" s="3">
        <v>2</v>
      </c>
      <c r="C5" s="4">
        <v>44321</v>
      </c>
      <c r="D5" s="4">
        <f>Table1[[#This Row],[Start date]]+14</f>
        <v>44335</v>
      </c>
      <c r="E5" s="3"/>
      <c r="F5" s="3">
        <f ca="1">IF(OR(Table1[[#This Row],[End date]]&lt;TODAY(),Table1[[#This Row],[Column1]]&lt;&gt;""),Table1[[#This Row],[Members]],0)</f>
        <v>0</v>
      </c>
      <c r="N5" s="2" t="str">
        <f ca="1"/>
        <v>A1003</v>
      </c>
      <c r="O5" s="2">
        <f ca="1"/>
        <v>4</v>
      </c>
      <c r="P5" s="10">
        <f ca="1"/>
        <v>44313</v>
      </c>
      <c r="Q5" s="10">
        <f ca="1"/>
        <v>44327</v>
      </c>
    </row>
    <row r="6" spans="1:17" ht="15.75" thickBot="1" x14ac:dyDescent="0.3">
      <c r="A6" s="8" t="s">
        <v>18</v>
      </c>
      <c r="B6" s="5">
        <v>1</v>
      </c>
      <c r="C6" s="6">
        <v>44321</v>
      </c>
      <c r="D6" s="6">
        <f>Table1[[#This Row],[Start date]]+14</f>
        <v>44335</v>
      </c>
      <c r="E6" s="5"/>
      <c r="F6" s="5">
        <f ca="1">IF(OR(Table1[[#This Row],[End date]]&lt;TODAY(),Table1[[#This Row],[Column1]]&lt;&gt;""),Table1[[#This Row],[Members]],0)</f>
        <v>0</v>
      </c>
      <c r="I6" s="1" t="s">
        <v>9</v>
      </c>
      <c r="N6" s="2" t="str">
        <f ca="1"/>
        <v>D1111</v>
      </c>
      <c r="O6" s="2">
        <f ca="1"/>
        <v>5</v>
      </c>
      <c r="P6" s="10">
        <f ca="1"/>
        <v>44313</v>
      </c>
      <c r="Q6" s="10">
        <f ca="1"/>
        <v>44327</v>
      </c>
    </row>
    <row r="7" spans="1:17" ht="15.75" thickBot="1" x14ac:dyDescent="0.3">
      <c r="A7" s="7" t="s">
        <v>15</v>
      </c>
      <c r="B7" s="3">
        <v>2</v>
      </c>
      <c r="C7" s="4">
        <v>44320</v>
      </c>
      <c r="D7" s="4">
        <f>Table1[[#This Row],[Start date]]+14</f>
        <v>44334</v>
      </c>
      <c r="E7" s="3"/>
      <c r="F7" s="3">
        <f ca="1">IF(OR(Table1[[#This Row],[End date]]&lt;TODAY(),Table1[[#This Row],[Column1]]&lt;&gt;""),Table1[[#This Row],[Members]],0)</f>
        <v>0</v>
      </c>
      <c r="H7" t="s">
        <v>10</v>
      </c>
      <c r="K7" s="14">
        <v>44331</v>
      </c>
      <c r="N7" s="2" t="str">
        <f ca="1"/>
        <v>E0009</v>
      </c>
      <c r="O7" s="2">
        <f ca="1"/>
        <v>4</v>
      </c>
      <c r="P7" s="10">
        <f ca="1"/>
        <v>44313</v>
      </c>
      <c r="Q7" s="10">
        <f ca="1"/>
        <v>44327</v>
      </c>
    </row>
    <row r="8" spans="1:17" x14ac:dyDescent="0.25">
      <c r="A8" s="8" t="s">
        <v>24</v>
      </c>
      <c r="B8" s="5">
        <v>5</v>
      </c>
      <c r="C8" s="6">
        <v>44325</v>
      </c>
      <c r="D8" s="6">
        <f>Table1[[#This Row],[Start date]]+14</f>
        <v>44339</v>
      </c>
      <c r="E8" s="5" t="str">
        <f>"-ve on 11-05-2021"</f>
        <v>-ve on 11-05-2021</v>
      </c>
      <c r="F8" s="5">
        <f ca="1">IF(OR(Table1[[#This Row],[End date]]&lt;TODAY(),Table1[[#This Row],[Column1]]&lt;&gt;""),Table1[[#This Row],[Members]],0)</f>
        <v>5</v>
      </c>
      <c r="I8" t="s">
        <v>11</v>
      </c>
      <c r="K8" s="17">
        <f>SUMIF(Sheet1!$C$2:$C$18,K7,Sheet1!$B$2:$B$18)</f>
        <v>0</v>
      </c>
      <c r="N8" s="2" t="str">
        <f ca="1"/>
        <v>C1002</v>
      </c>
      <c r="O8" s="2">
        <f ca="1"/>
        <v>5</v>
      </c>
      <c r="P8" s="10">
        <f ca="1"/>
        <v>44325</v>
      </c>
      <c r="Q8" s="10">
        <f ca="1"/>
        <v>44339</v>
      </c>
    </row>
    <row r="9" spans="1:17" x14ac:dyDescent="0.25">
      <c r="A9" s="7" t="s">
        <v>25</v>
      </c>
      <c r="B9" s="3">
        <v>2</v>
      </c>
      <c r="C9" s="4">
        <v>44327</v>
      </c>
      <c r="D9" s="4">
        <f>Table1[[#This Row],[Start date]]+14</f>
        <v>44341</v>
      </c>
      <c r="E9" s="3"/>
      <c r="F9" s="3">
        <f ca="1">IF(OR(Table1[[#This Row],[End date]]&lt;TODAY(),Table1[[#This Row],[Column1]]&lt;&gt;""),Table1[[#This Row],[Members]],0)</f>
        <v>0</v>
      </c>
      <c r="I9" t="s">
        <v>12</v>
      </c>
      <c r="K9" s="17">
        <f>COUNTIF(Sheet1!$C$2:$C$18,K7)</f>
        <v>0</v>
      </c>
      <c r="N9" s="2"/>
      <c r="O9" s="2"/>
      <c r="P9" s="10"/>
      <c r="Q9" s="10"/>
    </row>
    <row r="10" spans="1:17" x14ac:dyDescent="0.25">
      <c r="A10" s="8" t="s">
        <v>16</v>
      </c>
      <c r="B10" s="5">
        <v>2</v>
      </c>
      <c r="C10" s="6">
        <v>44320</v>
      </c>
      <c r="D10" s="6">
        <f>Table1[[#This Row],[Start date]]+14</f>
        <v>44334</v>
      </c>
      <c r="E10" s="5"/>
      <c r="F10" s="5">
        <f ca="1">IF(OR(Table1[[#This Row],[End date]]&lt;TODAY(),Table1[[#This Row],[Column1]]&lt;&gt;""),Table1[[#This Row],[Members]],0)</f>
        <v>0</v>
      </c>
      <c r="N10" s="2"/>
      <c r="O10" s="2"/>
      <c r="P10" s="10"/>
      <c r="Q10" s="10"/>
    </row>
    <row r="11" spans="1:17" x14ac:dyDescent="0.25">
      <c r="A11" s="8" t="s">
        <v>20</v>
      </c>
      <c r="B11" s="5">
        <v>3</v>
      </c>
      <c r="C11" s="6">
        <v>44323</v>
      </c>
      <c r="D11" s="6">
        <f>Table1[[#This Row],[Start date]]+14</f>
        <v>44337</v>
      </c>
      <c r="E11" s="5"/>
      <c r="F11" s="5">
        <f ca="1">IF(OR(Table1[[#This Row],[End date]]&lt;TODAY(),Table1[[#This Row],[Column1]]&lt;&gt;""),Table1[[#This Row],[Members]],0)</f>
        <v>0</v>
      </c>
      <c r="N11" s="2"/>
      <c r="O11" s="2"/>
      <c r="P11" s="10"/>
      <c r="Q11" s="10"/>
    </row>
    <row r="12" spans="1:17" x14ac:dyDescent="0.25">
      <c r="A12" s="8" t="s">
        <v>26</v>
      </c>
      <c r="B12" s="5">
        <v>1</v>
      </c>
      <c r="C12" s="6">
        <v>44327</v>
      </c>
      <c r="D12" s="6">
        <f>Table1[[#This Row],[Start date]]+14</f>
        <v>44341</v>
      </c>
      <c r="E12" s="5"/>
      <c r="F12" s="5">
        <f ca="1">IF(OR(Table1[[#This Row],[End date]]&lt;TODAY(),Table1[[#This Row],[Column1]]&lt;&gt;""),Table1[[#This Row],[Members]],0)</f>
        <v>0</v>
      </c>
      <c r="H12" t="s">
        <v>31</v>
      </c>
      <c r="N12" s="2"/>
      <c r="O12" s="2"/>
      <c r="P12" s="10"/>
      <c r="Q12" s="10"/>
    </row>
    <row r="13" spans="1:17" x14ac:dyDescent="0.25">
      <c r="A13" s="7" t="s">
        <v>23</v>
      </c>
      <c r="B13" s="3">
        <v>2</v>
      </c>
      <c r="C13" s="4">
        <v>44325</v>
      </c>
      <c r="D13" s="4">
        <f>Table1[[#This Row],[Start date]]+14</f>
        <v>44339</v>
      </c>
      <c r="E13" s="3"/>
      <c r="F13" s="3">
        <f ca="1">IF(OR(Table1[[#This Row],[End date]]&lt;TODAY(),Table1[[#This Row],[Column1]]&lt;&gt;""),Table1[[#This Row],[Members]],0)</f>
        <v>0</v>
      </c>
      <c r="N13" s="2"/>
      <c r="O13" s="2"/>
      <c r="P13" s="10"/>
      <c r="Q13" s="10"/>
    </row>
    <row r="14" spans="1:17" x14ac:dyDescent="0.25">
      <c r="A14" s="8" t="s">
        <v>14</v>
      </c>
      <c r="B14" s="5">
        <v>1</v>
      </c>
      <c r="C14" s="6">
        <v>44303</v>
      </c>
      <c r="D14" s="6">
        <f>Table1[[#This Row],[Start date]]+14</f>
        <v>44317</v>
      </c>
      <c r="E14" s="5" t="str">
        <f>"-ve on 29-4-2021"</f>
        <v>-ve on 29-4-2021</v>
      </c>
      <c r="F14" s="5">
        <f ca="1">IF(OR(Table1[[#This Row],[End date]]&lt;TODAY(),Table1[[#This Row],[Column1]]&lt;&gt;""),Table1[[#This Row],[Members]],0)</f>
        <v>1</v>
      </c>
      <c r="N14" s="2"/>
      <c r="O14" s="2"/>
      <c r="P14" s="10"/>
      <c r="Q14" s="10"/>
    </row>
    <row r="15" spans="1:17" x14ac:dyDescent="0.25">
      <c r="A15" s="7" t="s">
        <v>27</v>
      </c>
      <c r="B15" s="3">
        <v>4</v>
      </c>
      <c r="C15" s="4">
        <v>44328</v>
      </c>
      <c r="D15" s="4">
        <f>Table1[[#This Row],[Start date]]+14</f>
        <v>44342</v>
      </c>
      <c r="E15" s="3"/>
      <c r="F15" s="3">
        <f ca="1">IF(OR(Table1[[#This Row],[End date]]&lt;TODAY(),Table1[[#This Row],[Column1]]&lt;&gt;""),Table1[[#This Row],[Members]],0)</f>
        <v>0</v>
      </c>
      <c r="N15" s="2"/>
      <c r="O15" s="2"/>
      <c r="P15" s="10"/>
      <c r="Q15" s="10"/>
    </row>
    <row r="16" spans="1:17" x14ac:dyDescent="0.25">
      <c r="A16" s="8" t="s">
        <v>22</v>
      </c>
      <c r="B16" s="5">
        <v>3</v>
      </c>
      <c r="C16" s="6">
        <v>44325</v>
      </c>
      <c r="D16" s="6">
        <f>Table1[[#This Row],[Start date]]+14</f>
        <v>44339</v>
      </c>
      <c r="E16" s="5"/>
      <c r="F16" s="5">
        <f ca="1">IF(OR(Table1[[#This Row],[End date]]&lt;TODAY(),Table1[[#This Row],[Column1]]&lt;&gt;""),Table1[[#This Row],[Members]],0)</f>
        <v>0</v>
      </c>
      <c r="N16" s="2"/>
      <c r="O16" s="2"/>
      <c r="P16" s="10"/>
      <c r="Q16" s="10"/>
    </row>
    <row r="17" spans="1:17" x14ac:dyDescent="0.25">
      <c r="A17" s="7" t="s">
        <v>28</v>
      </c>
      <c r="B17" s="3">
        <v>5</v>
      </c>
      <c r="C17" s="4">
        <v>44313</v>
      </c>
      <c r="D17" s="10">
        <f>Table1[[#This Row],[Start date]]+14</f>
        <v>44327</v>
      </c>
      <c r="E17" s="3"/>
      <c r="F17" s="11">
        <f ca="1">IF(OR(Table1[[#This Row],[End date]]&lt;TODAY(),Table1[[#This Row],[Column1]]&lt;&gt;""),Table1[[#This Row],[Members]],0)</f>
        <v>5</v>
      </c>
      <c r="N17" s="2"/>
      <c r="O17" s="2"/>
      <c r="P17" s="10"/>
      <c r="Q17" s="10"/>
    </row>
    <row r="18" spans="1:17" x14ac:dyDescent="0.25">
      <c r="A18" s="7" t="s">
        <v>30</v>
      </c>
      <c r="B18" s="3">
        <v>4</v>
      </c>
      <c r="C18" s="4">
        <v>44313</v>
      </c>
      <c r="D18" s="10">
        <f>Table1[[#This Row],[Start date]]+14</f>
        <v>44327</v>
      </c>
      <c r="E18" s="3"/>
      <c r="F18" s="11">
        <f ca="1">IF(OR(Table1[[#This Row],[End date]]&lt;TODAY(),Table1[[#This Row],[Column1]]&lt;&gt;""),Table1[[#This Row],[Members]],0)</f>
        <v>4</v>
      </c>
      <c r="N18" s="2"/>
      <c r="O18" s="2"/>
      <c r="P18" s="10"/>
      <c r="Q18" s="10"/>
    </row>
    <row r="19" spans="1:17" x14ac:dyDescent="0.25">
      <c r="B19" s="2"/>
      <c r="C19" s="2"/>
      <c r="D19" s="2"/>
      <c r="E19" s="2"/>
      <c r="F19" s="2"/>
      <c r="N19" s="2"/>
      <c r="O19" s="2"/>
      <c r="P19" s="10"/>
      <c r="Q19" s="10"/>
    </row>
    <row r="20" spans="1:17" x14ac:dyDescent="0.25">
      <c r="B20" s="2"/>
      <c r="C20" s="2"/>
      <c r="D20" s="2"/>
      <c r="E20" s="2"/>
      <c r="F20" s="2"/>
      <c r="N20" s="2"/>
      <c r="O20" s="2"/>
      <c r="P20" s="10"/>
      <c r="Q20" s="10"/>
    </row>
    <row r="21" spans="1:17" x14ac:dyDescent="0.25">
      <c r="B21" s="2"/>
      <c r="C21" s="2"/>
      <c r="D21" s="2"/>
      <c r="E21" s="2"/>
      <c r="F21" s="2"/>
      <c r="P21" s="12"/>
      <c r="Q21" s="12"/>
    </row>
    <row r="22" spans="1:17" x14ac:dyDescent="0.25">
      <c r="B22" s="2"/>
      <c r="C22" s="2"/>
      <c r="D22" s="2"/>
      <c r="E22" s="2"/>
      <c r="F22" s="2"/>
    </row>
    <row r="23" spans="1:17" x14ac:dyDescent="0.25">
      <c r="B23" s="2"/>
      <c r="C23" s="2"/>
      <c r="D23" s="2"/>
      <c r="E23" s="2"/>
      <c r="F23" s="2"/>
    </row>
    <row r="24" spans="1:17" x14ac:dyDescent="0.25">
      <c r="B24" s="2"/>
      <c r="C24" s="2"/>
      <c r="D24" s="2"/>
      <c r="E24" s="2"/>
      <c r="F24" s="2"/>
    </row>
    <row r="25" spans="1:17" x14ac:dyDescent="0.25">
      <c r="B25" s="2"/>
      <c r="C25" s="2"/>
      <c r="D25" s="2"/>
      <c r="E25" s="2"/>
      <c r="F25" s="2"/>
    </row>
    <row r="26" spans="1:17" x14ac:dyDescent="0.25">
      <c r="B26" s="2"/>
      <c r="C26" s="2"/>
      <c r="D26" s="2"/>
      <c r="E26" s="2"/>
      <c r="F26" s="2"/>
    </row>
    <row r="27" spans="1:17" x14ac:dyDescent="0.25">
      <c r="B27" s="2"/>
      <c r="C27" s="2"/>
      <c r="D27" s="2"/>
      <c r="E27" s="2"/>
      <c r="F27" s="2"/>
    </row>
    <row r="28" spans="1:17" x14ac:dyDescent="0.25">
      <c r="B28" s="2"/>
      <c r="C28" s="2"/>
      <c r="D28" s="2"/>
      <c r="E28" s="2"/>
      <c r="F28" s="2"/>
    </row>
    <row r="29" spans="1:17" x14ac:dyDescent="0.25">
      <c r="B29" s="2"/>
      <c r="C29" s="2"/>
      <c r="D29" s="2"/>
      <c r="E29" s="2"/>
      <c r="F29" s="2"/>
    </row>
    <row r="30" spans="1:17" x14ac:dyDescent="0.25">
      <c r="B30" s="2"/>
      <c r="C30" s="2"/>
      <c r="D30" s="2"/>
      <c r="E30" s="2"/>
      <c r="F30" s="2"/>
    </row>
    <row r="31" spans="1:17" x14ac:dyDescent="0.25">
      <c r="B31" s="2"/>
      <c r="C31" s="2"/>
      <c r="D31" s="2"/>
      <c r="E31" s="2"/>
      <c r="F31" s="2"/>
    </row>
    <row r="32" spans="1:17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</sheetData>
  <sheetProtection algorithmName="SHA-512" hashValue="9f/BcsXcG0uPfk0ENXemU+2ljcJIUSThXd4WsDfbgcP5xc2LeMn1j0RWNXJBzco7KFA8NFe4Jz33c06TJ20cCQ==" saltValue="GBtBC6yeeGuyjB+LSIsQWw==" spinCount="100000" sheet="1" objects="1" scenarios="1"/>
  <mergeCells count="2">
    <mergeCell ref="G2:H2"/>
    <mergeCell ref="N2:Q2"/>
  </mergeCells>
  <phoneticPr fontId="2" type="noConversion"/>
  <pageMargins left="0.7" right="0.7" top="0.75" bottom="0.75" header="0.3" footer="0.3"/>
  <pageSetup paperSize="9" orientation="portrait" horizontalDpi="4294967293" verticalDpi="0" r:id="rId1"/>
  <ignoredErrors>
    <ignoredError sqref="G4:H4 J4:K4 K8:K9 N4 F2" unlocked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Mathur</dc:creator>
  <cp:lastModifiedBy>Rakesh Mathur</cp:lastModifiedBy>
  <dcterms:created xsi:type="dcterms:W3CDTF">2021-05-12T14:36:39Z</dcterms:created>
  <dcterms:modified xsi:type="dcterms:W3CDTF">2021-05-15T13:20:15Z</dcterms:modified>
</cp:coreProperties>
</file>