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AKHA ALCANDER\OneDrive\Documents\MAGANG PLN\"/>
    </mc:Choice>
  </mc:AlternateContent>
  <xr:revisionPtr revIDLastSave="0" documentId="13_ncr:1_{6641B7E3-0B5E-4516-8862-B74F3F9A76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5" sheetId="56" r:id="rId1"/>
    <sheet name="REKAPITULASI 2025" sheetId="57" r:id="rId2"/>
    <sheet name="KATEGORI DAN TARIF" sheetId="37" r:id="rId3"/>
  </sheets>
  <definedNames>
    <definedName name="_xlnm._FilterDatabase" localSheetId="0" hidden="1">'2025'!$W$1:$AV$1</definedName>
    <definedName name="_xlnm._FilterDatabase" localSheetId="2" hidden="1">'KATEGORI DAN TARIF'!$E$655:$I$655</definedName>
  </definedNames>
  <calcPr calcId="191029" calcMode="manual"/>
</workbook>
</file>

<file path=xl/calcChain.xml><?xml version="1.0" encoding="utf-8"?>
<calcChain xmlns="http://schemas.openxmlformats.org/spreadsheetml/2006/main">
  <c r="AV10" i="56" l="1"/>
  <c r="AV34" i="56"/>
  <c r="AV41" i="56"/>
  <c r="AV54" i="56"/>
  <c r="AV59" i="56"/>
  <c r="AV65" i="56"/>
  <c r="AV71" i="56"/>
  <c r="AV99" i="56"/>
  <c r="AV119" i="56"/>
  <c r="AV138" i="56"/>
  <c r="AV140" i="56"/>
  <c r="AV149" i="56"/>
  <c r="AV155" i="56"/>
  <c r="AV171" i="56"/>
  <c r="AV196" i="56"/>
  <c r="AV202" i="56"/>
  <c r="AV227" i="56"/>
  <c r="AV251" i="56"/>
  <c r="AV287" i="56"/>
  <c r="AV316" i="56"/>
  <c r="AV320" i="56"/>
  <c r="AV329" i="56"/>
  <c r="AV332" i="56"/>
  <c r="AV344" i="56"/>
  <c r="AV347" i="56"/>
  <c r="AV374" i="56"/>
  <c r="AV382" i="56"/>
  <c r="AV390" i="56"/>
  <c r="AV392" i="56"/>
  <c r="AV413" i="56"/>
  <c r="AV419" i="56"/>
  <c r="AV425" i="56"/>
  <c r="AV428" i="56"/>
  <c r="AV434" i="56"/>
  <c r="AV436" i="56"/>
  <c r="AV437" i="56"/>
  <c r="AV443" i="56"/>
  <c r="AV454" i="56"/>
  <c r="AV467" i="56"/>
  <c r="AV473" i="56"/>
  <c r="AV494" i="56"/>
  <c r="AV508" i="56"/>
  <c r="AV509" i="56"/>
  <c r="AV529" i="56"/>
  <c r="AV536" i="56"/>
  <c r="AV546" i="56"/>
  <c r="AV565" i="56"/>
  <c r="AV570" i="56"/>
  <c r="AV591" i="56"/>
  <c r="AV606" i="56"/>
  <c r="AV613" i="56"/>
  <c r="AV617" i="56"/>
  <c r="AV618" i="56"/>
  <c r="AV632" i="56"/>
  <c r="AV640" i="56"/>
  <c r="AV643" i="56"/>
  <c r="AV646" i="56"/>
  <c r="AV647" i="56"/>
  <c r="AV660" i="56"/>
  <c r="AV671" i="56"/>
  <c r="AV674" i="56"/>
  <c r="AV680" i="56"/>
  <c r="AV691" i="56"/>
  <c r="AV703" i="56"/>
  <c r="AV739" i="56"/>
  <c r="AV751" i="56"/>
  <c r="AV774" i="56"/>
  <c r="AV775" i="56"/>
  <c r="AV776" i="56"/>
  <c r="AV778" i="56"/>
  <c r="AV781" i="56"/>
  <c r="AV782" i="56"/>
  <c r="AV783" i="56"/>
  <c r="AV784" i="56"/>
  <c r="AV785" i="56"/>
  <c r="AV786" i="56"/>
  <c r="AV787" i="56"/>
  <c r="AV788" i="56"/>
  <c r="AV790" i="56"/>
  <c r="AV791" i="56"/>
  <c r="AV795" i="56"/>
  <c r="AV796" i="56"/>
  <c r="AV797" i="56"/>
  <c r="AV798" i="56"/>
  <c r="AV800" i="56"/>
  <c r="AV803" i="56"/>
  <c r="AV806" i="56"/>
  <c r="AV807" i="56"/>
  <c r="AV808" i="56"/>
  <c r="AV809" i="56"/>
  <c r="AU6" i="56"/>
  <c r="AU10" i="56"/>
  <c r="AU44" i="56"/>
  <c r="AU54" i="56"/>
  <c r="AU58" i="56"/>
  <c r="AU59" i="56"/>
  <c r="AU73" i="56"/>
  <c r="AU94" i="56"/>
  <c r="AU140" i="56"/>
  <c r="AU149" i="56"/>
  <c r="AU152" i="56"/>
  <c r="AU196" i="56"/>
  <c r="AU202" i="56"/>
  <c r="AU215" i="56"/>
  <c r="AU262" i="56"/>
  <c r="AU272" i="56"/>
  <c r="AU296" i="56"/>
  <c r="AU305" i="56"/>
  <c r="AU308" i="56"/>
  <c r="AU344" i="56"/>
  <c r="AU355" i="56"/>
  <c r="AU358" i="56"/>
  <c r="AU374" i="56"/>
  <c r="AU380" i="56"/>
  <c r="AU382" i="56"/>
  <c r="AU395" i="56"/>
  <c r="AU413" i="56"/>
  <c r="AU434" i="56"/>
  <c r="AU454" i="56"/>
  <c r="AU467" i="56"/>
  <c r="AU474" i="56"/>
  <c r="AU514" i="56"/>
  <c r="AU521" i="56"/>
  <c r="AU543" i="56"/>
  <c r="AU552" i="56"/>
  <c r="AU565" i="56"/>
  <c r="AU583" i="56"/>
  <c r="AU589" i="56"/>
  <c r="AU632" i="56"/>
  <c r="AU635" i="56"/>
  <c r="AU649" i="56"/>
  <c r="AU660" i="56"/>
  <c r="AU671" i="56"/>
  <c r="AU677" i="56"/>
  <c r="AU683" i="56"/>
  <c r="AU686" i="56"/>
  <c r="AU689" i="56"/>
  <c r="AU698" i="56"/>
  <c r="AU722" i="56"/>
  <c r="AU734" i="56"/>
  <c r="AU746" i="56"/>
  <c r="AU758" i="56"/>
  <c r="AU764" i="56"/>
  <c r="AU767" i="56"/>
  <c r="AU773" i="56"/>
  <c r="AU774" i="56"/>
  <c r="AU775" i="56"/>
  <c r="AU776" i="56"/>
  <c r="AU778" i="56"/>
  <c r="AU779" i="56"/>
  <c r="AU780" i="56"/>
  <c r="AU782" i="56"/>
  <c r="AU785" i="56"/>
  <c r="AU786" i="56"/>
  <c r="AU787" i="56"/>
  <c r="AU788" i="56"/>
  <c r="AU789" i="56"/>
  <c r="AU790" i="56"/>
  <c r="AU791" i="56"/>
  <c r="AU792" i="56"/>
  <c r="AU793" i="56"/>
  <c r="AU794" i="56"/>
  <c r="AU797" i="56"/>
  <c r="AU799" i="56"/>
  <c r="AU800" i="56"/>
  <c r="AU801" i="56"/>
  <c r="AU802" i="56"/>
  <c r="AU803" i="56"/>
  <c r="AU804" i="56"/>
  <c r="AU805" i="56"/>
  <c r="AU806" i="56"/>
  <c r="AU807" i="56"/>
  <c r="AU808" i="56"/>
  <c r="AU809" i="56"/>
  <c r="BC4" i="57"/>
  <c r="S17" i="57"/>
  <c r="T17" i="57" s="1"/>
  <c r="AU101" i="56"/>
  <c r="AU120" i="56"/>
  <c r="AU161" i="56"/>
  <c r="AU199" i="56"/>
  <c r="AU221" i="56"/>
  <c r="AU259" i="56"/>
  <c r="AV281" i="56"/>
  <c r="AU549" i="56"/>
  <c r="AV552" i="56"/>
  <c r="AU621" i="56"/>
  <c r="AU636" i="56"/>
  <c r="AU657" i="56"/>
  <c r="AV665" i="56"/>
  <c r="AV773" i="56"/>
  <c r="AU777" i="56"/>
  <c r="AV779" i="56"/>
  <c r="AU783" i="56"/>
  <c r="AV793" i="56"/>
  <c r="AU798" i="56"/>
  <c r="AV799" i="56"/>
  <c r="AV801" i="56"/>
  <c r="AV802" i="56"/>
  <c r="AV804" i="56"/>
  <c r="AV805" i="56"/>
  <c r="S18" i="57"/>
  <c r="T18" i="57" s="1"/>
  <c r="R13" i="57"/>
  <c r="S12" i="57"/>
  <c r="T12" i="57" s="1"/>
  <c r="S6" i="57"/>
  <c r="T6" i="57" s="1"/>
  <c r="BD5" i="57"/>
  <c r="BC5" i="57"/>
  <c r="BB5" i="57"/>
  <c r="BD4" i="57"/>
  <c r="BB4" i="57"/>
  <c r="BD3" i="57"/>
  <c r="BC3" i="57"/>
  <c r="BB3" i="57"/>
  <c r="L4" i="57"/>
  <c r="M4" i="57" s="1"/>
  <c r="L5" i="57"/>
  <c r="M5" i="57" s="1"/>
  <c r="L6" i="57"/>
  <c r="M6" i="57" s="1"/>
  <c r="L7" i="57"/>
  <c r="M7" i="57" s="1"/>
  <c r="L8" i="57"/>
  <c r="M8" i="57" s="1"/>
  <c r="L9" i="57"/>
  <c r="M9" i="57" s="1"/>
  <c r="L10" i="57"/>
  <c r="M10" i="57" s="1"/>
  <c r="L11" i="57"/>
  <c r="M11" i="57" s="1"/>
  <c r="L12" i="57"/>
  <c r="M12" i="57" s="1"/>
  <c r="L13" i="57"/>
  <c r="M13" i="57" s="1"/>
  <c r="L14" i="57"/>
  <c r="M14" i="57" s="1"/>
  <c r="L15" i="57"/>
  <c r="M15" i="57" s="1"/>
  <c r="L16" i="57"/>
  <c r="M16" i="57" s="1"/>
  <c r="L17" i="57"/>
  <c r="M17" i="57" s="1"/>
  <c r="L18" i="57"/>
  <c r="M18" i="57" s="1"/>
  <c r="L3" i="57"/>
  <c r="K18" i="57"/>
  <c r="K4" i="57"/>
  <c r="K5" i="57"/>
  <c r="K6" i="57"/>
  <c r="K7" i="57"/>
  <c r="K8" i="57"/>
  <c r="K9" i="57"/>
  <c r="K10" i="57"/>
  <c r="K11" i="57"/>
  <c r="K12" i="57"/>
  <c r="K13" i="57"/>
  <c r="K14" i="57"/>
  <c r="K15" i="57"/>
  <c r="K16" i="57"/>
  <c r="K17" i="57"/>
  <c r="K3" i="57"/>
  <c r="AU796" i="56"/>
  <c r="AU795" i="56"/>
  <c r="AV794" i="56"/>
  <c r="AV792" i="56"/>
  <c r="AV789" i="56"/>
  <c r="AU784" i="56"/>
  <c r="AU781" i="56"/>
  <c r="AV780" i="56"/>
  <c r="AV777" i="56"/>
  <c r="AV772" i="56"/>
  <c r="AU772" i="56"/>
  <c r="AV724" i="56"/>
  <c r="AV686" i="56"/>
  <c r="AV657" i="56"/>
  <c r="AV600" i="56"/>
  <c r="AV589" i="56"/>
  <c r="AV573" i="56"/>
  <c r="AU573" i="56"/>
  <c r="AV566" i="56"/>
  <c r="AV561" i="56"/>
  <c r="AV525" i="56"/>
  <c r="AV523" i="56"/>
  <c r="AV491" i="56"/>
  <c r="AV470" i="56"/>
  <c r="AU451" i="56"/>
  <c r="AU448" i="56"/>
  <c r="AV446" i="56"/>
  <c r="AV404" i="56"/>
  <c r="AV379" i="56"/>
  <c r="AV362" i="56"/>
  <c r="AV325" i="56"/>
  <c r="AV307" i="56"/>
  <c r="AV276" i="56"/>
  <c r="AU268" i="56"/>
  <c r="AV265" i="56"/>
  <c r="AV230" i="56"/>
  <c r="AV205" i="56"/>
  <c r="AV190" i="56"/>
  <c r="AV178" i="56"/>
  <c r="AU164" i="56"/>
  <c r="AU146" i="56"/>
  <c r="AV132" i="56"/>
  <c r="AV117" i="56"/>
  <c r="AV109" i="56"/>
  <c r="AV94" i="56"/>
  <c r="AV79" i="56"/>
  <c r="AV74" i="56"/>
  <c r="AV73" i="56"/>
  <c r="AV62" i="56"/>
  <c r="AV60" i="56"/>
  <c r="AV52" i="56"/>
  <c r="AV48" i="56"/>
  <c r="AU41" i="56"/>
  <c r="AV33" i="56"/>
  <c r="AV30" i="56"/>
  <c r="AU3" i="56"/>
  <c r="BR2" i="56"/>
  <c r="BI8" i="56" s="1"/>
  <c r="U4" i="56"/>
  <c r="U3" i="56"/>
  <c r="U2" i="56"/>
  <c r="S11" i="57" l="1"/>
  <c r="T11" i="57" s="1"/>
  <c r="S3" i="57"/>
  <c r="T3" i="57" s="1"/>
  <c r="R6" i="57"/>
  <c r="R12" i="57"/>
  <c r="R18" i="57"/>
  <c r="R4" i="57"/>
  <c r="S7" i="57"/>
  <c r="T7" i="57" s="1"/>
  <c r="S13" i="57"/>
  <c r="T13" i="57" s="1"/>
  <c r="S4" i="57"/>
  <c r="T4" i="57" s="1"/>
  <c r="R8" i="57"/>
  <c r="R14" i="57"/>
  <c r="R7" i="57"/>
  <c r="S8" i="57"/>
  <c r="T8" i="57" s="1"/>
  <c r="S14" i="57"/>
  <c r="T14" i="57" s="1"/>
  <c r="R9" i="57"/>
  <c r="R15" i="57"/>
  <c r="R5" i="57"/>
  <c r="S9" i="57"/>
  <c r="T9" i="57" s="1"/>
  <c r="S15" i="57"/>
  <c r="T15" i="57" s="1"/>
  <c r="R2" i="56"/>
  <c r="W20" i="57" s="1"/>
  <c r="S5" i="57"/>
  <c r="T5" i="57" s="1"/>
  <c r="R10" i="57"/>
  <c r="R16" i="57"/>
  <c r="R3" i="57"/>
  <c r="S10" i="57"/>
  <c r="T10" i="57" s="1"/>
  <c r="S16" i="57"/>
  <c r="T16" i="57" s="1"/>
  <c r="R11" i="57"/>
  <c r="R17" i="57"/>
  <c r="BC6" i="57"/>
  <c r="BD6" i="57"/>
  <c r="AP7" i="57"/>
  <c r="AP8" i="57"/>
  <c r="AP6" i="57"/>
  <c r="AP5" i="57"/>
  <c r="AP4" i="57"/>
  <c r="AP3" i="57"/>
  <c r="BB6" i="57"/>
  <c r="L19" i="57"/>
  <c r="K19" i="57"/>
  <c r="M3" i="57"/>
  <c r="M19" i="57" s="1"/>
  <c r="R4" i="56"/>
  <c r="R3" i="56"/>
  <c r="AV21" i="56"/>
  <c r="BB2" i="56"/>
  <c r="BA8" i="56" s="1"/>
  <c r="AU28" i="56"/>
  <c r="AU42" i="56"/>
  <c r="AU60" i="56"/>
  <c r="AV76" i="56"/>
  <c r="AV114" i="56"/>
  <c r="BO2" i="56"/>
  <c r="BG9" i="56" s="1"/>
  <c r="AV6" i="56"/>
  <c r="AU18" i="56"/>
  <c r="AV27" i="56"/>
  <c r="AU52" i="56"/>
  <c r="AU77" i="56"/>
  <c r="AU95" i="56"/>
  <c r="AU71" i="56"/>
  <c r="AU37" i="56"/>
  <c r="AU31" i="56"/>
  <c r="AU56" i="56"/>
  <c r="BS2" i="56"/>
  <c r="BI9" i="56" s="1"/>
  <c r="BF2" i="56"/>
  <c r="BC8" i="56" s="1"/>
  <c r="AV116" i="56"/>
  <c r="BG2" i="56"/>
  <c r="BC9" i="56" s="1"/>
  <c r="AV68" i="56"/>
  <c r="AV84" i="56"/>
  <c r="AU4" i="56"/>
  <c r="AV3" i="56"/>
  <c r="BL2" i="56"/>
  <c r="BF8" i="56" s="1"/>
  <c r="AV461" i="56"/>
  <c r="AU7" i="56"/>
  <c r="AV4" i="56"/>
  <c r="AZ2" i="56"/>
  <c r="AZ8" i="56" s="1"/>
  <c r="AV72" i="56"/>
  <c r="AU79" i="56"/>
  <c r="AV2" i="56"/>
  <c r="AU69" i="56"/>
  <c r="AV91" i="56"/>
  <c r="AU11" i="56"/>
  <c r="BN2" i="56"/>
  <c r="BG8" i="56" s="1"/>
  <c r="AU20" i="56"/>
  <c r="AU33" i="56"/>
  <c r="AU66" i="56"/>
  <c r="AV387" i="56"/>
  <c r="AU30" i="56"/>
  <c r="AU49" i="56"/>
  <c r="AV56" i="56"/>
  <c r="AU68" i="56"/>
  <c r="AV75" i="56"/>
  <c r="AV88" i="56"/>
  <c r="AU109" i="56"/>
  <c r="AU112" i="56"/>
  <c r="AU115" i="56"/>
  <c r="AU126" i="56"/>
  <c r="AU138" i="56"/>
  <c r="AV166" i="56"/>
  <c r="AU178" i="56"/>
  <c r="AV184" i="56"/>
  <c r="AU190" i="56"/>
  <c r="AU193" i="56"/>
  <c r="AV208" i="56"/>
  <c r="AV214" i="56"/>
  <c r="AV217" i="56"/>
  <c r="AV233" i="56"/>
  <c r="AV236" i="56"/>
  <c r="AU255" i="56"/>
  <c r="AV258" i="56"/>
  <c r="AU284" i="56"/>
  <c r="AU320" i="56"/>
  <c r="AV323" i="56"/>
  <c r="AU332" i="56"/>
  <c r="AV335" i="56"/>
  <c r="AV350" i="56"/>
  <c r="AU317" i="56"/>
  <c r="AV353" i="56"/>
  <c r="AU356" i="56"/>
  <c r="AU385" i="56"/>
  <c r="AU461" i="56"/>
  <c r="AV496" i="56"/>
  <c r="AU16" i="56"/>
  <c r="AU19" i="56"/>
  <c r="AU22" i="56"/>
  <c r="AU39" i="56"/>
  <c r="AV47" i="56"/>
  <c r="BU2" i="56"/>
  <c r="BJ9" i="56" s="1"/>
  <c r="AU55" i="56"/>
  <c r="AU63" i="56"/>
  <c r="AU82" i="56"/>
  <c r="AV98" i="56"/>
  <c r="AV101" i="56"/>
  <c r="AV104" i="56"/>
  <c r="AU107" i="56"/>
  <c r="AU113" i="56"/>
  <c r="AV135" i="56"/>
  <c r="AU158" i="56"/>
  <c r="AV161" i="56"/>
  <c r="AU173" i="56"/>
  <c r="AU179" i="56"/>
  <c r="AU185" i="56"/>
  <c r="AU209" i="56"/>
  <c r="AV215" i="56"/>
  <c r="AV237" i="56"/>
  <c r="AV243" i="56"/>
  <c r="AV272" i="56"/>
  <c r="AV275" i="56"/>
  <c r="AV303" i="56"/>
  <c r="AV315" i="56"/>
  <c r="AU324" i="56"/>
  <c r="AU336" i="56"/>
  <c r="AU339" i="56"/>
  <c r="AV356" i="56"/>
  <c r="AU368" i="56"/>
  <c r="AU407" i="56"/>
  <c r="AU503" i="56"/>
  <c r="AU506" i="56"/>
  <c r="AV530" i="56"/>
  <c r="BC2" i="56"/>
  <c r="BA9" i="56" s="1"/>
  <c r="AV13" i="56"/>
  <c r="AV16" i="56"/>
  <c r="AU25" i="56"/>
  <c r="AV39" i="56"/>
  <c r="AU50" i="56"/>
  <c r="AV82" i="56"/>
  <c r="AV93" i="56"/>
  <c r="AV107" i="56"/>
  <c r="AU110" i="56"/>
  <c r="AV113" i="56"/>
  <c r="AU118" i="56"/>
  <c r="AU127" i="56"/>
  <c r="AV141" i="56"/>
  <c r="AU170" i="56"/>
  <c r="AV173" i="56"/>
  <c r="AV176" i="56"/>
  <c r="AV185" i="56"/>
  <c r="AV188" i="56"/>
  <c r="AU203" i="56"/>
  <c r="AV212" i="56"/>
  <c r="AV218" i="56"/>
  <c r="AU291" i="56"/>
  <c r="AV300" i="56"/>
  <c r="AV312" i="56"/>
  <c r="AV324" i="56"/>
  <c r="AU327" i="56"/>
  <c r="AU333" i="56"/>
  <c r="AV339" i="56"/>
  <c r="AU342" i="56"/>
  <c r="AU351" i="56"/>
  <c r="AV368" i="56"/>
  <c r="AU88" i="56"/>
  <c r="AU102" i="56"/>
  <c r="AV106" i="56"/>
  <c r="AU130" i="56"/>
  <c r="AU133" i="56"/>
  <c r="AU136" i="56"/>
  <c r="AU144" i="56"/>
  <c r="AU147" i="56"/>
  <c r="AV150" i="56"/>
  <c r="AU182" i="56"/>
  <c r="AU194" i="56"/>
  <c r="AU197" i="56"/>
  <c r="AV203" i="56"/>
  <c r="AV225" i="56"/>
  <c r="AV231" i="56"/>
  <c r="AU247" i="56"/>
  <c r="AU250" i="56"/>
  <c r="AU256" i="56"/>
  <c r="AU266" i="56"/>
  <c r="AU269" i="56"/>
  <c r="AU279" i="56"/>
  <c r="AU282" i="56"/>
  <c r="AU294" i="56"/>
  <c r="AV297" i="56"/>
  <c r="AU306" i="56"/>
  <c r="AV309" i="56"/>
  <c r="AU330" i="56"/>
  <c r="AV342" i="56"/>
  <c r="AU345" i="56"/>
  <c r="AV351" i="56"/>
  <c r="AU360" i="56"/>
  <c r="AV380" i="56"/>
  <c r="AU411" i="56"/>
  <c r="AV420" i="56"/>
  <c r="AU441" i="56"/>
  <c r="AV468" i="56"/>
  <c r="BI2" i="56"/>
  <c r="BD9" i="56" s="1"/>
  <c r="AV24" i="56"/>
  <c r="AV28" i="56"/>
  <c r="AU34" i="56"/>
  <c r="AV42" i="56"/>
  <c r="AU72" i="56"/>
  <c r="AV102" i="56"/>
  <c r="AU114" i="56"/>
  <c r="AU121" i="56"/>
  <c r="AU124" i="56"/>
  <c r="AV130" i="56"/>
  <c r="AV139" i="56"/>
  <c r="AV144" i="56"/>
  <c r="AV153" i="56"/>
  <c r="AU156" i="56"/>
  <c r="AU159" i="56"/>
  <c r="AV194" i="56"/>
  <c r="AV200" i="56"/>
  <c r="AV206" i="56"/>
  <c r="AV244" i="56"/>
  <c r="AV247" i="56"/>
  <c r="AV253" i="56"/>
  <c r="AU260" i="56"/>
  <c r="AV263" i="56"/>
  <c r="AV269" i="56"/>
  <c r="AU273" i="56"/>
  <c r="AV279" i="56"/>
  <c r="AV282" i="56"/>
  <c r="AV294" i="56"/>
  <c r="AV306" i="56"/>
  <c r="AU318" i="56"/>
  <c r="AV330" i="56"/>
  <c r="AU340" i="56"/>
  <c r="AU357" i="56"/>
  <c r="AV360" i="56"/>
  <c r="AV363" i="56"/>
  <c r="AU369" i="56"/>
  <c r="AU372" i="56"/>
  <c r="AV395" i="56"/>
  <c r="AU401" i="56"/>
  <c r="AV417" i="56"/>
  <c r="AU431" i="56"/>
  <c r="AV458" i="56"/>
  <c r="AV465" i="56"/>
  <c r="AU494" i="56"/>
  <c r="AV597" i="56"/>
  <c r="AU119" i="56"/>
  <c r="AV124" i="56"/>
  <c r="AV165" i="56"/>
  <c r="AU168" i="56"/>
  <c r="AU171" i="56"/>
  <c r="AU177" i="56"/>
  <c r="AU189" i="56"/>
  <c r="AV219" i="56"/>
  <c r="AU232" i="56"/>
  <c r="AU235" i="56"/>
  <c r="AU238" i="56"/>
  <c r="AV260" i="56"/>
  <c r="AV318" i="56"/>
  <c r="AU325" i="56"/>
  <c r="AU328" i="56"/>
  <c r="AV340" i="56"/>
  <c r="AV357" i="56"/>
  <c r="AV366" i="56"/>
  <c r="AV369" i="56"/>
  <c r="AV372" i="56"/>
  <c r="AU389" i="56"/>
  <c r="AV401" i="56"/>
  <c r="AV414" i="56"/>
  <c r="AV431" i="56"/>
  <c r="AU438" i="56"/>
  <c r="AU484" i="56"/>
  <c r="AV487" i="56"/>
  <c r="AU546" i="56"/>
  <c r="AV594" i="56"/>
  <c r="AU9" i="56"/>
  <c r="AU14" i="56"/>
  <c r="AU17" i="56"/>
  <c r="AV20" i="56"/>
  <c r="AV23" i="56"/>
  <c r="AU40" i="56"/>
  <c r="AV64" i="56"/>
  <c r="AU83" i="56"/>
  <c r="AU108" i="56"/>
  <c r="AU128" i="56"/>
  <c r="AU131" i="56"/>
  <c r="AU142" i="56"/>
  <c r="AV147" i="56"/>
  <c r="AV168" i="56"/>
  <c r="AU180" i="56"/>
  <c r="AU183" i="56"/>
  <c r="AV189" i="56"/>
  <c r="AU195" i="56"/>
  <c r="AV238" i="56"/>
  <c r="AV241" i="56"/>
  <c r="AU248" i="56"/>
  <c r="AU254" i="56"/>
  <c r="AU257" i="56"/>
  <c r="AU270" i="56"/>
  <c r="AU286" i="56"/>
  <c r="AU289" i="56"/>
  <c r="AU298" i="56"/>
  <c r="AU301" i="56"/>
  <c r="AU310" i="56"/>
  <c r="AU313" i="56"/>
  <c r="AV328" i="56"/>
  <c r="AU334" i="56"/>
  <c r="AV337" i="56"/>
  <c r="AV341" i="56"/>
  <c r="AU349" i="56"/>
  <c r="AU352" i="56"/>
  <c r="AU375" i="56"/>
  <c r="AV389" i="56"/>
  <c r="AU405" i="56"/>
  <c r="AV421" i="56"/>
  <c r="AV445" i="56"/>
  <c r="AV455" i="56"/>
  <c r="AV462" i="56"/>
  <c r="AV484" i="56"/>
  <c r="AU491" i="56"/>
  <c r="AV517" i="56"/>
  <c r="AV567" i="56"/>
  <c r="AV609" i="56"/>
  <c r="AV14" i="56"/>
  <c r="AV36" i="56"/>
  <c r="AV45" i="56"/>
  <c r="AV51" i="56"/>
  <c r="AU75" i="56"/>
  <c r="AU78" i="56"/>
  <c r="AV83" i="56"/>
  <c r="AU86" i="56"/>
  <c r="AU137" i="56"/>
  <c r="AV142" i="56"/>
  <c r="AU145" i="56"/>
  <c r="AU148" i="56"/>
  <c r="AU151" i="56"/>
  <c r="AV159" i="56"/>
  <c r="AV180" i="56"/>
  <c r="AV192" i="56"/>
  <c r="AV195" i="56"/>
  <c r="AV201" i="56"/>
  <c r="AV207" i="56"/>
  <c r="AU220" i="56"/>
  <c r="AU223" i="56"/>
  <c r="AU226" i="56"/>
  <c r="AU245" i="56"/>
  <c r="AV254" i="56"/>
  <c r="AU261" i="56"/>
  <c r="AV286" i="56"/>
  <c r="AV289" i="56"/>
  <c r="AU295" i="56"/>
  <c r="AV298" i="56"/>
  <c r="AU307" i="56"/>
  <c r="AV310" i="56"/>
  <c r="AV322" i="56"/>
  <c r="AV334" i="56"/>
  <c r="AU346" i="56"/>
  <c r="AV352" i="56"/>
  <c r="AV375" i="56"/>
  <c r="AV405" i="56"/>
  <c r="AU476" i="56"/>
  <c r="AU479" i="56"/>
  <c r="AV655" i="56"/>
  <c r="AU43" i="56"/>
  <c r="AU46" i="56"/>
  <c r="AU57" i="56"/>
  <c r="AV61" i="56"/>
  <c r="AV78" i="56"/>
  <c r="AV86" i="56"/>
  <c r="AU89" i="56"/>
  <c r="AU106" i="56"/>
  <c r="AU117" i="56"/>
  <c r="AU134" i="56"/>
  <c r="AV137" i="56"/>
  <c r="AV148" i="56"/>
  <c r="AU154" i="56"/>
  <c r="AU160" i="56"/>
  <c r="AU163" i="56"/>
  <c r="AV226" i="56"/>
  <c r="AV229" i="56"/>
  <c r="AV261" i="56"/>
  <c r="AU280" i="56"/>
  <c r="AV285" i="56"/>
  <c r="AV295" i="56"/>
  <c r="AV304" i="56"/>
  <c r="AU370" i="56"/>
  <c r="AU373" i="56"/>
  <c r="AU384" i="56"/>
  <c r="AU387" i="56"/>
  <c r="AU456" i="56"/>
  <c r="AV18" i="56"/>
  <c r="AV35" i="56"/>
  <c r="AU65" i="56"/>
  <c r="AU76" i="56"/>
  <c r="AV89" i="56"/>
  <c r="AU100" i="56"/>
  <c r="AV128" i="56"/>
  <c r="AV154" i="56"/>
  <c r="AV160" i="56"/>
  <c r="AU166" i="56"/>
  <c r="AU175" i="56"/>
  <c r="AV183" i="56"/>
  <c r="AU187" i="56"/>
  <c r="AU211" i="56"/>
  <c r="AU214" i="56"/>
  <c r="AU233" i="56"/>
  <c r="AV239" i="56"/>
  <c r="AU258" i="56"/>
  <c r="AV267" i="56"/>
  <c r="AU271" i="56"/>
  <c r="AV278" i="56"/>
  <c r="AV319" i="56"/>
  <c r="AU323" i="56"/>
  <c r="AU335" i="56"/>
  <c r="AV338" i="56"/>
  <c r="AU350" i="56"/>
  <c r="AV365" i="56"/>
  <c r="AU367" i="56"/>
  <c r="AV373" i="56"/>
  <c r="AV384" i="56"/>
  <c r="AV393" i="56"/>
  <c r="AV399" i="56"/>
  <c r="AV422" i="56"/>
  <c r="AV432" i="56"/>
  <c r="AU443" i="56"/>
  <c r="AU492" i="56"/>
  <c r="AU511" i="56"/>
  <c r="AU518" i="56"/>
  <c r="AV543" i="56"/>
  <c r="AV623" i="56"/>
  <c r="AV637" i="56"/>
  <c r="AU643" i="56"/>
  <c r="AV654" i="56"/>
  <c r="AU665" i="56"/>
  <c r="AV668" i="56"/>
  <c r="AU674" i="56"/>
  <c r="AV706" i="56"/>
  <c r="AV709" i="56"/>
  <c r="AV712" i="56"/>
  <c r="AV715" i="56"/>
  <c r="AV727" i="56"/>
  <c r="AV736" i="56"/>
  <c r="AV748" i="56"/>
  <c r="AV760" i="56"/>
  <c r="AV769" i="56"/>
  <c r="AV559" i="56"/>
  <c r="AU562" i="56"/>
  <c r="AU571" i="56"/>
  <c r="AV583" i="56"/>
  <c r="AU618" i="56"/>
  <c r="AV621" i="56"/>
  <c r="AU638" i="56"/>
  <c r="AU655" i="56"/>
  <c r="AU663" i="56"/>
  <c r="AU666" i="56"/>
  <c r="AV683" i="56"/>
  <c r="AV692" i="56"/>
  <c r="AU695" i="56"/>
  <c r="AV698" i="56"/>
  <c r="AU701" i="56"/>
  <c r="AU704" i="56"/>
  <c r="AU710" i="56"/>
  <c r="AU719" i="56"/>
  <c r="AV722" i="56"/>
  <c r="AU728" i="56"/>
  <c r="AU731" i="56"/>
  <c r="AV734" i="56"/>
  <c r="AU737" i="56"/>
  <c r="AU740" i="56"/>
  <c r="AU743" i="56"/>
  <c r="AV746" i="56"/>
  <c r="AU749" i="56"/>
  <c r="AU755" i="56"/>
  <c r="AV758" i="56"/>
  <c r="AU761" i="56"/>
  <c r="AV764" i="56"/>
  <c r="AV767" i="56"/>
  <c r="AU770" i="56"/>
  <c r="AU379" i="56"/>
  <c r="AU390" i="56"/>
  <c r="AU393" i="56"/>
  <c r="AU399" i="56"/>
  <c r="AV411" i="56"/>
  <c r="AU423" i="56"/>
  <c r="AV476" i="56"/>
  <c r="AV479" i="56"/>
  <c r="AV500" i="56"/>
  <c r="AV503" i="56"/>
  <c r="AU537" i="56"/>
  <c r="AU568" i="56"/>
  <c r="AU607" i="56"/>
  <c r="AU627" i="56"/>
  <c r="AV638" i="56"/>
  <c r="AU652" i="56"/>
  <c r="AV663" i="56"/>
  <c r="AV666" i="56"/>
  <c r="AU669" i="56"/>
  <c r="AV695" i="56"/>
  <c r="AV701" i="56"/>
  <c r="AV704" i="56"/>
  <c r="AU707" i="56"/>
  <c r="AV710" i="56"/>
  <c r="AU713" i="56"/>
  <c r="AV716" i="56"/>
  <c r="AV719" i="56"/>
  <c r="AU725" i="56"/>
  <c r="AV728" i="56"/>
  <c r="AV731" i="56"/>
  <c r="AV740" i="56"/>
  <c r="AV743" i="56"/>
  <c r="AV752" i="56"/>
  <c r="AV755" i="56"/>
  <c r="AV770" i="56"/>
  <c r="AU414" i="56"/>
  <c r="AU417" i="56"/>
  <c r="AU420" i="56"/>
  <c r="AU432" i="56"/>
  <c r="AU444" i="56"/>
  <c r="AU462" i="56"/>
  <c r="AU468" i="56"/>
  <c r="AV482" i="56"/>
  <c r="AV485" i="56"/>
  <c r="AU531" i="56"/>
  <c r="AU544" i="56"/>
  <c r="AU556" i="56"/>
  <c r="AU584" i="56"/>
  <c r="AU592" i="56"/>
  <c r="AV607" i="56"/>
  <c r="AV615" i="56"/>
  <c r="AV620" i="56"/>
  <c r="AV627" i="56"/>
  <c r="AU633" i="56"/>
  <c r="AU641" i="56"/>
  <c r="AV644" i="56"/>
  <c r="AV652" i="56"/>
  <c r="AV669" i="56"/>
  <c r="AV672" i="56"/>
  <c r="AU675" i="56"/>
  <c r="AU678" i="56"/>
  <c r="AU681" i="56"/>
  <c r="AU684" i="56"/>
  <c r="AU687" i="56"/>
  <c r="AU690" i="56"/>
  <c r="AV506" i="56"/>
  <c r="AV531" i="56"/>
  <c r="AV550" i="56"/>
  <c r="AU553" i="56"/>
  <c r="AU566" i="56"/>
  <c r="AV571" i="56"/>
  <c r="AU578" i="56"/>
  <c r="AU590" i="56"/>
  <c r="AV595" i="56"/>
  <c r="AV601" i="56"/>
  <c r="AU604" i="56"/>
  <c r="AV610" i="56"/>
  <c r="AU613" i="56"/>
  <c r="AU622" i="56"/>
  <c r="AV626" i="56"/>
  <c r="AU630" i="56"/>
  <c r="AV633" i="56"/>
  <c r="AU647" i="56"/>
  <c r="AU650" i="56"/>
  <c r="AV658" i="56"/>
  <c r="AU661" i="56"/>
  <c r="AV678" i="56"/>
  <c r="AV681" i="56"/>
  <c r="AV684" i="56"/>
  <c r="AV687" i="56"/>
  <c r="AV690" i="56"/>
  <c r="AU693" i="56"/>
  <c r="AU699" i="56"/>
  <c r="AU702" i="56"/>
  <c r="AU750" i="56"/>
  <c r="AU756" i="56"/>
  <c r="AU762" i="56"/>
  <c r="AU765" i="56"/>
  <c r="AU768" i="56"/>
  <c r="AU363" i="56"/>
  <c r="AV385" i="56"/>
  <c r="AU412" i="56"/>
  <c r="AV429" i="56"/>
  <c r="AV438" i="56"/>
  <c r="AV441" i="56"/>
  <c r="AU450" i="56"/>
  <c r="AV474" i="56"/>
  <c r="AU477" i="56"/>
  <c r="AU480" i="56"/>
  <c r="AU489" i="56"/>
  <c r="AV492" i="56"/>
  <c r="AV497" i="56"/>
  <c r="AU498" i="56"/>
  <c r="AU501" i="56"/>
  <c r="AU507" i="56"/>
  <c r="AU522" i="56"/>
  <c r="AU526" i="56"/>
  <c r="AV528" i="56"/>
  <c r="AV541" i="56"/>
  <c r="AV553" i="56"/>
  <c r="AU572" i="56"/>
  <c r="AV578" i="56"/>
  <c r="AV590" i="56"/>
  <c r="AV598" i="56"/>
  <c r="AV622" i="56"/>
  <c r="AV650" i="56"/>
  <c r="AU667" i="56"/>
  <c r="AV696" i="56"/>
  <c r="AV699" i="56"/>
  <c r="AV702" i="56"/>
  <c r="AU705" i="56"/>
  <c r="AU708" i="56"/>
  <c r="AU711" i="56"/>
  <c r="AU714" i="56"/>
  <c r="AU717" i="56"/>
  <c r="AV720" i="56"/>
  <c r="AU723" i="56"/>
  <c r="AU726" i="56"/>
  <c r="AU729" i="56"/>
  <c r="AV732" i="56"/>
  <c r="AU735" i="56"/>
  <c r="AV738" i="56"/>
  <c r="AU741" i="56"/>
  <c r="AV744" i="56"/>
  <c r="AU747" i="56"/>
  <c r="AV750" i="56"/>
  <c r="AU753" i="56"/>
  <c r="AV756" i="56"/>
  <c r="AU759" i="56"/>
  <c r="AV762" i="56"/>
  <c r="AV765" i="56"/>
  <c r="AV768" i="56"/>
  <c r="AU394" i="56"/>
  <c r="AU406" i="56"/>
  <c r="AV412" i="56"/>
  <c r="AV450" i="56"/>
  <c r="AU453" i="56"/>
  <c r="AV480" i="56"/>
  <c r="AU483" i="56"/>
  <c r="AU486" i="56"/>
  <c r="AV489" i="56"/>
  <c r="AV498" i="56"/>
  <c r="AV501" i="56"/>
  <c r="AV507" i="56"/>
  <c r="AU510" i="56"/>
  <c r="AV516" i="56"/>
  <c r="AV522" i="56"/>
  <c r="AU525" i="56"/>
  <c r="AU535" i="56"/>
  <c r="AU538" i="56"/>
  <c r="AV545" i="56"/>
  <c r="AU548" i="56"/>
  <c r="AV572" i="56"/>
  <c r="AV576" i="56"/>
  <c r="AU581" i="56"/>
  <c r="AU596" i="56"/>
  <c r="AU608" i="56"/>
  <c r="AV612" i="56"/>
  <c r="AU619" i="56"/>
  <c r="AU625" i="56"/>
  <c r="AU628" i="56"/>
  <c r="AV636" i="56"/>
  <c r="AU639" i="56"/>
  <c r="AU642" i="56"/>
  <c r="AU653" i="56"/>
  <c r="AV667" i="56"/>
  <c r="AU670" i="56"/>
  <c r="AU673" i="56"/>
  <c r="AV705" i="56"/>
  <c r="AV708" i="56"/>
  <c r="AV714" i="56"/>
  <c r="AV717" i="56"/>
  <c r="AV726" i="56"/>
  <c r="AV729" i="56"/>
  <c r="AV735" i="56"/>
  <c r="AV741" i="56"/>
  <c r="AU771" i="56"/>
  <c r="AU415" i="56"/>
  <c r="AU433" i="56"/>
  <c r="AV453" i="56"/>
  <c r="AU460" i="56"/>
  <c r="AU463" i="56"/>
  <c r="AU469" i="56"/>
  <c r="AV483" i="56"/>
  <c r="AV510" i="56"/>
  <c r="AU513" i="56"/>
  <c r="AU532" i="56"/>
  <c r="AV535" i="56"/>
  <c r="AV538" i="56"/>
  <c r="AV548" i="56"/>
  <c r="AV569" i="56"/>
  <c r="AV581" i="56"/>
  <c r="AU593" i="56"/>
  <c r="AU602" i="56"/>
  <c r="AV608" i="56"/>
  <c r="AU616" i="56"/>
  <c r="AV619" i="56"/>
  <c r="AV642" i="56"/>
  <c r="AU645" i="56"/>
  <c r="AV656" i="56"/>
  <c r="AV664" i="56"/>
  <c r="AV670" i="56"/>
  <c r="AV673" i="56"/>
  <c r="AU679" i="56"/>
  <c r="AU682" i="56"/>
  <c r="AU685" i="56"/>
  <c r="AU688" i="56"/>
  <c r="AU691" i="56"/>
  <c r="AU766" i="56"/>
  <c r="AV771" i="56"/>
  <c r="AU403" i="56"/>
  <c r="AU421" i="56"/>
  <c r="AU430" i="56"/>
  <c r="AU436" i="56"/>
  <c r="AU439" i="56"/>
  <c r="AU445" i="56"/>
  <c r="AU457" i="56"/>
  <c r="AV460" i="56"/>
  <c r="AV469" i="56"/>
  <c r="AU472" i="56"/>
  <c r="AU493" i="56"/>
  <c r="AV513" i="56"/>
  <c r="AV542" i="56"/>
  <c r="AV551" i="56"/>
  <c r="AV554" i="56"/>
  <c r="AU561" i="56"/>
  <c r="AV563" i="56"/>
  <c r="AU585" i="56"/>
  <c r="AV588" i="56"/>
  <c r="AV602" i="56"/>
  <c r="AU620" i="56"/>
  <c r="AV645" i="56"/>
  <c r="AU648" i="56"/>
  <c r="AU659" i="56"/>
  <c r="AU662" i="56"/>
  <c r="AV679" i="56"/>
  <c r="AV682" i="56"/>
  <c r="AV685" i="56"/>
  <c r="AV688" i="56"/>
  <c r="AU697" i="56"/>
  <c r="AU703" i="56"/>
  <c r="AU718" i="56"/>
  <c r="AU721" i="56"/>
  <c r="AU733" i="56"/>
  <c r="AU739" i="56"/>
  <c r="AU745" i="56"/>
  <c r="AU751" i="56"/>
  <c r="AU757" i="56"/>
  <c r="AU763" i="56"/>
  <c r="AV766" i="56"/>
  <c r="AU499" i="56"/>
  <c r="AU505" i="56"/>
  <c r="AU508" i="56"/>
  <c r="AU517" i="56"/>
  <c r="AV520" i="56"/>
  <c r="AU523" i="56"/>
  <c r="AU558" i="56"/>
  <c r="AV564" i="56"/>
  <c r="AU567" i="56"/>
  <c r="AU579" i="56"/>
  <c r="AU582" i="56"/>
  <c r="AV585" i="56"/>
  <c r="AU591" i="56"/>
  <c r="AV599" i="56"/>
  <c r="AU614" i="56"/>
  <c r="AV625" i="56"/>
  <c r="AV631" i="56"/>
  <c r="AV648" i="56"/>
  <c r="AU651" i="56"/>
  <c r="AV659" i="56"/>
  <c r="AV662" i="56"/>
  <c r="AU668" i="56"/>
  <c r="AV676" i="56"/>
  <c r="AV694" i="56"/>
  <c r="AV697" i="56"/>
  <c r="AV700" i="56"/>
  <c r="AU709" i="56"/>
  <c r="AU715" i="56"/>
  <c r="AV718" i="56"/>
  <c r="AU727" i="56"/>
  <c r="AV730" i="56"/>
  <c r="AV733" i="56"/>
  <c r="AU736" i="56"/>
  <c r="AV742" i="56"/>
  <c r="AV745" i="56"/>
  <c r="AV754" i="56"/>
  <c r="AV757" i="56"/>
  <c r="AV763" i="56"/>
  <c r="AU769" i="56"/>
  <c r="BT2" i="56"/>
  <c r="BJ8" i="56" s="1"/>
  <c r="BA2" i="56"/>
  <c r="AZ9" i="56" s="1"/>
  <c r="BQ2" i="56"/>
  <c r="BH9" i="56" s="1"/>
  <c r="AV8" i="56"/>
  <c r="AU13" i="56"/>
  <c r="AV15" i="56"/>
  <c r="AV22" i="56"/>
  <c r="AU27" i="56"/>
  <c r="AV29" i="56"/>
  <c r="AU93" i="56"/>
  <c r="AU98" i="56"/>
  <c r="AV108" i="56"/>
  <c r="AV111" i="56"/>
  <c r="AV66" i="56"/>
  <c r="AU81" i="56"/>
  <c r="AU91" i="56"/>
  <c r="AV43" i="56"/>
  <c r="AU48" i="56"/>
  <c r="AV50" i="56"/>
  <c r="AV57" i="56"/>
  <c r="AU64" i="56"/>
  <c r="AV81" i="56"/>
  <c r="AU32" i="56"/>
  <c r="AX2" i="56"/>
  <c r="BJ2" i="56"/>
  <c r="BE8" i="56" s="1"/>
  <c r="AV11" i="56"/>
  <c r="AU23" i="56"/>
  <c r="AV25" i="56"/>
  <c r="AV32" i="56"/>
  <c r="AU62" i="56"/>
  <c r="AU96" i="56"/>
  <c r="AU125" i="56"/>
  <c r="AY2" i="56"/>
  <c r="BK2" i="56"/>
  <c r="BE9" i="56" s="1"/>
  <c r="AU21" i="56"/>
  <c r="AU53" i="56"/>
  <c r="AV55" i="56"/>
  <c r="AU67" i="56"/>
  <c r="AV69" i="56"/>
  <c r="AU74" i="56"/>
  <c r="AU84" i="56"/>
  <c r="AV96" i="56"/>
  <c r="AU99" i="56"/>
  <c r="AV115" i="56"/>
  <c r="AV125" i="56"/>
  <c r="AU139" i="56"/>
  <c r="AU5" i="56"/>
  <c r="AV7" i="56"/>
  <c r="AU35" i="56"/>
  <c r="AV37" i="56"/>
  <c r="AV46" i="56"/>
  <c r="AU51" i="56"/>
  <c r="AV53" i="56"/>
  <c r="AV67" i="56"/>
  <c r="AU87" i="56"/>
  <c r="AV131" i="56"/>
  <c r="AV5" i="56"/>
  <c r="AU12" i="56"/>
  <c r="AU26" i="56"/>
  <c r="AV44" i="56"/>
  <c r="AV58" i="56"/>
  <c r="AV77" i="56"/>
  <c r="AV87" i="56"/>
  <c r="AU92" i="56"/>
  <c r="AU97" i="56"/>
  <c r="AV105" i="56"/>
  <c r="AV120" i="56"/>
  <c r="AV126" i="56"/>
  <c r="AV156" i="56"/>
  <c r="BH2" i="56"/>
  <c r="BD8" i="56" s="1"/>
  <c r="BM2" i="56"/>
  <c r="BF9" i="56" s="1"/>
  <c r="AV12" i="56"/>
  <c r="AV19" i="56"/>
  <c r="AU24" i="56"/>
  <c r="AV26" i="56"/>
  <c r="AV40" i="56"/>
  <c r="AU70" i="56"/>
  <c r="AU85" i="56"/>
  <c r="AV92" i="56"/>
  <c r="AU116" i="56"/>
  <c r="AU123" i="56"/>
  <c r="BD2" i="56"/>
  <c r="BB8" i="56" s="1"/>
  <c r="BP2" i="56"/>
  <c r="BH8" i="56" s="1"/>
  <c r="AU8" i="56"/>
  <c r="AV9" i="56"/>
  <c r="AU38" i="56"/>
  <c r="AU47" i="56"/>
  <c r="AV49" i="56"/>
  <c r="AV70" i="56"/>
  <c r="AU80" i="56"/>
  <c r="AV85" i="56"/>
  <c r="AU90" i="56"/>
  <c r="AU103" i="56"/>
  <c r="AV118" i="56"/>
  <c r="AV123" i="56"/>
  <c r="AV129" i="56"/>
  <c r="AU132" i="56"/>
  <c r="BE2" i="56"/>
  <c r="BB9" i="56" s="1"/>
  <c r="AU15" i="56"/>
  <c r="AV17" i="56"/>
  <c r="AU29" i="56"/>
  <c r="AV31" i="56"/>
  <c r="AU36" i="56"/>
  <c r="AV38" i="56"/>
  <c r="AU45" i="56"/>
  <c r="AU61" i="56"/>
  <c r="AV63" i="56"/>
  <c r="AV80" i="56"/>
  <c r="AV90" i="56"/>
  <c r="AV95" i="56"/>
  <c r="AV100" i="56"/>
  <c r="AV103" i="56"/>
  <c r="AU111" i="56"/>
  <c r="AV162" i="56"/>
  <c r="AV121" i="56"/>
  <c r="AU150" i="56"/>
  <c r="AU155" i="56"/>
  <c r="AV157" i="56"/>
  <c r="AV186" i="56"/>
  <c r="AU205" i="56"/>
  <c r="AU208" i="56"/>
  <c r="AV216" i="56"/>
  <c r="AV222" i="56"/>
  <c r="AU239" i="56"/>
  <c r="AU253" i="56"/>
  <c r="AU267" i="56"/>
  <c r="AU274" i="56"/>
  <c r="AV277" i="56"/>
  <c r="AU348" i="56"/>
  <c r="AV134" i="56"/>
  <c r="AU141" i="56"/>
  <c r="AU143" i="56"/>
  <c r="AV145" i="56"/>
  <c r="AU153" i="56"/>
  <c r="AV170" i="56"/>
  <c r="AU176" i="56"/>
  <c r="AU181" i="56"/>
  <c r="AU184" i="56"/>
  <c r="AV197" i="56"/>
  <c r="AU200" i="56"/>
  <c r="AV211" i="56"/>
  <c r="AU228" i="56"/>
  <c r="AU231" i="56"/>
  <c r="AU234" i="56"/>
  <c r="AU237" i="56"/>
  <c r="AU242" i="56"/>
  <c r="AV245" i="56"/>
  <c r="AV248" i="56"/>
  <c r="AV259" i="56"/>
  <c r="AU265" i="56"/>
  <c r="AV271" i="56"/>
  <c r="AU292" i="56"/>
  <c r="AV301" i="56"/>
  <c r="AU304" i="56"/>
  <c r="AV313" i="56"/>
  <c r="AU322" i="56"/>
  <c r="AU2" i="56"/>
  <c r="AU104" i="56"/>
  <c r="AV143" i="56"/>
  <c r="AV163" i="56"/>
  <c r="AV181" i="56"/>
  <c r="AU192" i="56"/>
  <c r="AU217" i="56"/>
  <c r="AV228" i="56"/>
  <c r="AV234" i="56"/>
  <c r="AV242" i="56"/>
  <c r="AV262" i="56"/>
  <c r="AV284" i="56"/>
  <c r="AV220" i="56"/>
  <c r="AU122" i="56"/>
  <c r="AU135" i="56"/>
  <c r="AV158" i="56"/>
  <c r="AU174" i="56"/>
  <c r="AV179" i="56"/>
  <c r="AV187" i="56"/>
  <c r="AU198" i="56"/>
  <c r="AU201" i="56"/>
  <c r="AU206" i="56"/>
  <c r="AV209" i="56"/>
  <c r="AU212" i="56"/>
  <c r="AV223" i="56"/>
  <c r="AU240" i="56"/>
  <c r="AU243" i="56"/>
  <c r="AU246" i="56"/>
  <c r="AU249" i="56"/>
  <c r="AV349" i="56"/>
  <c r="AV112" i="56"/>
  <c r="AV122" i="56"/>
  <c r="AU129" i="56"/>
  <c r="AV151" i="56"/>
  <c r="AV174" i="56"/>
  <c r="AV198" i="56"/>
  <c r="AU229" i="56"/>
  <c r="AV240" i="56"/>
  <c r="AV246" i="56"/>
  <c r="AV249" i="56"/>
  <c r="AV177" i="56"/>
  <c r="AV232" i="56"/>
  <c r="AV97" i="56"/>
  <c r="AV110" i="56"/>
  <c r="AV133" i="56"/>
  <c r="AV146" i="56"/>
  <c r="AV164" i="56"/>
  <c r="AU169" i="56"/>
  <c r="AU172" i="56"/>
  <c r="AV182" i="56"/>
  <c r="AU188" i="56"/>
  <c r="AV193" i="56"/>
  <c r="AU204" i="56"/>
  <c r="AU207" i="56"/>
  <c r="AU210" i="56"/>
  <c r="AU213" i="56"/>
  <c r="AU218" i="56"/>
  <c r="AV221" i="56"/>
  <c r="AU224" i="56"/>
  <c r="AV235" i="56"/>
  <c r="AV252" i="56"/>
  <c r="AV266" i="56"/>
  <c r="AV299" i="56"/>
  <c r="AV311" i="56"/>
  <c r="AV361" i="56"/>
  <c r="AU105" i="56"/>
  <c r="AV127" i="56"/>
  <c r="AU162" i="56"/>
  <c r="AU167" i="56"/>
  <c r="AV169" i="56"/>
  <c r="AV172" i="56"/>
  <c r="AV204" i="56"/>
  <c r="AV210" i="56"/>
  <c r="AV213" i="56"/>
  <c r="AV224" i="56"/>
  <c r="AU227" i="56"/>
  <c r="AU241" i="56"/>
  <c r="AU244" i="56"/>
  <c r="AV255" i="56"/>
  <c r="AV273" i="56"/>
  <c r="AV291" i="56"/>
  <c r="AV167" i="56"/>
  <c r="AU191" i="56"/>
  <c r="AV264" i="56"/>
  <c r="AV136" i="56"/>
  <c r="AV152" i="56"/>
  <c r="AU157" i="56"/>
  <c r="AU165" i="56"/>
  <c r="AV175" i="56"/>
  <c r="AU186" i="56"/>
  <c r="AV191" i="56"/>
  <c r="AV199" i="56"/>
  <c r="AU216" i="56"/>
  <c r="AU219" i="56"/>
  <c r="AU222" i="56"/>
  <c r="AU225" i="56"/>
  <c r="AU230" i="56"/>
  <c r="AU236" i="56"/>
  <c r="AV250" i="56"/>
  <c r="AV270" i="56"/>
  <c r="AU277" i="56"/>
  <c r="AV327" i="56"/>
  <c r="AV256" i="56"/>
  <c r="AU264" i="56"/>
  <c r="AU293" i="56"/>
  <c r="AU303" i="56"/>
  <c r="AU315" i="56"/>
  <c r="AV317" i="56"/>
  <c r="AV367" i="56"/>
  <c r="AU409" i="56"/>
  <c r="AV293" i="56"/>
  <c r="AV305" i="56"/>
  <c r="AU338" i="56"/>
  <c r="AU365" i="56"/>
  <c r="AU377" i="56"/>
  <c r="AU554" i="56"/>
  <c r="AU251" i="56"/>
  <c r="AU276" i="56"/>
  <c r="AU278" i="56"/>
  <c r="AV345" i="56"/>
  <c r="AV355" i="56"/>
  <c r="AV370" i="56"/>
  <c r="AV377" i="56"/>
  <c r="AU396" i="56"/>
  <c r="AV448" i="56"/>
  <c r="AU287" i="56"/>
  <c r="AV296" i="56"/>
  <c r="AV308" i="56"/>
  <c r="AU326" i="56"/>
  <c r="AU343" i="56"/>
  <c r="AV348" i="56"/>
  <c r="AU353" i="56"/>
  <c r="AU388" i="56"/>
  <c r="AV396" i="56"/>
  <c r="AV407" i="56"/>
  <c r="AU426" i="56"/>
  <c r="AV472" i="56"/>
  <c r="AV477" i="56"/>
  <c r="AV268" i="56"/>
  <c r="AV274" i="56"/>
  <c r="AV280" i="56"/>
  <c r="AU285" i="56"/>
  <c r="AV326" i="56"/>
  <c r="AV333" i="56"/>
  <c r="AU341" i="56"/>
  <c r="AV343" i="56"/>
  <c r="AV358" i="56"/>
  <c r="AU383" i="56"/>
  <c r="AU386" i="56"/>
  <c r="AV388" i="56"/>
  <c r="AU391" i="56"/>
  <c r="AV398" i="56"/>
  <c r="AV410" i="56"/>
  <c r="AV426" i="56"/>
  <c r="AU429" i="56"/>
  <c r="AU455" i="56"/>
  <c r="AV486" i="56"/>
  <c r="AU299" i="56"/>
  <c r="AU311" i="56"/>
  <c r="AU321" i="56"/>
  <c r="AU331" i="56"/>
  <c r="AV336" i="56"/>
  <c r="AU361" i="56"/>
  <c r="AU371" i="56"/>
  <c r="AU378" i="56"/>
  <c r="AV383" i="56"/>
  <c r="AV386" i="56"/>
  <c r="AV391" i="56"/>
  <c r="AV449" i="56"/>
  <c r="AU475" i="56"/>
  <c r="AU515" i="56"/>
  <c r="AV257" i="56"/>
  <c r="AU263" i="56"/>
  <c r="AU290" i="56"/>
  <c r="AU297" i="56"/>
  <c r="AU309" i="56"/>
  <c r="AU316" i="56"/>
  <c r="AV321" i="56"/>
  <c r="AU329" i="56"/>
  <c r="AV331" i="56"/>
  <c r="AV346" i="56"/>
  <c r="AU366" i="56"/>
  <c r="AV371" i="56"/>
  <c r="AV378" i="56"/>
  <c r="AV394" i="56"/>
  <c r="AU400" i="56"/>
  <c r="AU402" i="56"/>
  <c r="AU424" i="56"/>
  <c r="AU504" i="56"/>
  <c r="AV515" i="56"/>
  <c r="AU524" i="56"/>
  <c r="AV579" i="56"/>
  <c r="AU283" i="56"/>
  <c r="AV290" i="56"/>
  <c r="AV292" i="56"/>
  <c r="AU302" i="56"/>
  <c r="AU314" i="56"/>
  <c r="AU359" i="56"/>
  <c r="AU381" i="56"/>
  <c r="AU397" i="56"/>
  <c r="AV400" i="56"/>
  <c r="AV402" i="56"/>
  <c r="AU408" i="56"/>
  <c r="AV424" i="56"/>
  <c r="AU427" i="56"/>
  <c r="AV444" i="56"/>
  <c r="AU481" i="56"/>
  <c r="AU487" i="56"/>
  <c r="AU496" i="56"/>
  <c r="AV504" i="56"/>
  <c r="AU252" i="56"/>
  <c r="AV283" i="56"/>
  <c r="AU288" i="56"/>
  <c r="AV302" i="56"/>
  <c r="AV314" i="56"/>
  <c r="AU354" i="56"/>
  <c r="AV359" i="56"/>
  <c r="AU364" i="56"/>
  <c r="AU376" i="56"/>
  <c r="AV381" i="56"/>
  <c r="AU392" i="56"/>
  <c r="AV397" i="56"/>
  <c r="AV408" i="56"/>
  <c r="AV416" i="56"/>
  <c r="AU419" i="56"/>
  <c r="AU465" i="56"/>
  <c r="AU528" i="56"/>
  <c r="AU547" i="56"/>
  <c r="AU275" i="56"/>
  <c r="AU281" i="56"/>
  <c r="AV288" i="56"/>
  <c r="AU300" i="56"/>
  <c r="AU312" i="56"/>
  <c r="AU319" i="56"/>
  <c r="AU337" i="56"/>
  <c r="AU347" i="56"/>
  <c r="AV354" i="56"/>
  <c r="AU362" i="56"/>
  <c r="AV364" i="56"/>
  <c r="AV376" i="56"/>
  <c r="AV456" i="56"/>
  <c r="AU550" i="56"/>
  <c r="AU577" i="56"/>
  <c r="AV423" i="56"/>
  <c r="AV447" i="56"/>
  <c r="AV478" i="56"/>
  <c r="AU485" i="56"/>
  <c r="AV518" i="56"/>
  <c r="AU541" i="56"/>
  <c r="AV577" i="56"/>
  <c r="AV415" i="56"/>
  <c r="AU452" i="56"/>
  <c r="AV463" i="56"/>
  <c r="AV505" i="56"/>
  <c r="AV514" i="56"/>
  <c r="AV521" i="56"/>
  <c r="AV533" i="56"/>
  <c r="AU536" i="56"/>
  <c r="AU560" i="56"/>
  <c r="AU570" i="56"/>
  <c r="AU580" i="56"/>
  <c r="AV403" i="56"/>
  <c r="AV409" i="56"/>
  <c r="AU428" i="56"/>
  <c r="AV430" i="56"/>
  <c r="AU437" i="56"/>
  <c r="AV452" i="56"/>
  <c r="AU459" i="56"/>
  <c r="AU470" i="56"/>
  <c r="AU490" i="56"/>
  <c r="AU512" i="56"/>
  <c r="AU529" i="56"/>
  <c r="AU542" i="56"/>
  <c r="AV560" i="56"/>
  <c r="AV575" i="56"/>
  <c r="AU398" i="56"/>
  <c r="AV439" i="56"/>
  <c r="AV459" i="56"/>
  <c r="AV481" i="56"/>
  <c r="AV490" i="56"/>
  <c r="AU497" i="56"/>
  <c r="AV512" i="56"/>
  <c r="AV557" i="56"/>
  <c r="AU586" i="56"/>
  <c r="AU422" i="56"/>
  <c r="AU435" i="56"/>
  <c r="AU446" i="56"/>
  <c r="AU466" i="56"/>
  <c r="AU488" i="56"/>
  <c r="AV499" i="56"/>
  <c r="AV519" i="56"/>
  <c r="AU534" i="56"/>
  <c r="AV539" i="56"/>
  <c r="AV549" i="56"/>
  <c r="AU563" i="56"/>
  <c r="AU576" i="56"/>
  <c r="AU594" i="56"/>
  <c r="AU597" i="56"/>
  <c r="AU600" i="56"/>
  <c r="AV435" i="56"/>
  <c r="AV457" i="56"/>
  <c r="AV466" i="56"/>
  <c r="AU473" i="56"/>
  <c r="AV488" i="56"/>
  <c r="AU495" i="56"/>
  <c r="AV526" i="56"/>
  <c r="AV534" i="56"/>
  <c r="AV547" i="56"/>
  <c r="AU606" i="56"/>
  <c r="AU634" i="56"/>
  <c r="AU410" i="56"/>
  <c r="AU416" i="56"/>
  <c r="AU418" i="56"/>
  <c r="AU442" i="56"/>
  <c r="AU464" i="56"/>
  <c r="AV475" i="56"/>
  <c r="AV495" i="56"/>
  <c r="AV524" i="56"/>
  <c r="AU540" i="56"/>
  <c r="AU545" i="56"/>
  <c r="AV558" i="56"/>
  <c r="AV611" i="56"/>
  <c r="AU404" i="56"/>
  <c r="AV418" i="56"/>
  <c r="AV433" i="56"/>
  <c r="AV442" i="56"/>
  <c r="AU449" i="56"/>
  <c r="AV464" i="56"/>
  <c r="AU471" i="56"/>
  <c r="AU482" i="56"/>
  <c r="AU502" i="56"/>
  <c r="AU520" i="56"/>
  <c r="AU527" i="56"/>
  <c r="AU530" i="56"/>
  <c r="AV537" i="56"/>
  <c r="AV540" i="56"/>
  <c r="AU555" i="56"/>
  <c r="AU654" i="56"/>
  <c r="AV406" i="56"/>
  <c r="AU425" i="56"/>
  <c r="AU440" i="56"/>
  <c r="AV451" i="56"/>
  <c r="AV471" i="56"/>
  <c r="AV493" i="56"/>
  <c r="AV502" i="56"/>
  <c r="AU509" i="56"/>
  <c r="AV527" i="56"/>
  <c r="AV532" i="56"/>
  <c r="AV555" i="56"/>
  <c r="AV587" i="56"/>
  <c r="AU595" i="56"/>
  <c r="AU601" i="56"/>
  <c r="AV427" i="56"/>
  <c r="AV440" i="56"/>
  <c r="AU447" i="56"/>
  <c r="AU458" i="56"/>
  <c r="AU478" i="56"/>
  <c r="AU500" i="56"/>
  <c r="AV511" i="56"/>
  <c r="AU516" i="56"/>
  <c r="AU559" i="56"/>
  <c r="AU574" i="56"/>
  <c r="AV582" i="56"/>
  <c r="AV629" i="56"/>
  <c r="AU519" i="56"/>
  <c r="AV562" i="56"/>
  <c r="AV584" i="56"/>
  <c r="AV592" i="56"/>
  <c r="AU605" i="56"/>
  <c r="AU612" i="56"/>
  <c r="AV616" i="56"/>
  <c r="AU626" i="56"/>
  <c r="AV630" i="56"/>
  <c r="AV635" i="56"/>
  <c r="AU720" i="56"/>
  <c r="AV725" i="56"/>
  <c r="AU551" i="56"/>
  <c r="AV568" i="56"/>
  <c r="AV574" i="56"/>
  <c r="AV586" i="56"/>
  <c r="AV605" i="56"/>
  <c r="AV614" i="56"/>
  <c r="AV628" i="56"/>
  <c r="AU640" i="56"/>
  <c r="AV653" i="56"/>
  <c r="AU656" i="56"/>
  <c r="AV661" i="56"/>
  <c r="AU694" i="56"/>
  <c r="AV711" i="56"/>
  <c r="AV737" i="56"/>
  <c r="AU752" i="56"/>
  <c r="AV580" i="56"/>
  <c r="AU603" i="56"/>
  <c r="AU672" i="56"/>
  <c r="AU700" i="56"/>
  <c r="AU732" i="56"/>
  <c r="AV749" i="56"/>
  <c r="AU557" i="56"/>
  <c r="AU599" i="56"/>
  <c r="AV603" i="56"/>
  <c r="AU610" i="56"/>
  <c r="AU617" i="56"/>
  <c r="AU624" i="56"/>
  <c r="AU631" i="56"/>
  <c r="AU646" i="56"/>
  <c r="AU664" i="56"/>
  <c r="AV677" i="56"/>
  <c r="AU680" i="56"/>
  <c r="AU706" i="56"/>
  <c r="AV723" i="56"/>
  <c r="AU738" i="56"/>
  <c r="AU744" i="56"/>
  <c r="AV761" i="56"/>
  <c r="AV624" i="56"/>
  <c r="AV651" i="56"/>
  <c r="AU712" i="56"/>
  <c r="AU692" i="56"/>
  <c r="AV721" i="56"/>
  <c r="AU533" i="56"/>
  <c r="AV544" i="56"/>
  <c r="AU569" i="56"/>
  <c r="AU575" i="56"/>
  <c r="AU587" i="56"/>
  <c r="AV593" i="56"/>
  <c r="AU615" i="56"/>
  <c r="AU629" i="56"/>
  <c r="AV634" i="56"/>
  <c r="AV641" i="56"/>
  <c r="AU644" i="56"/>
  <c r="AV649" i="56"/>
  <c r="AV675" i="56"/>
  <c r="AV689" i="56"/>
  <c r="AU730" i="56"/>
  <c r="AV747" i="56"/>
  <c r="AV753" i="56"/>
  <c r="AU724" i="56"/>
  <c r="AU742" i="56"/>
  <c r="AV759" i="56"/>
  <c r="AV604" i="56"/>
  <c r="AU611" i="56"/>
  <c r="AU754" i="56"/>
  <c r="AU539" i="56"/>
  <c r="AU609" i="56"/>
  <c r="AV639" i="56"/>
  <c r="AU696" i="56"/>
  <c r="AV707" i="56"/>
  <c r="AU716" i="56"/>
  <c r="AU748" i="56"/>
  <c r="AV556" i="56"/>
  <c r="AU564" i="56"/>
  <c r="AU588" i="56"/>
  <c r="AV596" i="56"/>
  <c r="AU598" i="56"/>
  <c r="AU623" i="56"/>
  <c r="AU637" i="56"/>
  <c r="AU658" i="56"/>
  <c r="AU676" i="56"/>
  <c r="AV693" i="56"/>
  <c r="AV713" i="56"/>
  <c r="AU760" i="56"/>
  <c r="C9" i="57" l="1"/>
  <c r="T19" i="57"/>
  <c r="S19" i="57"/>
  <c r="R19" i="57"/>
  <c r="AT4" i="57"/>
  <c r="AT6" i="57"/>
  <c r="AV3" i="57"/>
  <c r="AV4" i="57"/>
  <c r="AV5" i="57"/>
  <c r="AT5" i="57"/>
  <c r="AV6" i="57"/>
  <c r="AX3" i="57"/>
  <c r="AT7" i="57"/>
  <c r="AX4" i="57"/>
  <c r="AV7" i="57"/>
  <c r="AX5" i="57"/>
  <c r="AX7" i="57"/>
  <c r="AX6" i="57"/>
  <c r="AT3" i="57"/>
  <c r="AD20" i="57"/>
  <c r="D9" i="57"/>
  <c r="E9" i="57"/>
  <c r="Z20" i="57"/>
  <c r="S21" i="57"/>
  <c r="S22" i="57" s="1"/>
  <c r="L21" i="57"/>
  <c r="L22" i="57" s="1"/>
  <c r="R6" i="56"/>
  <c r="AP9" i="57"/>
  <c r="R5" i="56"/>
  <c r="BW2" i="56"/>
  <c r="AY9" i="56"/>
  <c r="BK9" i="56" s="1"/>
  <c r="BV2" i="56"/>
  <c r="AY8" i="56"/>
  <c r="BK8" i="56" s="1"/>
  <c r="I891" i="37"/>
  <c r="I890" i="37"/>
  <c r="I650" i="37"/>
  <c r="I651" i="37"/>
  <c r="I652" i="37"/>
  <c r="I653" i="37"/>
  <c r="I654" i="37"/>
  <c r="AT8" i="57" l="1"/>
  <c r="AU6" i="57" s="1"/>
  <c r="AV8" i="57"/>
  <c r="AW7" i="57" s="1"/>
  <c r="AX8" i="57"/>
  <c r="AY7" i="57" s="1"/>
  <c r="AU3" i="57"/>
  <c r="AU5" i="57"/>
  <c r="AU7" i="57"/>
  <c r="AQ5" i="57"/>
  <c r="AQ6" i="57"/>
  <c r="AQ7" i="57"/>
  <c r="AQ4" i="57"/>
  <c r="AQ8" i="57"/>
  <c r="AU4" i="57"/>
  <c r="AQ3" i="57"/>
  <c r="AU8" i="57" l="1"/>
  <c r="AW6" i="57"/>
  <c r="AW3" i="57"/>
  <c r="AW5" i="57"/>
  <c r="AW4" i="57"/>
  <c r="AW8" i="57"/>
  <c r="AY5" i="57"/>
  <c r="AY4" i="57"/>
  <c r="AY8" i="57"/>
  <c r="AY6" i="57"/>
  <c r="AY3" i="57"/>
  <c r="E8" i="57" l="1"/>
  <c r="D8" i="57"/>
  <c r="C8" i="57"/>
  <c r="C5" i="57" l="1"/>
  <c r="C7" i="57"/>
  <c r="D7" i="57"/>
  <c r="D4" i="57"/>
  <c r="E7" i="57"/>
  <c r="E4" i="57"/>
  <c r="C6" i="57"/>
  <c r="F6" i="57" s="1"/>
  <c r="F8" i="57"/>
  <c r="F9" i="57"/>
  <c r="AQ9" i="57"/>
  <c r="D6" i="57"/>
  <c r="C4" i="57"/>
  <c r="D5" i="57"/>
  <c r="E5" i="57"/>
  <c r="G5" i="57" s="1"/>
  <c r="E6" i="57"/>
  <c r="E3" i="57"/>
  <c r="G9" i="57"/>
  <c r="C3" i="57"/>
  <c r="D3" i="57"/>
  <c r="G7" i="57" l="1"/>
  <c r="G4" i="57"/>
  <c r="F7" i="57"/>
  <c r="G8" i="57"/>
  <c r="F4" i="57"/>
  <c r="G6" i="57"/>
  <c r="F5" i="57"/>
  <c r="I110" i="37" l="1"/>
  <c r="I648" i="37"/>
  <c r="I649" i="37"/>
  <c r="I439" i="37"/>
  <c r="I440" i="37"/>
  <c r="I441" i="37"/>
  <c r="I442" i="37"/>
  <c r="I443" i="37"/>
  <c r="I444" i="37"/>
  <c r="I445" i="37"/>
  <c r="I446" i="37"/>
  <c r="I447" i="37"/>
  <c r="I448" i="37"/>
  <c r="I449" i="37"/>
  <c r="I450" i="37"/>
  <c r="I451" i="37"/>
  <c r="I452" i="37"/>
  <c r="I453" i="37"/>
  <c r="I454" i="37"/>
  <c r="I455" i="37"/>
  <c r="I456" i="37"/>
  <c r="I457" i="37"/>
  <c r="I458" i="37"/>
  <c r="I459" i="37"/>
  <c r="I460" i="37"/>
  <c r="I461" i="37"/>
  <c r="I462" i="37"/>
  <c r="I463" i="37"/>
  <c r="I464" i="37"/>
  <c r="I465" i="37"/>
  <c r="I466" i="37"/>
  <c r="I467" i="37"/>
  <c r="I468" i="37"/>
  <c r="I469" i="37"/>
  <c r="I470" i="37"/>
  <c r="I471" i="37"/>
  <c r="I472" i="37"/>
  <c r="I473" i="37"/>
  <c r="I474" i="37"/>
  <c r="I475" i="37"/>
  <c r="I476" i="37"/>
  <c r="I477" i="37"/>
  <c r="I478" i="37"/>
  <c r="I479" i="37"/>
  <c r="I480" i="37"/>
  <c r="I481" i="37"/>
  <c r="I482" i="37"/>
  <c r="I483" i="37"/>
  <c r="I484" i="37"/>
  <c r="I485" i="37"/>
  <c r="I486" i="37"/>
  <c r="I487" i="37"/>
  <c r="I488" i="37"/>
  <c r="I489" i="37"/>
  <c r="I490" i="37"/>
  <c r="I491" i="37"/>
  <c r="I492" i="37"/>
  <c r="I493" i="37"/>
  <c r="I494" i="37"/>
  <c r="I495" i="37"/>
  <c r="I496" i="37"/>
  <c r="I497" i="37"/>
  <c r="I498" i="37"/>
  <c r="I499" i="37"/>
  <c r="I500" i="37"/>
  <c r="I501" i="37"/>
  <c r="I502" i="37"/>
  <c r="I503" i="37"/>
  <c r="I504" i="37"/>
  <c r="I505" i="37"/>
  <c r="I506" i="37"/>
  <c r="I507" i="37"/>
  <c r="I508" i="37"/>
  <c r="I509" i="37"/>
  <c r="I510" i="37"/>
  <c r="I511" i="37"/>
  <c r="I512" i="37"/>
  <c r="I513" i="37"/>
  <c r="I514" i="37"/>
  <c r="I515" i="37"/>
  <c r="I516" i="37"/>
  <c r="I517" i="37"/>
  <c r="I518" i="37"/>
  <c r="I519" i="37"/>
  <c r="I520" i="37"/>
  <c r="I521" i="37"/>
  <c r="I522" i="37"/>
  <c r="I523" i="37"/>
  <c r="I524" i="37"/>
  <c r="I525" i="37"/>
  <c r="I526" i="37"/>
  <c r="I527" i="37"/>
  <c r="I528" i="37"/>
  <c r="I529" i="37"/>
  <c r="I530" i="37"/>
  <c r="I531" i="37"/>
  <c r="I532" i="37"/>
  <c r="I533" i="37"/>
  <c r="I534" i="37"/>
  <c r="I535" i="37"/>
  <c r="I536" i="37"/>
  <c r="I537" i="37"/>
  <c r="I538" i="37"/>
  <c r="I539" i="37"/>
  <c r="I540" i="37"/>
  <c r="I541" i="37"/>
  <c r="I542" i="37"/>
  <c r="I543" i="37"/>
  <c r="I544" i="37"/>
  <c r="I545" i="37"/>
  <c r="I546" i="37"/>
  <c r="I547" i="37"/>
  <c r="I548" i="37"/>
  <c r="I549" i="37"/>
  <c r="I550" i="37"/>
  <c r="I551" i="37"/>
  <c r="I552" i="37"/>
  <c r="I553" i="37"/>
  <c r="I554" i="37"/>
  <c r="I555" i="37"/>
  <c r="I556" i="37"/>
  <c r="I557" i="37"/>
  <c r="I558" i="37"/>
  <c r="I559" i="37"/>
  <c r="I560" i="37"/>
  <c r="I561" i="37"/>
  <c r="I562" i="37"/>
  <c r="I563" i="37"/>
  <c r="I564" i="37"/>
  <c r="I565" i="37"/>
  <c r="I566" i="37"/>
  <c r="I567" i="37"/>
  <c r="I568" i="37"/>
  <c r="I569" i="37"/>
  <c r="I570" i="37"/>
  <c r="I571" i="37"/>
  <c r="I572" i="37"/>
  <c r="I573" i="37"/>
  <c r="I574" i="37"/>
  <c r="I575" i="37"/>
  <c r="I576" i="37"/>
  <c r="I577" i="37"/>
  <c r="I578" i="37"/>
  <c r="I579" i="37"/>
  <c r="I580" i="37"/>
  <c r="I581" i="37"/>
  <c r="I582" i="37"/>
  <c r="I583" i="37"/>
  <c r="I584" i="37"/>
  <c r="I585" i="37"/>
  <c r="I586" i="37"/>
  <c r="I587" i="37"/>
  <c r="I588" i="37"/>
  <c r="I589" i="37"/>
  <c r="I590" i="37"/>
  <c r="I591" i="37"/>
  <c r="I592" i="37"/>
  <c r="I593" i="37"/>
  <c r="I594" i="37"/>
  <c r="I595" i="37"/>
  <c r="I596" i="37"/>
  <c r="I597" i="37"/>
  <c r="I598" i="37"/>
  <c r="I599" i="37"/>
  <c r="I600" i="37"/>
  <c r="I601" i="37"/>
  <c r="I602" i="37"/>
  <c r="I603" i="37"/>
  <c r="I604" i="37"/>
  <c r="I605" i="37"/>
  <c r="I606" i="37"/>
  <c r="I607" i="37"/>
  <c r="I608" i="37"/>
  <c r="I609" i="37"/>
  <c r="I610" i="37"/>
  <c r="I611" i="37"/>
  <c r="I612" i="37"/>
  <c r="I613" i="37"/>
  <c r="I614" i="37"/>
  <c r="I615" i="37"/>
  <c r="I616" i="37"/>
  <c r="I617" i="37"/>
  <c r="I618" i="37"/>
  <c r="I619" i="37"/>
  <c r="I620" i="37"/>
  <c r="I621" i="37"/>
  <c r="I622" i="37"/>
  <c r="I623" i="37"/>
  <c r="I624" i="37"/>
  <c r="I625" i="37"/>
  <c r="I626" i="37"/>
  <c r="I627" i="37"/>
  <c r="I628" i="37"/>
  <c r="I629" i="37"/>
  <c r="I630" i="37"/>
  <c r="I631" i="37"/>
  <c r="I632" i="37"/>
  <c r="I633" i="37"/>
  <c r="I634" i="37"/>
  <c r="I635" i="37"/>
  <c r="I636" i="37"/>
  <c r="I637" i="37"/>
  <c r="I638" i="37"/>
  <c r="I639" i="37"/>
  <c r="I640" i="37"/>
  <c r="I641" i="37"/>
  <c r="I642" i="37"/>
  <c r="I643" i="37"/>
  <c r="I644" i="37"/>
  <c r="I645" i="37"/>
  <c r="I646" i="37"/>
  <c r="I647" i="37"/>
  <c r="I438" i="37"/>
  <c r="I437" i="37"/>
  <c r="I436" i="37"/>
  <c r="I431" i="37"/>
  <c r="I432" i="37"/>
  <c r="I433" i="37"/>
  <c r="I434" i="37"/>
  <c r="I435" i="37"/>
  <c r="I330" i="37"/>
  <c r="I331" i="37"/>
  <c r="I332" i="37"/>
  <c r="I333" i="37"/>
  <c r="I334" i="37"/>
  <c r="I335" i="37"/>
  <c r="I336" i="37"/>
  <c r="I337" i="37"/>
  <c r="I338" i="37"/>
  <c r="I339" i="37"/>
  <c r="I340" i="37"/>
  <c r="I341" i="37"/>
  <c r="I342" i="37"/>
  <c r="I343" i="37"/>
  <c r="I344" i="37"/>
  <c r="I345" i="37"/>
  <c r="I346" i="37"/>
  <c r="I347" i="37"/>
  <c r="I348" i="37"/>
  <c r="I349" i="37"/>
  <c r="I350" i="37"/>
  <c r="I351" i="37"/>
  <c r="I352" i="37"/>
  <c r="I353" i="37"/>
  <c r="I354" i="37"/>
  <c r="I355" i="37"/>
  <c r="I356" i="37"/>
  <c r="I357" i="37"/>
  <c r="I358" i="37"/>
  <c r="I359" i="37"/>
  <c r="I360" i="37"/>
  <c r="I361" i="37"/>
  <c r="I362" i="37"/>
  <c r="I363" i="37"/>
  <c r="I364" i="37"/>
  <c r="I365" i="37"/>
  <c r="I366" i="37"/>
  <c r="I367" i="37"/>
  <c r="I368" i="37"/>
  <c r="I369" i="37"/>
  <c r="I370" i="37"/>
  <c r="I371" i="37"/>
  <c r="I372" i="37"/>
  <c r="I373" i="37"/>
  <c r="I374" i="37"/>
  <c r="I375" i="37"/>
  <c r="I376" i="37"/>
  <c r="I377" i="37"/>
  <c r="I378" i="37"/>
  <c r="I379" i="37"/>
  <c r="I380" i="37"/>
  <c r="I381" i="37"/>
  <c r="I382" i="37"/>
  <c r="I383" i="37"/>
  <c r="I384" i="37"/>
  <c r="I385" i="37"/>
  <c r="I386" i="37"/>
  <c r="I387" i="37"/>
  <c r="I388" i="37"/>
  <c r="I389" i="37"/>
  <c r="I390" i="37"/>
  <c r="I391" i="37"/>
  <c r="I392" i="37"/>
  <c r="I393" i="37"/>
  <c r="I394" i="37"/>
  <c r="I395" i="37"/>
  <c r="I396" i="37"/>
  <c r="I397" i="37"/>
  <c r="I398" i="37"/>
  <c r="I399" i="37"/>
  <c r="I400" i="37"/>
  <c r="I401" i="37"/>
  <c r="I402" i="37"/>
  <c r="I403" i="37"/>
  <c r="I404" i="37"/>
  <c r="I405" i="37"/>
  <c r="I406" i="37"/>
  <c r="I407" i="37"/>
  <c r="I408" i="37"/>
  <c r="I409" i="37"/>
  <c r="I410" i="37"/>
  <c r="I411" i="37"/>
  <c r="I412" i="37"/>
  <c r="I413" i="37"/>
  <c r="I414" i="37"/>
  <c r="I415" i="37"/>
  <c r="I416" i="37"/>
  <c r="I417" i="37"/>
  <c r="I418" i="37"/>
  <c r="I419" i="37"/>
  <c r="I420" i="37"/>
  <c r="I421" i="37"/>
  <c r="I422" i="37"/>
  <c r="I423" i="37"/>
  <c r="I424" i="37"/>
  <c r="I425" i="37"/>
  <c r="I426" i="37"/>
  <c r="I427" i="37"/>
  <c r="I428" i="37"/>
  <c r="I429" i="37"/>
  <c r="I430" i="37"/>
  <c r="I329" i="37"/>
  <c r="I328" i="37"/>
  <c r="I327" i="37"/>
  <c r="I326" i="37"/>
  <c r="I325" i="37"/>
  <c r="I227" i="37"/>
  <c r="I228" i="37"/>
  <c r="I229" i="37"/>
  <c r="I230" i="37"/>
  <c r="I231" i="37"/>
  <c r="I232" i="37"/>
  <c r="I233" i="37"/>
  <c r="I234" i="37"/>
  <c r="I235" i="37"/>
  <c r="I236" i="37"/>
  <c r="I237" i="37"/>
  <c r="I238" i="37"/>
  <c r="I239" i="37"/>
  <c r="I240" i="37"/>
  <c r="I241" i="37"/>
  <c r="I242" i="37"/>
  <c r="I243" i="37"/>
  <c r="I244" i="37"/>
  <c r="I245" i="37"/>
  <c r="I246" i="37"/>
  <c r="I247" i="37"/>
  <c r="I248" i="37"/>
  <c r="I249" i="37"/>
  <c r="I250" i="37"/>
  <c r="I251" i="37"/>
  <c r="I252" i="37"/>
  <c r="I253" i="37"/>
  <c r="I254" i="37"/>
  <c r="I255" i="37"/>
  <c r="I256" i="37"/>
  <c r="I257" i="37"/>
  <c r="I258" i="37"/>
  <c r="I259" i="37"/>
  <c r="I260" i="37"/>
  <c r="I261" i="37"/>
  <c r="I262" i="37"/>
  <c r="I263" i="37"/>
  <c r="I264" i="37"/>
  <c r="I265" i="37"/>
  <c r="I266" i="37"/>
  <c r="I267" i="37"/>
  <c r="I268" i="37"/>
  <c r="I269" i="37"/>
  <c r="I270" i="37"/>
  <c r="I271" i="37"/>
  <c r="I272" i="37"/>
  <c r="I273" i="37"/>
  <c r="I274" i="37"/>
  <c r="I275" i="37"/>
  <c r="I276" i="37"/>
  <c r="I277" i="37"/>
  <c r="I278" i="37"/>
  <c r="I279" i="37"/>
  <c r="I280" i="37"/>
  <c r="I281" i="37"/>
  <c r="I282" i="37"/>
  <c r="I283" i="37"/>
  <c r="I284" i="37"/>
  <c r="I285" i="37"/>
  <c r="I286" i="37"/>
  <c r="I287" i="37"/>
  <c r="I288" i="37"/>
  <c r="I289" i="37"/>
  <c r="I290" i="37"/>
  <c r="I291" i="37"/>
  <c r="I292" i="37"/>
  <c r="I293" i="37"/>
  <c r="I294" i="37"/>
  <c r="I295" i="37"/>
  <c r="I296" i="37"/>
  <c r="I297" i="37"/>
  <c r="I298" i="37"/>
  <c r="I299" i="37"/>
  <c r="I300" i="37"/>
  <c r="I301" i="37"/>
  <c r="I302" i="37"/>
  <c r="I303" i="37"/>
  <c r="I304" i="37"/>
  <c r="I305" i="37"/>
  <c r="I306" i="37"/>
  <c r="I307" i="37"/>
  <c r="I308" i="37"/>
  <c r="I309" i="37"/>
  <c r="I310" i="37"/>
  <c r="I311" i="37"/>
  <c r="I312" i="37"/>
  <c r="I313" i="37"/>
  <c r="I314" i="37"/>
  <c r="I315" i="37"/>
  <c r="I316" i="37"/>
  <c r="I317" i="37"/>
  <c r="I318" i="37"/>
  <c r="I319" i="37"/>
  <c r="I320" i="37"/>
  <c r="I321" i="37"/>
  <c r="I322" i="37"/>
  <c r="I323" i="37"/>
  <c r="I324" i="37"/>
  <c r="I226" i="37"/>
  <c r="I225" i="37"/>
  <c r="I224" i="37"/>
  <c r="I223" i="37"/>
  <c r="I222" i="37"/>
  <c r="I221" i="37"/>
  <c r="I220" i="37"/>
  <c r="I219" i="37"/>
  <c r="I218" i="37"/>
  <c r="I109" i="37"/>
  <c r="I108" i="37"/>
  <c r="I107" i="37"/>
  <c r="I12" i="37"/>
  <c r="I122" i="37"/>
  <c r="I3" i="37"/>
  <c r="I4" i="37"/>
  <c r="I5" i="37"/>
  <c r="I6" i="37"/>
  <c r="I7" i="37"/>
  <c r="I8" i="37"/>
  <c r="I9" i="37"/>
  <c r="I10" i="37"/>
  <c r="I11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52" i="37"/>
  <c r="I53" i="37"/>
  <c r="I54" i="37"/>
  <c r="I55" i="37"/>
  <c r="I56" i="37"/>
  <c r="I57" i="37"/>
  <c r="I58" i="37"/>
  <c r="I59" i="37"/>
  <c r="I60" i="37"/>
  <c r="I61" i="37"/>
  <c r="I62" i="37"/>
  <c r="I63" i="37"/>
  <c r="I64" i="37"/>
  <c r="I65" i="37"/>
  <c r="I66" i="37"/>
  <c r="I67" i="37"/>
  <c r="I68" i="37"/>
  <c r="I69" i="37"/>
  <c r="I70" i="37"/>
  <c r="I71" i="37"/>
  <c r="I72" i="37"/>
  <c r="I73" i="37"/>
  <c r="I74" i="37"/>
  <c r="I75" i="37"/>
  <c r="I76" i="37"/>
  <c r="I77" i="37"/>
  <c r="I78" i="37"/>
  <c r="I79" i="37"/>
  <c r="I80" i="37"/>
  <c r="I81" i="37"/>
  <c r="I82" i="37"/>
  <c r="I83" i="37"/>
  <c r="I84" i="37"/>
  <c r="I85" i="37"/>
  <c r="I86" i="37"/>
  <c r="I87" i="37"/>
  <c r="I88" i="37"/>
  <c r="I89" i="37"/>
  <c r="I90" i="37"/>
  <c r="I91" i="37"/>
  <c r="I92" i="37"/>
  <c r="I93" i="37"/>
  <c r="I94" i="37"/>
  <c r="I95" i="37"/>
  <c r="I96" i="37"/>
  <c r="I97" i="37"/>
  <c r="I98" i="37"/>
  <c r="I99" i="37"/>
  <c r="I100" i="37"/>
  <c r="I101" i="37"/>
  <c r="I102" i="37"/>
  <c r="I103" i="37"/>
  <c r="I104" i="37"/>
  <c r="I105" i="37"/>
  <c r="I106" i="37"/>
  <c r="I111" i="37"/>
  <c r="I112" i="37"/>
  <c r="I113" i="37"/>
  <c r="I114" i="37"/>
  <c r="I115" i="37"/>
  <c r="I116" i="37"/>
  <c r="I117" i="37"/>
  <c r="I118" i="37"/>
  <c r="I119" i="37"/>
  <c r="I120" i="37"/>
  <c r="I121" i="37"/>
  <c r="I123" i="37"/>
  <c r="I124" i="37"/>
  <c r="I125" i="37"/>
  <c r="I126" i="37"/>
  <c r="I127" i="37"/>
  <c r="I128" i="37"/>
  <c r="I129" i="37"/>
  <c r="I130" i="37"/>
  <c r="I131" i="37"/>
  <c r="I132" i="37"/>
  <c r="I133" i="37"/>
  <c r="I134" i="37"/>
  <c r="I135" i="37"/>
  <c r="I136" i="37"/>
  <c r="I137" i="37"/>
  <c r="I138" i="37"/>
  <c r="I139" i="37"/>
  <c r="I140" i="37"/>
  <c r="I141" i="37"/>
  <c r="I142" i="37"/>
  <c r="I143" i="37"/>
  <c r="I144" i="37"/>
  <c r="I145" i="37"/>
  <c r="I146" i="37"/>
  <c r="I147" i="37"/>
  <c r="I148" i="37"/>
  <c r="I149" i="37"/>
  <c r="I150" i="37"/>
  <c r="I151" i="37"/>
  <c r="I152" i="37"/>
  <c r="I153" i="37"/>
  <c r="I154" i="37"/>
  <c r="I155" i="37"/>
  <c r="I156" i="37"/>
  <c r="I157" i="37"/>
  <c r="I158" i="37"/>
  <c r="I159" i="37"/>
  <c r="I160" i="37"/>
  <c r="I161" i="37"/>
  <c r="I162" i="37"/>
  <c r="I163" i="37"/>
  <c r="I164" i="37"/>
  <c r="I165" i="37"/>
  <c r="I166" i="37"/>
  <c r="I167" i="37"/>
  <c r="I168" i="37"/>
  <c r="I169" i="37"/>
  <c r="I170" i="37"/>
  <c r="I171" i="37"/>
  <c r="I172" i="37"/>
  <c r="I173" i="37"/>
  <c r="I174" i="37"/>
  <c r="I175" i="37"/>
  <c r="I176" i="37"/>
  <c r="I177" i="37"/>
  <c r="I178" i="37"/>
  <c r="I179" i="37"/>
  <c r="I180" i="37"/>
  <c r="I181" i="37"/>
  <c r="I182" i="37"/>
  <c r="I183" i="37"/>
  <c r="I184" i="37"/>
  <c r="I185" i="37"/>
  <c r="I186" i="37"/>
  <c r="I187" i="37"/>
  <c r="I188" i="37"/>
  <c r="I189" i="37"/>
  <c r="I190" i="37"/>
  <c r="I191" i="37"/>
  <c r="I192" i="37"/>
  <c r="I193" i="37"/>
  <c r="I194" i="37"/>
  <c r="I195" i="37"/>
  <c r="I196" i="37"/>
  <c r="I197" i="37"/>
  <c r="I198" i="37"/>
  <c r="I199" i="37"/>
  <c r="I200" i="37"/>
  <c r="I201" i="37"/>
  <c r="I202" i="37"/>
  <c r="I203" i="37"/>
  <c r="I204" i="37"/>
  <c r="I205" i="37"/>
  <c r="I206" i="37"/>
  <c r="I207" i="37"/>
  <c r="I208" i="37"/>
  <c r="I209" i="37"/>
  <c r="I210" i="37"/>
  <c r="I211" i="37"/>
  <c r="I212" i="37"/>
  <c r="I213" i="37"/>
  <c r="I214" i="37"/>
  <c r="I215" i="37"/>
  <c r="I216" i="37"/>
  <c r="I217" i="37"/>
  <c r="I2" i="37"/>
  <c r="Z16" i="57" l="1"/>
  <c r="AA16" i="57" s="1"/>
  <c r="AD11" i="57"/>
  <c r="AE11" i="57" s="1"/>
  <c r="W9" i="57"/>
  <c r="W6" i="57"/>
  <c r="W5" i="57"/>
  <c r="W4" i="57"/>
  <c r="W3" i="57"/>
  <c r="W16" i="57"/>
  <c r="Z11" i="57"/>
  <c r="AA11" i="57" s="1"/>
  <c r="AD7" i="57"/>
  <c r="AE7" i="57" s="1"/>
  <c r="AD13" i="57"/>
  <c r="AE13" i="57" s="1"/>
  <c r="W11" i="57"/>
  <c r="Z7" i="57"/>
  <c r="AA7" i="57" s="1"/>
  <c r="Z13" i="57"/>
  <c r="AA13" i="57" s="1"/>
  <c r="W7" i="57"/>
  <c r="AD15" i="57"/>
  <c r="AE15" i="57" s="1"/>
  <c r="W13" i="57"/>
  <c r="AD8" i="57"/>
  <c r="AE8" i="57" s="1"/>
  <c r="Z15" i="57"/>
  <c r="AA15" i="57" s="1"/>
  <c r="AD10" i="57"/>
  <c r="AE10" i="57" s="1"/>
  <c r="Z8" i="57"/>
  <c r="AA8" i="57" s="1"/>
  <c r="AD17" i="57"/>
  <c r="AE17" i="57" s="1"/>
  <c r="W15" i="57"/>
  <c r="Z10" i="57"/>
  <c r="AA10" i="57" s="1"/>
  <c r="W8" i="57"/>
  <c r="Z17" i="57"/>
  <c r="AA17" i="57" s="1"/>
  <c r="AD12" i="57"/>
  <c r="AE12" i="57" s="1"/>
  <c r="W10" i="57"/>
  <c r="W17" i="57"/>
  <c r="Z12" i="57"/>
  <c r="AA12" i="57" s="1"/>
  <c r="AD14" i="57"/>
  <c r="AE14" i="57" s="1"/>
  <c r="W12" i="57"/>
  <c r="Z14" i="57"/>
  <c r="AA14" i="57" s="1"/>
  <c r="AD9" i="57"/>
  <c r="AE9" i="57" s="1"/>
  <c r="AD6" i="57"/>
  <c r="AE6" i="57" s="1"/>
  <c r="AD5" i="57"/>
  <c r="AE5" i="57" s="1"/>
  <c r="AD4" i="57"/>
  <c r="AE4" i="57" s="1"/>
  <c r="AD3" i="57"/>
  <c r="AD16" i="57"/>
  <c r="AE16" i="57" s="1"/>
  <c r="W14" i="57"/>
  <c r="Z9" i="57"/>
  <c r="AA9" i="57" s="1"/>
  <c r="Z6" i="57"/>
  <c r="AA6" i="57" s="1"/>
  <c r="Z5" i="57"/>
  <c r="AA5" i="57" s="1"/>
  <c r="Z4" i="57"/>
  <c r="AA4" i="57" s="1"/>
  <c r="Z3" i="57"/>
  <c r="AL8" i="57"/>
  <c r="AM8" i="57" s="1"/>
  <c r="AL10" i="57"/>
  <c r="AM10" i="57" s="1"/>
  <c r="AH3" i="57"/>
  <c r="AH17" i="57"/>
  <c r="AI17" i="57" s="1"/>
  <c r="AL17" i="57"/>
  <c r="AM17" i="57" s="1"/>
  <c r="AL14" i="57"/>
  <c r="AM14" i="57" s="1"/>
  <c r="AH4" i="57"/>
  <c r="AI4" i="57" s="1"/>
  <c r="AH9" i="57"/>
  <c r="AI9" i="57" s="1"/>
  <c r="AH14" i="57"/>
  <c r="AI14" i="57" s="1"/>
  <c r="AH13" i="57"/>
  <c r="AI13" i="57" s="1"/>
  <c r="AH10" i="57"/>
  <c r="AI10" i="57" s="1"/>
  <c r="AL9" i="57"/>
  <c r="AM9" i="57" s="1"/>
  <c r="AH6" i="57"/>
  <c r="AI6" i="57" s="1"/>
  <c r="AH5" i="57"/>
  <c r="AI5" i="57" s="1"/>
  <c r="AL16" i="57"/>
  <c r="AM16" i="57" s="1"/>
  <c r="AH8" i="57"/>
  <c r="AI8" i="57" s="1"/>
  <c r="AL12" i="57"/>
  <c r="AM12" i="57" s="1"/>
  <c r="AL5" i="57"/>
  <c r="AM5" i="57" s="1"/>
  <c r="AL11" i="57"/>
  <c r="AM11" i="57" s="1"/>
  <c r="AH15" i="57"/>
  <c r="AI15" i="57" s="1"/>
  <c r="AH16" i="57"/>
  <c r="AI16" i="57" s="1"/>
  <c r="AH7" i="57"/>
  <c r="AI7" i="57" s="1"/>
  <c r="AL4" i="57"/>
  <c r="AM4" i="57" s="1"/>
  <c r="AL13" i="57"/>
  <c r="AM13" i="57" s="1"/>
  <c r="AL6" i="57"/>
  <c r="AM6" i="57" s="1"/>
  <c r="AH11" i="57"/>
  <c r="AI11" i="57" s="1"/>
  <c r="AL7" i="57"/>
  <c r="AM7" i="57" s="1"/>
  <c r="AL15" i="57"/>
  <c r="AM15" i="57" s="1"/>
  <c r="AL3" i="57"/>
  <c r="AH12" i="57"/>
  <c r="AI12" i="57" s="1"/>
  <c r="AM3" i="57" l="1"/>
  <c r="AM18" i="57" s="1"/>
  <c r="AL18" i="57"/>
  <c r="AA3" i="57"/>
  <c r="AA18" i="57" s="1"/>
  <c r="Z18" i="57"/>
  <c r="Z21" i="57" s="1"/>
  <c r="W18" i="57"/>
  <c r="W21" i="57" s="1"/>
  <c r="AE3" i="57"/>
  <c r="AE18" i="57" s="1"/>
  <c r="AD18" i="57"/>
  <c r="AD21" i="57" s="1"/>
  <c r="AI3" i="57"/>
  <c r="AI18" i="57" s="1"/>
  <c r="AH18" i="57"/>
</calcChain>
</file>

<file path=xl/sharedStrings.xml><?xml version="1.0" encoding="utf-8"?>
<sst xmlns="http://schemas.openxmlformats.org/spreadsheetml/2006/main" count="11667" uniqueCount="1516">
  <si>
    <t>NO</t>
  </si>
  <si>
    <t>NAMA</t>
  </si>
  <si>
    <t>TARIF</t>
  </si>
  <si>
    <t>DAYA</t>
  </si>
  <si>
    <t>B2</t>
  </si>
  <si>
    <t>R3</t>
  </si>
  <si>
    <t>B1</t>
  </si>
  <si>
    <t>R1</t>
  </si>
  <si>
    <t>R2</t>
  </si>
  <si>
    <t>S2</t>
  </si>
  <si>
    <t>KAPASITAS PLTS ATAP</t>
  </si>
  <si>
    <t>I3</t>
  </si>
  <si>
    <t>GOLONGAN TARIF</t>
  </si>
  <si>
    <t>P1</t>
  </si>
  <si>
    <t>P2</t>
  </si>
  <si>
    <t>S1</t>
  </si>
  <si>
    <t>I2</t>
  </si>
  <si>
    <t>B3</t>
  </si>
  <si>
    <t>R1M</t>
  </si>
  <si>
    <t>I3P</t>
  </si>
  <si>
    <t>BLTH PLTS</t>
  </si>
  <si>
    <t>KATEGORI</t>
  </si>
  <si>
    <t>TARIF/DAYA</t>
  </si>
  <si>
    <t>R.1 / 2.200  VA</t>
  </si>
  <si>
    <t>R.1 / 1.300  VA</t>
  </si>
  <si>
    <t>R.1M / 900  VA</t>
  </si>
  <si>
    <t>I.3 / &gt; 200 kVA</t>
  </si>
  <si>
    <t>P.2 / &gt; 200 kVA</t>
  </si>
  <si>
    <t>% THD DAYA</t>
  </si>
  <si>
    <t>JUMLAH S</t>
  </si>
  <si>
    <t>JUMLAH R</t>
  </si>
  <si>
    <t>B.1 / 1.300 VA</t>
  </si>
  <si>
    <t>JUMLAH B</t>
  </si>
  <si>
    <t>I.1 / 1.300 VA</t>
  </si>
  <si>
    <t>I.1 / 2.200 VA</t>
  </si>
  <si>
    <t>I.4 / 30.000 kVA keatas</t>
  </si>
  <si>
    <t>JUMLAH I</t>
  </si>
  <si>
    <t>P.1 / 450 VA</t>
  </si>
  <si>
    <t>P.1 / 900 VA</t>
  </si>
  <si>
    <t>P.1 / 1.300 VA</t>
  </si>
  <si>
    <t>JUMLAH P</t>
  </si>
  <si>
    <t>JUMLAH</t>
  </si>
  <si>
    <t>R.1 / 450  VA</t>
  </si>
  <si>
    <t>R.1 / 900  VA</t>
  </si>
  <si>
    <t>B.1 / 450 VA</t>
  </si>
  <si>
    <t>B.1 / 900 VA</t>
  </si>
  <si>
    <t>I.1 / 450 VA</t>
  </si>
  <si>
    <t>I.1 / 900 VA</t>
  </si>
  <si>
    <t>I1</t>
  </si>
  <si>
    <t>I4</t>
  </si>
  <si>
    <t>P3</t>
  </si>
  <si>
    <t>KATEGORI KAPASITAS</t>
  </si>
  <si>
    <t>GOL TARIF</t>
  </si>
  <si>
    <t>SOSIAL</t>
  </si>
  <si>
    <t>BISNIS</t>
  </si>
  <si>
    <t>INDUSTRI</t>
  </si>
  <si>
    <t>PUBLIK</t>
  </si>
  <si>
    <t>RUMAH TANGGA</t>
  </si>
  <si>
    <t>LP2</t>
  </si>
  <si>
    <t>S2K</t>
  </si>
  <si>
    <t>S.1 / 1.300  VA</t>
  </si>
  <si>
    <t>S.1 / 2.200  VA</t>
  </si>
  <si>
    <t>S.1 / 3.500  VA s.d 200  kVA</t>
  </si>
  <si>
    <t>S.2 / &gt; 200  kVA s.d &lt; 30.000 kVA</t>
  </si>
  <si>
    <t>R.2 / 3.500  VA s.d 5.500  VA</t>
  </si>
  <si>
    <t>B.1 / 2.200 VA s.d 5.500 VA</t>
  </si>
  <si>
    <t>B.3 / &gt; 200 kVA s.d &lt;30.000 kVA</t>
  </si>
  <si>
    <t>B.3 / 30.000 kVA keatas</t>
  </si>
  <si>
    <t>I.1 / 3.500 s.d 14 kVA</t>
  </si>
  <si>
    <t>I.2 / &gt; 14 kVA s.d 200 kVA</t>
  </si>
  <si>
    <t>P.1 / 2.200 VA s.d 5.500 VA</t>
  </si>
  <si>
    <t>P.3</t>
  </si>
  <si>
    <t>T / TM &gt; 200 kVA s.d &lt;30.000 kVA</t>
  </si>
  <si>
    <t>T / TT  30.000 kVA keatas</t>
  </si>
  <si>
    <t>C / TR  s.d 200 kVA</t>
  </si>
  <si>
    <t>C / TM &gt; 200 kVA s.d &lt;30.000 kVA</t>
  </si>
  <si>
    <t>C / TT 30.000 kVA keatas</t>
  </si>
  <si>
    <t>L / TR  s.d 200 kVA</t>
  </si>
  <si>
    <t>L / TM &gt; 200 kVA s.d &lt;30.000 kVA</t>
  </si>
  <si>
    <t>L / TT 30.000 kVA keatas</t>
  </si>
  <si>
    <t>S.1 / 450  VA</t>
  </si>
  <si>
    <t>S.1 / 900  VA</t>
  </si>
  <si>
    <t xml:space="preserve">B.2 / 6.600 VA s.d 200 kVA </t>
  </si>
  <si>
    <t>P.1 / 6.600 VA s.d 200 kVA</t>
  </si>
  <si>
    <t>R.3 / 6.600 VA s.d 200 Kva</t>
  </si>
  <si>
    <t>R.3 / &gt; 200 kVA s.d &lt; 30.000 kVA</t>
  </si>
  <si>
    <t>R.3 / 6.600 VA s.d 200 kVA</t>
  </si>
  <si>
    <t>UNITAP</t>
  </si>
  <si>
    <t>UNITUP</t>
  </si>
  <si>
    <t>BLTH BERHENTI</t>
  </si>
  <si>
    <t>R2/5500</t>
  </si>
  <si>
    <t>R1/2200</t>
  </si>
  <si>
    <t>B2/131000</t>
  </si>
  <si>
    <t>R2/3500</t>
  </si>
  <si>
    <t>I2/105000</t>
  </si>
  <si>
    <t>R3/10600</t>
  </si>
  <si>
    <t>R1/1300</t>
  </si>
  <si>
    <t>R2/4400</t>
  </si>
  <si>
    <t>R1T/1300</t>
  </si>
  <si>
    <t>B1/3500</t>
  </si>
  <si>
    <t>R1T/2200</t>
  </si>
  <si>
    <t>I3/1110000</t>
  </si>
  <si>
    <t>I3/5540000</t>
  </si>
  <si>
    <t>B2/23000</t>
  </si>
  <si>
    <t>P1/131000</t>
  </si>
  <si>
    <t>R3/16500</t>
  </si>
  <si>
    <t>P1/53000</t>
  </si>
  <si>
    <t>B2/16500</t>
  </si>
  <si>
    <t>P1/197000</t>
  </si>
  <si>
    <t>B1/2200</t>
  </si>
  <si>
    <t>B2/7700</t>
  </si>
  <si>
    <t>R3/13200</t>
  </si>
  <si>
    <t>P1/33000</t>
  </si>
  <si>
    <t>P1/105000</t>
  </si>
  <si>
    <t>B2/197000</t>
  </si>
  <si>
    <t>R3/6600</t>
  </si>
  <si>
    <t>B3/345000</t>
  </si>
  <si>
    <t>P1/82500</t>
  </si>
  <si>
    <t>B2/41500</t>
  </si>
  <si>
    <t>R3/23000</t>
  </si>
  <si>
    <t>B1/4400</t>
  </si>
  <si>
    <t>I3/2770000</t>
  </si>
  <si>
    <t>P1/23000</t>
  </si>
  <si>
    <t>I3/10380000</t>
  </si>
  <si>
    <t>B2/33000</t>
  </si>
  <si>
    <t>B2/66000</t>
  </si>
  <si>
    <t>R3/555000</t>
  </si>
  <si>
    <t>I3P/3465000</t>
  </si>
  <si>
    <t>B2/10600</t>
  </si>
  <si>
    <t>R3/33000</t>
  </si>
  <si>
    <t>R2T/4400</t>
  </si>
  <si>
    <t>R3/7700</t>
  </si>
  <si>
    <t>R3/11000</t>
  </si>
  <si>
    <t>B3/240000</t>
  </si>
  <si>
    <t>B2/13200</t>
  </si>
  <si>
    <t>I2/82500</t>
  </si>
  <si>
    <t>P1/10600</t>
  </si>
  <si>
    <t>P2/865000</t>
  </si>
  <si>
    <t>R3T/7700</t>
  </si>
  <si>
    <t>B3/555000</t>
  </si>
  <si>
    <t>P1/147000</t>
  </si>
  <si>
    <t>I2/197000</t>
  </si>
  <si>
    <t>I3/865000</t>
  </si>
  <si>
    <t>B1/5500</t>
  </si>
  <si>
    <t>B3/690000</t>
  </si>
  <si>
    <t>I3/555000</t>
  </si>
  <si>
    <t>R3/53000</t>
  </si>
  <si>
    <t>I3/1730000</t>
  </si>
  <si>
    <t>LP2/555000</t>
  </si>
  <si>
    <t>I3/2180000</t>
  </si>
  <si>
    <t>LP2/1110000</t>
  </si>
  <si>
    <t>I3P/2180000</t>
  </si>
  <si>
    <t>I4/100000000</t>
  </si>
  <si>
    <t>I3/4330000</t>
  </si>
  <si>
    <t>I3/1385000</t>
  </si>
  <si>
    <t>B3/13840000</t>
  </si>
  <si>
    <t>B2/53000</t>
  </si>
  <si>
    <t>I3/3465000</t>
  </si>
  <si>
    <t>I4/25000000</t>
  </si>
  <si>
    <t>B3/1110000</t>
  </si>
  <si>
    <t>I3/6930000</t>
  </si>
  <si>
    <t>TRI INDRAWATI</t>
  </si>
  <si>
    <t xml:space="preserve">MOCH.SHOKEH ST           </t>
  </si>
  <si>
    <t xml:space="preserve">M FADHOLI AZIZ           </t>
  </si>
  <si>
    <t>BAGUS SETIAWAN</t>
  </si>
  <si>
    <t xml:space="preserve">ABDUL KHOLIQ             </t>
  </si>
  <si>
    <t xml:space="preserve">TOTOK MARDIYANTO         </t>
  </si>
  <si>
    <t xml:space="preserve">RUMDIN PLN TERMAL        </t>
  </si>
  <si>
    <t>NUR RAHMAWATI MARAN</t>
  </si>
  <si>
    <t>SWASTI ANDRINI</t>
  </si>
  <si>
    <t xml:space="preserve">AGUS BUDI SANTOSO        </t>
  </si>
  <si>
    <t xml:space="preserve">DRS.EC DJOKO MASHARI     </t>
  </si>
  <si>
    <t xml:space="preserve">KANTOR PT LEDOK OMBO     </t>
  </si>
  <si>
    <t>ANITA NURYATI ANDRIAN</t>
  </si>
  <si>
    <t>EKO YUNIATI</t>
  </si>
  <si>
    <t>PR KEDIRI FAMILY RESIDENC</t>
  </si>
  <si>
    <t>AGUNG SUBEKTI WIRAWAN</t>
  </si>
  <si>
    <t>K.F.R TAMAN</t>
  </si>
  <si>
    <t>RISDA VERIDHYCA</t>
  </si>
  <si>
    <t>EDNA PUTRA SAGITA</t>
  </si>
  <si>
    <t>VERONICA LIA PUSPITA P</t>
  </si>
  <si>
    <t>MUSNING RUSMANTI</t>
  </si>
  <si>
    <t>SUJONO</t>
  </si>
  <si>
    <t>EDUWARD BAGUS MUJZAQQI V</t>
  </si>
  <si>
    <t>EDNA RISKY FAJAR ADI P</t>
  </si>
  <si>
    <t>AGUS IRAWAN.IR.MP</t>
  </si>
  <si>
    <t>DWI NARNO</t>
  </si>
  <si>
    <t>JOKO MULYADI</t>
  </si>
  <si>
    <t>ESTHER PINARIA</t>
  </si>
  <si>
    <t>DR JOYS KARMAN NIKE P</t>
  </si>
  <si>
    <t>MAYA SAFIYANTI</t>
  </si>
  <si>
    <t>YANTI WAHYU MARTIANA</t>
  </si>
  <si>
    <t>SUHARTATIK</t>
  </si>
  <si>
    <t>DR ERI KRISWANTO</t>
  </si>
  <si>
    <t>FITRAH KARMAN ARLIYANSYAH</t>
  </si>
  <si>
    <t>NURSIAMAH</t>
  </si>
  <si>
    <t xml:space="preserve">RAJ SULISTYANTO          </t>
  </si>
  <si>
    <t xml:space="preserve">ACHMAD MISRAN            </t>
  </si>
  <si>
    <t>NURITA DAHLIA</t>
  </si>
  <si>
    <t xml:space="preserve">SMA NEGERI 8             </t>
  </si>
  <si>
    <t xml:space="preserve">MARIYANA CIPTO           </t>
  </si>
  <si>
    <t>JAJUK SULISTYAWATI</t>
  </si>
  <si>
    <t xml:space="preserve">JAJUK SULISTYAWATI       </t>
  </si>
  <si>
    <t>CHARITY PATRICIA</t>
  </si>
  <si>
    <t xml:space="preserve">PP BATA-BATA 13          </t>
  </si>
  <si>
    <t>51BJN</t>
  </si>
  <si>
    <t>51GSK</t>
  </si>
  <si>
    <t>51JBR</t>
  </si>
  <si>
    <t>51KDR</t>
  </si>
  <si>
    <t>51MLG</t>
  </si>
  <si>
    <t>51PMK</t>
  </si>
  <si>
    <t>51PSR</t>
  </si>
  <si>
    <t>51SBB</t>
  </si>
  <si>
    <t>51SBS</t>
  </si>
  <si>
    <t>51SBU</t>
  </si>
  <si>
    <t>51SDA</t>
  </si>
  <si>
    <t>MAKTUBA MAMBAUL ULUM BTBT</t>
  </si>
  <si>
    <t>SMA ANNUQAYAH</t>
  </si>
  <si>
    <t xml:space="preserve">ABD MADJID               </t>
  </si>
  <si>
    <t xml:space="preserve">MAHFUDZ                  </t>
  </si>
  <si>
    <t>TRI AGUNG TJAHJADI</t>
  </si>
  <si>
    <t>VIVI RAHMAWATI</t>
  </si>
  <si>
    <t>RIO SUPRIAGA</t>
  </si>
  <si>
    <t>BAKHTIAR,ST</t>
  </si>
  <si>
    <t>YANUAR RISDIYANTO</t>
  </si>
  <si>
    <t xml:space="preserve">HENDRO KUSTIYONO         </t>
  </si>
  <si>
    <t xml:space="preserve">SUSI INDAH WATI          </t>
  </si>
  <si>
    <t>H KAMIDIN</t>
  </si>
  <si>
    <t xml:space="preserve">TONY IRAWAN              </t>
  </si>
  <si>
    <t>PT. CIPUTRA DEVELOPMENT T</t>
  </si>
  <si>
    <t>ERLITA RIZQI</t>
  </si>
  <si>
    <t>LUCY SOENARTOJO</t>
  </si>
  <si>
    <t>JUNLY KODRADJAJA</t>
  </si>
  <si>
    <t xml:space="preserve">IR YOSSY NOVAL           </t>
  </si>
  <si>
    <t>KESTI IRAWATI</t>
  </si>
  <si>
    <t>TRIMURTI EKHO SOEKIONO</t>
  </si>
  <si>
    <t>AHMAD RUSDILFAHMI</t>
  </si>
  <si>
    <t xml:space="preserve">RINDA ARIYANTI           </t>
  </si>
  <si>
    <t>DR. DEDDY KRISNARTO SPABN</t>
  </si>
  <si>
    <t>IR M TRIYONO MBA</t>
  </si>
  <si>
    <t xml:space="preserve">SANDY HARTONO            </t>
  </si>
  <si>
    <t>ANDRIAN ANINDYA TANUADJI</t>
  </si>
  <si>
    <t>MUHARRONIF</t>
  </si>
  <si>
    <t xml:space="preserve">EDDY HARTONO,IR          </t>
  </si>
  <si>
    <t xml:space="preserve">PT. G  M S               </t>
  </si>
  <si>
    <t xml:space="preserve">MARDJITO WIRYO W         </t>
  </si>
  <si>
    <t xml:space="preserve">M AGUNG FIRMANSYAH, ST   </t>
  </si>
  <si>
    <t xml:space="preserve">PT TELAGA SARI NADI      </t>
  </si>
  <si>
    <t xml:space="preserve">IR DIAN PRAMONO          </t>
  </si>
  <si>
    <t xml:space="preserve">PT ASKE JASA RAHARJA     </t>
  </si>
  <si>
    <t xml:space="preserve">RAHADI WIYONO            </t>
  </si>
  <si>
    <t xml:space="preserve">KALIASIN APOTHEEK        </t>
  </si>
  <si>
    <t>HANDRIJONO ANGGAWIDJAJA I</t>
  </si>
  <si>
    <t xml:space="preserve">PT JATI KEPUH INDAH      </t>
  </si>
  <si>
    <t>SULANTININGSIH</t>
  </si>
  <si>
    <t>LENI TRIANAH B - 13</t>
  </si>
  <si>
    <t>AUDITYANI CITRA A.  A-14</t>
  </si>
  <si>
    <t xml:space="preserve">JOY LEONARDO R PAOKI     </t>
  </si>
  <si>
    <t xml:space="preserve">JOOTJE PAOKI,DRS.EC      </t>
  </si>
  <si>
    <t>ACHMAD DAHLAN</t>
  </si>
  <si>
    <t xml:space="preserve">PT READY INDAH           </t>
  </si>
  <si>
    <t>SUSENO</t>
  </si>
  <si>
    <t xml:space="preserve">I A J FERDINANDUS        </t>
  </si>
  <si>
    <t>SITI YULAIKAH</t>
  </si>
  <si>
    <t>GEDUNG STP ITS</t>
  </si>
  <si>
    <t xml:space="preserve">BUDIYANTO                </t>
  </si>
  <si>
    <t xml:space="preserve">TOTOK SUPRIYADI          </t>
  </si>
  <si>
    <t xml:space="preserve">NY GUNARTI WIBOWO        </t>
  </si>
  <si>
    <t xml:space="preserve">A LATIEF DJ              </t>
  </si>
  <si>
    <t>SYAMSUL HARIADI</t>
  </si>
  <si>
    <t>SMP NEGERI 3</t>
  </si>
  <si>
    <t xml:space="preserve">SUSMIATI                 </t>
  </si>
  <si>
    <t>IR. TIRTA UTAMA WIDYANATA</t>
  </si>
  <si>
    <t>LISA RACHMAWATI</t>
  </si>
  <si>
    <t xml:space="preserve">SUDARMADJI SOESANTO      </t>
  </si>
  <si>
    <t xml:space="preserve">SANTOSO                  </t>
  </si>
  <si>
    <t xml:space="preserve">PT SURABAYA GREAT LAND   </t>
  </si>
  <si>
    <t>PT ADI SARANA ARMADA TBK</t>
  </si>
  <si>
    <t>KUNCORO INDRA GUNAWAN</t>
  </si>
  <si>
    <t>RUDY SUSANTO</t>
  </si>
  <si>
    <t>KWAN MULYADI KARTONO</t>
  </si>
  <si>
    <t>PEBTI KURNIALIN</t>
  </si>
  <si>
    <t>BUMDES SEWU BAROKAH</t>
  </si>
  <si>
    <t>PT AGUNG SARI DEWI MANDIR</t>
  </si>
  <si>
    <t>ASNAN AMIN SIKKI, ST</t>
  </si>
  <si>
    <t xml:space="preserve">PT.KHARISMA              </t>
  </si>
  <si>
    <t xml:space="preserve">PONPES PUTRI DRAJAD      </t>
  </si>
  <si>
    <t>I WAYAN SUTAMA</t>
  </si>
  <si>
    <t xml:space="preserve">MOHAMAD HASAN FATH       </t>
  </si>
  <si>
    <t xml:space="preserve">DRS IGNASIUS JONAN       </t>
  </si>
  <si>
    <t>BAGYO WIDODO, ST</t>
  </si>
  <si>
    <t xml:space="preserve">TANTINA DJUWITA E        </t>
  </si>
  <si>
    <t>KUSUMA AGUNG PERMONO</t>
  </si>
  <si>
    <t>SOEJATI  BLOK D-18</t>
  </si>
  <si>
    <t>MARIA AGUSTINA I.   B-7</t>
  </si>
  <si>
    <t>ROFIQ HIDAYAT</t>
  </si>
  <si>
    <t xml:space="preserve">RUANG PERTEMUAN 2        </t>
  </si>
  <si>
    <t xml:space="preserve">PONDOK KH ABDULLAH       </t>
  </si>
  <si>
    <t>RUSUNAWA2 PP ALHIKAM</t>
  </si>
  <si>
    <t>SMP ISLAM MIFTAHUL ULUM</t>
  </si>
  <si>
    <t xml:space="preserve">RUMAH POMPA PONPES       </t>
  </si>
  <si>
    <t xml:space="preserve">MASJID JAMIK ALAMIEN     </t>
  </si>
  <si>
    <t>PT. MEIKO ABADI C-01</t>
  </si>
  <si>
    <t>BARA FITRI TANOERAHARDJO</t>
  </si>
  <si>
    <t xml:space="preserve">PT. EKA LIFE             </t>
  </si>
  <si>
    <t xml:space="preserve">YENNI KRISTANTO          </t>
  </si>
  <si>
    <t>BUDIYANTO WIDJAJA</t>
  </si>
  <si>
    <t xml:space="preserve">SUTEKNO HALIM            </t>
  </si>
  <si>
    <t>SMP BILINGUAL TERPADU</t>
  </si>
  <si>
    <t>RUSUNAWA PP MANBA'UL ULUM</t>
  </si>
  <si>
    <t xml:space="preserve">GEDUNG INDUK PENDIKN     </t>
  </si>
  <si>
    <t xml:space="preserve">FARID SUPRIYADI          </t>
  </si>
  <si>
    <t xml:space="preserve">PP MAMBAUSHOLICHIN       </t>
  </si>
  <si>
    <t xml:space="preserve">MA MAARIF DARUTTAQWA     </t>
  </si>
  <si>
    <t>PP.PUTRI ARROYAN</t>
  </si>
  <si>
    <t>KAMPUS MIFTAHUL ULUM</t>
  </si>
  <si>
    <t>PONPES LDII</t>
  </si>
  <si>
    <t xml:space="preserve">PONPES NURUL ULUM        </t>
  </si>
  <si>
    <t xml:space="preserve">PP HIDAYATUL MUBTADIIN   </t>
  </si>
  <si>
    <t xml:space="preserve">ASRAMA P3TQ BARAT 2      </t>
  </si>
  <si>
    <t xml:space="preserve">Y PESANTREN AL MUSLIMIN  </t>
  </si>
  <si>
    <t>YAYASAN AL MUSLIMUN</t>
  </si>
  <si>
    <t>PONPRES ISLAM AL MUSLIMUN</t>
  </si>
  <si>
    <t>MADIN AL-FATAH WUSTHO</t>
  </si>
  <si>
    <t xml:space="preserve">PONPES AL IHSAN          </t>
  </si>
  <si>
    <t xml:space="preserve">YAYASAN DARUL ULUM 2     </t>
  </si>
  <si>
    <t>SMA TRENSAINS PP T.IRENG2</t>
  </si>
  <si>
    <t xml:space="preserve">PONPES SABILUL MUTTAQIN  </t>
  </si>
  <si>
    <t>PDK PESANTRN SABILURORYAD</t>
  </si>
  <si>
    <t xml:space="preserve">SUGENG PRIYANTO, SE      </t>
  </si>
  <si>
    <t xml:space="preserve">ASRAMA PUTRI I           </t>
  </si>
  <si>
    <t xml:space="preserve">PONDOK P NURUL JADID     </t>
  </si>
  <si>
    <t>PONPES AL HIDAYAH 2</t>
  </si>
  <si>
    <t xml:space="preserve">TJONG KO THAM/ATAM G     </t>
  </si>
  <si>
    <t xml:space="preserve">POPLIN JUNITA KUSUMA     </t>
  </si>
  <si>
    <t>PT.PAKUWON DARMA</t>
  </si>
  <si>
    <t xml:space="preserve">MASJID WALISONGO         </t>
  </si>
  <si>
    <t xml:space="preserve">USUP ASARI               </t>
  </si>
  <si>
    <t>MASJID AT TAUHID</t>
  </si>
  <si>
    <t xml:space="preserve">MASJID BAITUL M          </t>
  </si>
  <si>
    <t>JO MUTIARA KARTIKA ABDAEL</t>
  </si>
  <si>
    <t>BRAM WIRATMA</t>
  </si>
  <si>
    <t xml:space="preserve">PPS KAMPUS PUTRA         </t>
  </si>
  <si>
    <t xml:space="preserve">PONDOK WLISONGO          </t>
  </si>
  <si>
    <t xml:space="preserve">PONDOK DARUL HUDA        </t>
  </si>
  <si>
    <t xml:space="preserve">ROBERT SUKENDY           </t>
  </si>
  <si>
    <t xml:space="preserve">HILMY ABDURRA UF B       </t>
  </si>
  <si>
    <t xml:space="preserve">FONY GONGA               </t>
  </si>
  <si>
    <t>PT BARATA INDONESIA WORKS</t>
  </si>
  <si>
    <t xml:space="preserve">PON PAS AL AMINPUTRI     </t>
  </si>
  <si>
    <t>YUSSA MARULI</t>
  </si>
  <si>
    <t>RATNA HARTAYU,IR</t>
  </si>
  <si>
    <t>DANI WIRAWAN, DRS</t>
  </si>
  <si>
    <t xml:space="preserve">RETNO SALAMI             </t>
  </si>
  <si>
    <t>BARATA SINGGIH RIWAHONO</t>
  </si>
  <si>
    <t>YUDHY BHAGASKARA</t>
  </si>
  <si>
    <t xml:space="preserve">M. JANUARDI BHINUKO A    </t>
  </si>
  <si>
    <t>SISWATI</t>
  </si>
  <si>
    <t>HARI PURNAMA</t>
  </si>
  <si>
    <t>RUDY SETIAWAN</t>
  </si>
  <si>
    <t>MULYA SETIAWAN</t>
  </si>
  <si>
    <t>PT TIRTA INVESTAMA</t>
  </si>
  <si>
    <t xml:space="preserve">H.MAS ANWAR              </t>
  </si>
  <si>
    <t>PONPES AL-YASINI</t>
  </si>
  <si>
    <t xml:space="preserve">PARDI                    </t>
  </si>
  <si>
    <t>DRS H LUMRI</t>
  </si>
  <si>
    <t>JOYO PRAYITNO C</t>
  </si>
  <si>
    <t xml:space="preserve">ANITA                    </t>
  </si>
  <si>
    <t>GEDUNG PARKIR DISHUB</t>
  </si>
  <si>
    <t xml:space="preserve">IR TJANDRA BUNAPARTA     </t>
  </si>
  <si>
    <t>ARY BUDHIYANTO</t>
  </si>
  <si>
    <t>DARONI SUNARPO</t>
  </si>
  <si>
    <t>ALEX WIJAYA</t>
  </si>
  <si>
    <t xml:space="preserve">BALAI KOTA MADIUN        </t>
  </si>
  <si>
    <t xml:space="preserve">DINAS PERIKANAN          </t>
  </si>
  <si>
    <t>HOSEA H AGUSTIONO</t>
  </si>
  <si>
    <t xml:space="preserve">ADYA RAHADI              </t>
  </si>
  <si>
    <t>JO CITRALAND SBY</t>
  </si>
  <si>
    <t>PT.PAKUWON JATI</t>
  </si>
  <si>
    <t xml:space="preserve">MASJID " AL-IKHLAS "     </t>
  </si>
  <si>
    <t xml:space="preserve">PENYALUR ROKOK JARUM     </t>
  </si>
  <si>
    <t xml:space="preserve">JOKO PRAYITNO            </t>
  </si>
  <si>
    <t xml:space="preserve">HARRY PURWANTO           </t>
  </si>
  <si>
    <t xml:space="preserve">KTR PEMDA TK 2 BO        </t>
  </si>
  <si>
    <t>51BWG</t>
  </si>
  <si>
    <t>51MDN</t>
  </si>
  <si>
    <t>51MJK</t>
  </si>
  <si>
    <t>51PON</t>
  </si>
  <si>
    <t>51STB</t>
  </si>
  <si>
    <t>DARUSSALAM</t>
  </si>
  <si>
    <t xml:space="preserve">NY KASRI                 </t>
  </si>
  <si>
    <t xml:space="preserve">HERI PRIANTO             </t>
  </si>
  <si>
    <t>CHRISTYCA OLLYVIA BINTANG</t>
  </si>
  <si>
    <t xml:space="preserve">WARDIJONO                </t>
  </si>
  <si>
    <t xml:space="preserve">IKHWAN DALDIRI           </t>
  </si>
  <si>
    <t xml:space="preserve">ARIEF INDRIANTO,ST       </t>
  </si>
  <si>
    <t>SMA MUHAMMADIYAH 10</t>
  </si>
  <si>
    <t xml:space="preserve">KANT KARES MADURA        </t>
  </si>
  <si>
    <t xml:space="preserve">KANTOR PEMDA             </t>
  </si>
  <si>
    <t xml:space="preserve">KANTOR PEMDA TK2 SMP     </t>
  </si>
  <si>
    <t>ANDY KAMAJAYA</t>
  </si>
  <si>
    <t>RONNY ( GO, TEK SOEN )</t>
  </si>
  <si>
    <t xml:space="preserve">HARIADI HARSONO          </t>
  </si>
  <si>
    <t xml:space="preserve">HENDRA WIJAYA            </t>
  </si>
  <si>
    <t>SAFII</t>
  </si>
  <si>
    <t xml:space="preserve">R S U DR SOEBANDI        </t>
  </si>
  <si>
    <t>RSUD DR. HARYOTO</t>
  </si>
  <si>
    <t xml:space="preserve">BKIA KOTA                </t>
  </si>
  <si>
    <t xml:space="preserve">KANTOR SEKRETARIAT PEMDA </t>
  </si>
  <si>
    <t>SEKDA KAB MADIUN</t>
  </si>
  <si>
    <t xml:space="preserve">MASDJID BESAR ANNUR      </t>
  </si>
  <si>
    <t xml:space="preserve">HALIM WIRAWAN            </t>
  </si>
  <si>
    <t xml:space="preserve">KANT KOTAMADYA PAS       </t>
  </si>
  <si>
    <t>IVAN YUDITANTRA</t>
  </si>
  <si>
    <t>JO CITRALAND SURABAYA</t>
  </si>
  <si>
    <t>THOMAS EFFENDI</t>
  </si>
  <si>
    <t>SASONGKO BASUKI</t>
  </si>
  <si>
    <t>GED BALAI KES MATA MSYRKT</t>
  </si>
  <si>
    <t xml:space="preserve">IR ROCHMEANINGSIH        </t>
  </si>
  <si>
    <t xml:space="preserve">LINA                     </t>
  </si>
  <si>
    <t xml:space="preserve">TAHAK,IR                 </t>
  </si>
  <si>
    <t xml:space="preserve">IBNU AGUS SANTOSA, ST    </t>
  </si>
  <si>
    <t xml:space="preserve">IRIANI KUSWARDI          </t>
  </si>
  <si>
    <t xml:space="preserve">BAPPEDA                  </t>
  </si>
  <si>
    <t xml:space="preserve">MARIA ASTOETI RAHARDJO   </t>
  </si>
  <si>
    <t>UGENG HARIADI</t>
  </si>
  <si>
    <t xml:space="preserve">KANT PEMDA TK 2 SIT      </t>
  </si>
  <si>
    <t xml:space="preserve">RUMAH SAKIT UMUM         </t>
  </si>
  <si>
    <t xml:space="preserve">RONTGEN RSU BLAMB        </t>
  </si>
  <si>
    <t xml:space="preserve">KANTOR PEMDA JEMBER      </t>
  </si>
  <si>
    <t xml:space="preserve">KANTOR PEMDA TK II       </t>
  </si>
  <si>
    <t>KANT PEMERINTAH KAB BLT</t>
  </si>
  <si>
    <t>PT.GREENFIELDS INDONESIA</t>
  </si>
  <si>
    <t>DENNY SUTANTO</t>
  </si>
  <si>
    <t>DR.JUAN SETIADI ZENNIKO</t>
  </si>
  <si>
    <t>YAY. PUTRA BHAKTI SENTOSA</t>
  </si>
  <si>
    <t>STIE PERBANAS</t>
  </si>
  <si>
    <t>PT CAHAYA FAJAR ABADITAMA</t>
  </si>
  <si>
    <t>MOH ANIS, IR</t>
  </si>
  <si>
    <t>KUKUH SUPRAMONO</t>
  </si>
  <si>
    <t>DANI WIRAWAN , DRS AK.MM</t>
  </si>
  <si>
    <t>AGUS MULYONO DRS MM</t>
  </si>
  <si>
    <t xml:space="preserve">BAMBANG SURYANTO         </t>
  </si>
  <si>
    <t>NANCY KANGINAN</t>
  </si>
  <si>
    <t>ANTON M</t>
  </si>
  <si>
    <t>MALL PELAYANAN PUBLIK</t>
  </si>
  <si>
    <t>PONPES AL ISHLAH</t>
  </si>
  <si>
    <t>UMIATI</t>
  </si>
  <si>
    <t>AGUS WAHYUDI</t>
  </si>
  <si>
    <t xml:space="preserve">H RINTO HARNO            </t>
  </si>
  <si>
    <t>MUHAMAD SYAFIQ</t>
  </si>
  <si>
    <t xml:space="preserve">KANT PEMBANTU GUB        </t>
  </si>
  <si>
    <t xml:space="preserve">ABDULLAH TALIB           </t>
  </si>
  <si>
    <t xml:space="preserve">KUN SHOLICHIN            </t>
  </si>
  <si>
    <t>EUNIKE VANIA HALIM</t>
  </si>
  <si>
    <t xml:space="preserve">KUSBANDIYAH SUTAHIR      </t>
  </si>
  <si>
    <t>DWI PURNOMO ADI</t>
  </si>
  <si>
    <t xml:space="preserve">WILLIAM WIJANTO          </t>
  </si>
  <si>
    <t>RAMACANDRA RAKHMATULLAH</t>
  </si>
  <si>
    <t xml:space="preserve">RUMAH SAKIT UMUM DAERAH  </t>
  </si>
  <si>
    <t xml:space="preserve">DRS DAMAN HURI           </t>
  </si>
  <si>
    <t>MELANIA ARIFIN</t>
  </si>
  <si>
    <t xml:space="preserve">HARI PURWANTO            </t>
  </si>
  <si>
    <t>AGUS NURWAHYUDI</t>
  </si>
  <si>
    <t>FRANSISKUS ARIF KOMALA</t>
  </si>
  <si>
    <t xml:space="preserve">BIJADI                   </t>
  </si>
  <si>
    <t xml:space="preserve">NUR SUBIANTO             </t>
  </si>
  <si>
    <t>YENI KHRISTIAN EKA DEWI</t>
  </si>
  <si>
    <t>MARIA AGUSTINA INDRAWATI</t>
  </si>
  <si>
    <t>SITI MUJAYANAH</t>
  </si>
  <si>
    <t>MOKHAMAD FATONI,IR</t>
  </si>
  <si>
    <t xml:space="preserve">KANT PEMDA KAB MR        </t>
  </si>
  <si>
    <t>MEGAWATI CITRA</t>
  </si>
  <si>
    <t xml:space="preserve">KANTOR PEMDA BARU        </t>
  </si>
  <si>
    <t>KSSP SYARIAH MADANI JATIM</t>
  </si>
  <si>
    <t xml:space="preserve">FARMASI RSU              </t>
  </si>
  <si>
    <t>PT. HAKIKI DONARTA</t>
  </si>
  <si>
    <t xml:space="preserve">H TUGIMAN                </t>
  </si>
  <si>
    <t>DANIEL SUSENO</t>
  </si>
  <si>
    <t xml:space="preserve">ATIKA AYUNINGTYAS        </t>
  </si>
  <si>
    <t>H.WARSINO,BSC,SH</t>
  </si>
  <si>
    <t>MURTADHA, SE</t>
  </si>
  <si>
    <t>SLAMET SUSANTO</t>
  </si>
  <si>
    <t xml:space="preserve">AGUNG RIANTORO           </t>
  </si>
  <si>
    <t>ARDI HANDONO</t>
  </si>
  <si>
    <t>PT. SUMBER GRAHA SEJAHTER</t>
  </si>
  <si>
    <t>MOH FERI NUR H.A</t>
  </si>
  <si>
    <t>COLD STOREGD/PENDINGIN IK</t>
  </si>
  <si>
    <t>HANIS LARAS WIDHIANING PU</t>
  </si>
  <si>
    <t xml:space="preserve">UD SANVIERE              </t>
  </si>
  <si>
    <t>MARKI</t>
  </si>
  <si>
    <t xml:space="preserve">PT. PANCA KALSIUMINDO P  </t>
  </si>
  <si>
    <t xml:space="preserve">SUPARMAN                 </t>
  </si>
  <si>
    <t>TOKO CHANTIKA</t>
  </si>
  <si>
    <t xml:space="preserve">PT BENTOEL               </t>
  </si>
  <si>
    <t>SUYATI</t>
  </si>
  <si>
    <t>KAMPUS ITN 2 MALANG</t>
  </si>
  <si>
    <t>YAYASAN PENDIDIKAN UM ITN</t>
  </si>
  <si>
    <t>PT PANORAMA ARGO TIRTA</t>
  </si>
  <si>
    <t>PT YTL JAWA TIMUR</t>
  </si>
  <si>
    <t>IVAN GANIADI</t>
  </si>
  <si>
    <t xml:space="preserve">YAY SOSIAL DON BOSCO     </t>
  </si>
  <si>
    <t>GUNAWAN TONGREJO</t>
  </si>
  <si>
    <t xml:space="preserve">PONDOK LDII KEDIRI       </t>
  </si>
  <si>
    <t>RUANG RAWAT INAP</t>
  </si>
  <si>
    <t xml:space="preserve">PUSKESMAS                </t>
  </si>
  <si>
    <t xml:space="preserve">RUMAH SAKIT NGANJUK      </t>
  </si>
  <si>
    <t>DIN  KELAUTAN &amp; PERIKANAN</t>
  </si>
  <si>
    <t>PEMDA / PEMKAB</t>
  </si>
  <si>
    <t>LINDIAWATI TINGKIR</t>
  </si>
  <si>
    <t xml:space="preserve">DAHLAN ISKAN             </t>
  </si>
  <si>
    <t xml:space="preserve">IGNES CHISGOTAMI         </t>
  </si>
  <si>
    <t>DR.ALVIAN ARIFIN SAIBOO</t>
  </si>
  <si>
    <t xml:space="preserve">MOCH RASUL /PT.JNW       </t>
  </si>
  <si>
    <t xml:space="preserve">W.KUSUMA PUTRA           </t>
  </si>
  <si>
    <t>PT.MITRA GRIYA MAKMUR</t>
  </si>
  <si>
    <t xml:space="preserve">DEWI ASIA                </t>
  </si>
  <si>
    <t>PAMUJI SANTOSO</t>
  </si>
  <si>
    <t>IWAN BAGUS PRATAMA</t>
  </si>
  <si>
    <t xml:space="preserve">PT ARAYA BUMI MEGAH      </t>
  </si>
  <si>
    <t xml:space="preserve">PT.ATLANTIC BIRU RAYA    </t>
  </si>
  <si>
    <t>FANNY FIBRIANTY,TAN</t>
  </si>
  <si>
    <t>UD ASIAN MOTOR</t>
  </si>
  <si>
    <t xml:space="preserve">SRIWARTINI               </t>
  </si>
  <si>
    <t>EDDY HERMAN</t>
  </si>
  <si>
    <t>SONY WIBISONO</t>
  </si>
  <si>
    <t xml:space="preserve">WISNOE SATRIJONO, DRS.   </t>
  </si>
  <si>
    <t>DR. H. FARIED SANUSI</t>
  </si>
  <si>
    <t>RADITYO KUSUMO ADIWICAKSO</t>
  </si>
  <si>
    <t xml:space="preserve">HARTONO S/PLTU           </t>
  </si>
  <si>
    <t>VIVALDI RENA PUTRA</t>
  </si>
  <si>
    <t xml:space="preserve">KANT BUPATI KDH TKII     </t>
  </si>
  <si>
    <t>HERMIN</t>
  </si>
  <si>
    <t>RINY</t>
  </si>
  <si>
    <t>PT CIPUTRA GRAHA PRIMA</t>
  </si>
  <si>
    <t>MELLYANA WONGSO</t>
  </si>
  <si>
    <t>TJEN TJEN LIEM</t>
  </si>
  <si>
    <t>RIAN SANTOSO CARNADI</t>
  </si>
  <si>
    <t>DRS TONY YAHYA</t>
  </si>
  <si>
    <t>LANNY MEGAWATI</t>
  </si>
  <si>
    <t xml:space="preserve">DRA TETTY SUGIARTI       </t>
  </si>
  <si>
    <t>MARIYA</t>
  </si>
  <si>
    <t>HENDY</t>
  </si>
  <si>
    <t>STEFANUS ENRICO SUGITO</t>
  </si>
  <si>
    <t xml:space="preserve">SOEPARDI                 </t>
  </si>
  <si>
    <t xml:space="preserve">THE MURATNO              </t>
  </si>
  <si>
    <t xml:space="preserve">LO PATRICIA              </t>
  </si>
  <si>
    <t>PERUMAHAN GRAND PENINSULA</t>
  </si>
  <si>
    <t xml:space="preserve">ANDRY KOSASIH            </t>
  </si>
  <si>
    <t>MOHAMMAD THOHIRIN RAMADHA</t>
  </si>
  <si>
    <t>MUSTAFA DARMANTO, ST</t>
  </si>
  <si>
    <t>ERIC SINJOYO</t>
  </si>
  <si>
    <t>ZALDY ISKANDAR</t>
  </si>
  <si>
    <t xml:space="preserve">TITIK DEWI PUSPASARI     </t>
  </si>
  <si>
    <t xml:space="preserve">MASJID ASSALAM           </t>
  </si>
  <si>
    <t>EKA PRASETYA AFANDY</t>
  </si>
  <si>
    <t xml:space="preserve">PERUM JASA TIRTA         </t>
  </si>
  <si>
    <t>INAKA MAKANTI</t>
  </si>
  <si>
    <t xml:space="preserve">MOCHAMMAD IWAN S, ST     </t>
  </si>
  <si>
    <t>SUPRIYONO</t>
  </si>
  <si>
    <t>JO CITRALAND</t>
  </si>
  <si>
    <t xml:space="preserve">RACHMAD HANDJAYA         </t>
  </si>
  <si>
    <t xml:space="preserve">IR TANTONO SUMANTO       </t>
  </si>
  <si>
    <t>ELIESER TARIGAN</t>
  </si>
  <si>
    <t xml:space="preserve">YOSEF VIRNILIM, IR       </t>
  </si>
  <si>
    <t xml:space="preserve">YAY.WIDYA MANDALA        </t>
  </si>
  <si>
    <t xml:space="preserve">UWM FAKULTAS PSIKOLOGI   </t>
  </si>
  <si>
    <t xml:space="preserve">UWM PROGRAM PASCASARJANA </t>
  </si>
  <si>
    <t xml:space="preserve">FAKULTAS FARMASI         </t>
  </si>
  <si>
    <t xml:space="preserve">PERG TINGGI"WIDYA M"     </t>
  </si>
  <si>
    <t xml:space="preserve">YAYASAN WIDYA MANDALA    </t>
  </si>
  <si>
    <t xml:space="preserve">U K WIDYA MANDALA        </t>
  </si>
  <si>
    <t xml:space="preserve">WIDYA MANDALA PERG       </t>
  </si>
  <si>
    <t xml:space="preserve">F.EC.WIDYA MANDALA       </t>
  </si>
  <si>
    <t>TOTOK MARIJONO</t>
  </si>
  <si>
    <t xml:space="preserve">WAELAN                   </t>
  </si>
  <si>
    <t xml:space="preserve">SUTRISNO                 </t>
  </si>
  <si>
    <t xml:space="preserve">DODIK SETIAWAN           </t>
  </si>
  <si>
    <t xml:space="preserve">PT ERATEX DJAJA LTD      </t>
  </si>
  <si>
    <t xml:space="preserve">YAP ING SEN              </t>
  </si>
  <si>
    <t>MARK VICTOR YANSON</t>
  </si>
  <si>
    <t>ERIC SAPUTRA</t>
  </si>
  <si>
    <t>ANNISA SORAYA PUSPITASARI</t>
  </si>
  <si>
    <t xml:space="preserve">UNIV.KATOLIK WIDYA M FTI </t>
  </si>
  <si>
    <t xml:space="preserve">UNIV KATLK WIDYA         </t>
  </si>
  <si>
    <t xml:space="preserve">UNIKA WIDYA FAK TNK      </t>
  </si>
  <si>
    <t xml:space="preserve">UNIVKA WIDYA MANDALA F-K </t>
  </si>
  <si>
    <t>PT PANCA SEMPURNA JAYA</t>
  </si>
  <si>
    <t xml:space="preserve">ELESA YENNY              </t>
  </si>
  <si>
    <t>SRI INDAYATI</t>
  </si>
  <si>
    <t>AGUSTINUS LEO SAPUTRA</t>
  </si>
  <si>
    <t xml:space="preserve">SITI RAHMA               </t>
  </si>
  <si>
    <t>ILUK SURYO NOVIANTO</t>
  </si>
  <si>
    <t>BRIGITTA DEANDRA SUSELO</t>
  </si>
  <si>
    <t>BUDI GUNARTO</t>
  </si>
  <si>
    <t>JEFFRY BUDIANTO</t>
  </si>
  <si>
    <t>TOETOET GUNAEDI</t>
  </si>
  <si>
    <t>OSHIN JATHNIEL</t>
  </si>
  <si>
    <t>ROBBY CHRISTIANTO WIJAYA</t>
  </si>
  <si>
    <t>SUNOTO HADI</t>
  </si>
  <si>
    <t xml:space="preserve">JAN PIETER SALAKI,DRS    </t>
  </si>
  <si>
    <t>PONDOK FATHUL ULUM</t>
  </si>
  <si>
    <t xml:space="preserve">MUDJITO BSC              </t>
  </si>
  <si>
    <t>SALEH TALIB</t>
  </si>
  <si>
    <t xml:space="preserve">PRASETYA LESMANA         </t>
  </si>
  <si>
    <t>EDWIN CHRISTIAN SE</t>
  </si>
  <si>
    <t>SUGIHARTO WIDJAJA</t>
  </si>
  <si>
    <t>GUNAWAN WIBISONO</t>
  </si>
  <si>
    <t>LENA KRISNO</t>
  </si>
  <si>
    <t>RICKY YUDIANTO</t>
  </si>
  <si>
    <t>ASTRI ENNI SUSANTI</t>
  </si>
  <si>
    <t>PAKUWON INDAH</t>
  </si>
  <si>
    <t>PT MASUYA SEJATI</t>
  </si>
  <si>
    <t xml:space="preserve">NY L SAMSUL ARIFI        </t>
  </si>
  <si>
    <t xml:space="preserve">DRS E SOEKAMTO           </t>
  </si>
  <si>
    <t>ARIEF RENDRA PRASETYA</t>
  </si>
  <si>
    <t>PT. PAKUWON DARMA</t>
  </si>
  <si>
    <t>ARTATIE NUSANTARI,SE</t>
  </si>
  <si>
    <t>LIAUW BUDI LAKSAMANA</t>
  </si>
  <si>
    <t>SRI SUANIK</t>
  </si>
  <si>
    <t xml:space="preserve">ANAM PITOYO SH           </t>
  </si>
  <si>
    <t xml:space="preserve">YAYASAN WIDYA MANDAL     </t>
  </si>
  <si>
    <t xml:space="preserve">PT PURI INDAH            </t>
  </si>
  <si>
    <t xml:space="preserve">FAKULTAS W MANDALA       </t>
  </si>
  <si>
    <t>DIANA FERA Y</t>
  </si>
  <si>
    <t>AGUS SETIAWAN</t>
  </si>
  <si>
    <t>PT. GRAHA MUKTI INDAH</t>
  </si>
  <si>
    <t>DR YUDHY WINATA</t>
  </si>
  <si>
    <t>IG. MADE BAGUS IRAWAN</t>
  </si>
  <si>
    <t>AFNA YAKIYAH</t>
  </si>
  <si>
    <t>NITYA PRIMANTARI</t>
  </si>
  <si>
    <t>LAUW HENDRA</t>
  </si>
  <si>
    <t>DR. MOCH LUKMAN SUNGKAR</t>
  </si>
  <si>
    <t xml:space="preserve">JANS MARRIE M            </t>
  </si>
  <si>
    <t>GUNAWAN SANTOSO</t>
  </si>
  <si>
    <t>PT PAKUWON DARMA</t>
  </si>
  <si>
    <t>PT. BINA KARYA PRIMA</t>
  </si>
  <si>
    <t xml:space="preserve">UNIVERSITAS SASTRA       </t>
  </si>
  <si>
    <t xml:space="preserve">IKIP WIDYA MANDALA       </t>
  </si>
  <si>
    <t xml:space="preserve">PT BEIERSDORF IND        </t>
  </si>
  <si>
    <t>SPBU/ADIB THALIB</t>
  </si>
  <si>
    <t>SITI SANIYAH</t>
  </si>
  <si>
    <t>JOELIANNA RAHARDJO</t>
  </si>
  <si>
    <t>SIMON HIDAYAT</t>
  </si>
  <si>
    <t>ANDRIAYANTO BUDIMAN</t>
  </si>
  <si>
    <t>BOY ROBYANTO, S.T</t>
  </si>
  <si>
    <t xml:space="preserve">PT SIER PERSERO          </t>
  </si>
  <si>
    <t xml:space="preserve">M ALI SASTROWARDOJO      </t>
  </si>
  <si>
    <t>TOKO LUWES</t>
  </si>
  <si>
    <t xml:space="preserve">PT WASKITA KARYA         </t>
  </si>
  <si>
    <t>PT. MARGA HARJAYA INF</t>
  </si>
  <si>
    <t>RACHMANOE INDARTO, IR</t>
  </si>
  <si>
    <t>WIDYA MANDALA KAMPUS  C</t>
  </si>
  <si>
    <t>FAJAR DWI PRABAWA</t>
  </si>
  <si>
    <t>PT. TIGA MAKIN JAYA</t>
  </si>
  <si>
    <t>PT.TRI MITRA MAKMUR PLAN3</t>
  </si>
  <si>
    <t>PENGGILINGAN PADI A.WAHID</t>
  </si>
  <si>
    <t xml:space="preserve">SUYITNO                  </t>
  </si>
  <si>
    <t xml:space="preserve">POM.BENSIN.SRIE.H.       </t>
  </si>
  <si>
    <t xml:space="preserve">MISRADI                  </t>
  </si>
  <si>
    <t xml:space="preserve">HENDRO WIBOWO            </t>
  </si>
  <si>
    <t xml:space="preserve">HAPPY GUNAWARMAN, SH.    </t>
  </si>
  <si>
    <t xml:space="preserve">S M A N    5             </t>
  </si>
  <si>
    <t xml:space="preserve">PT. ASTRA INTERNATIONAL  </t>
  </si>
  <si>
    <t xml:space="preserve">DR HERU UNTARIO          </t>
  </si>
  <si>
    <t xml:space="preserve">PONIMAN                  </t>
  </si>
  <si>
    <t xml:space="preserve">PT ARGUNE DWISATRIA      </t>
  </si>
  <si>
    <t>SMK PGRI I GRESIK</t>
  </si>
  <si>
    <t>PT SUMBER ALFARIA TRIJAYA</t>
  </si>
  <si>
    <t xml:space="preserve">PT PG KEBON AGUNG        </t>
  </si>
  <si>
    <t>BUDI UTOMO</t>
  </si>
  <si>
    <t>CHEPPY YUNIAR ARIAWAN</t>
  </si>
  <si>
    <t>ERICO GUNAWAN</t>
  </si>
  <si>
    <t>NINIK SAMINI</t>
  </si>
  <si>
    <t xml:space="preserve">PT.SIAM MASPION.T        </t>
  </si>
  <si>
    <t>CV WANA INDO  RAYA</t>
  </si>
  <si>
    <t>MUHAMMAD ERFIN FATONI</t>
  </si>
  <si>
    <t xml:space="preserve">SIGIT/SDN LOWOKWARU 1-2  </t>
  </si>
  <si>
    <t xml:space="preserve">PT DJ BUSANA JAYA        </t>
  </si>
  <si>
    <t>DANIEL BOBBY ARDIAN</t>
  </si>
  <si>
    <t xml:space="preserve">FIONA NATASIA            </t>
  </si>
  <si>
    <t xml:space="preserve">R DAVE HENDRA,SE         </t>
  </si>
  <si>
    <t>PT. MURTI JAYA ABADI</t>
  </si>
  <si>
    <t>MARIA L NGUDIATI</t>
  </si>
  <si>
    <t xml:space="preserve">PT RADJIN                </t>
  </si>
  <si>
    <t xml:space="preserve">SETYA DHARMA U,IR        </t>
  </si>
  <si>
    <t>I S M A I L</t>
  </si>
  <si>
    <t>ABDULLAH ABU BAKAR</t>
  </si>
  <si>
    <t xml:space="preserve">RONNY ANTHONIUS PURNOMO  </t>
  </si>
  <si>
    <t xml:space="preserve">GD WISMA PT SIER         </t>
  </si>
  <si>
    <t xml:space="preserve">PT. SIER (PERSERO)       </t>
  </si>
  <si>
    <t>M. NICKO FERNANDO FRONDI</t>
  </si>
  <si>
    <t xml:space="preserve">PT ECCO INDONESIA        </t>
  </si>
  <si>
    <t xml:space="preserve">PT MULTI SPUNINDO        </t>
  </si>
  <si>
    <t>SIMON LIBERT</t>
  </si>
  <si>
    <t>ANGGITA GUNAWAN</t>
  </si>
  <si>
    <t>TOMMY WAHYUDI CAHYONO P</t>
  </si>
  <si>
    <t>PT PAKUWON JATI</t>
  </si>
  <si>
    <t xml:space="preserve">MASJID AL HIKMAH         </t>
  </si>
  <si>
    <t xml:space="preserve">YAYASAN FAAZ             </t>
  </si>
  <si>
    <t>SMKS TI PELITA NUSANTARA</t>
  </si>
  <si>
    <t>PT. UNION METAL</t>
  </si>
  <si>
    <t>PT. PRADHA KARYA PERKASA</t>
  </si>
  <si>
    <t>SPBU SUMBERPASIR</t>
  </si>
  <si>
    <t xml:space="preserve">PONPES DARUSSA'ADAH      </t>
  </si>
  <si>
    <t xml:space="preserve">INDRASTUTI WACHMAN       </t>
  </si>
  <si>
    <t xml:space="preserve">PSTR.MAHASISWA AL HIKAM  </t>
  </si>
  <si>
    <t xml:space="preserve">PONPES MAHASISWA ALHIKAM </t>
  </si>
  <si>
    <t xml:space="preserve">ASRAMA ANNASR AL-AMIN I  </t>
  </si>
  <si>
    <t xml:space="preserve">BALAI DESA PULUNG        </t>
  </si>
  <si>
    <t>PT DIAN PERMANA</t>
  </si>
  <si>
    <t>ARIS DARMAWAN</t>
  </si>
  <si>
    <t>NINIS HERLINA KIRANA SARI</t>
  </si>
  <si>
    <t xml:space="preserve">UNIVERSITAS HANGTUAH     </t>
  </si>
  <si>
    <t xml:space="preserve">R DAVE HENDRA S,SE       </t>
  </si>
  <si>
    <t xml:space="preserve">LANGGAR AL IKHTIHAD      </t>
  </si>
  <si>
    <t>PT CITRA ARGO TIRTA</t>
  </si>
  <si>
    <t xml:space="preserve">MASJID BAITUL MUCHLISIN  </t>
  </si>
  <si>
    <t xml:space="preserve">SMA KHADIJAH             </t>
  </si>
  <si>
    <t xml:space="preserve">TIMOTIUS SUBAGIO         </t>
  </si>
  <si>
    <t>IKA ASRIANI YADIN</t>
  </si>
  <si>
    <t>PT GELORA DJAJA</t>
  </si>
  <si>
    <t xml:space="preserve">PT PELAYARAN MERATUS     </t>
  </si>
  <si>
    <t xml:space="preserve">MASJID DARUSSALAM        </t>
  </si>
  <si>
    <t xml:space="preserve">PT KS MUSTIKATAMA        </t>
  </si>
  <si>
    <t>PP DARUL MUSTHOFA PUTRA</t>
  </si>
  <si>
    <t xml:space="preserve">TJHIN LADY               </t>
  </si>
  <si>
    <t xml:space="preserve">AGUSSTINUS MIMERY        </t>
  </si>
  <si>
    <t xml:space="preserve">NURSIJAH                 </t>
  </si>
  <si>
    <t xml:space="preserve">PT REJEKI SINAR DUTA     </t>
  </si>
  <si>
    <t xml:space="preserve">GEDUNG NEGARA            </t>
  </si>
  <si>
    <t xml:space="preserve">MOCHAMAD ASHARI          </t>
  </si>
  <si>
    <t>ASRAMA PONPES SALAFIYAH</t>
  </si>
  <si>
    <t>PERPUS M.A. TABAH</t>
  </si>
  <si>
    <t>PONPES DARUSSALAM</t>
  </si>
  <si>
    <t>MUSHOLLA PPMU II PUTRI</t>
  </si>
  <si>
    <t>PT GADING MAS INDONESIA T</t>
  </si>
  <si>
    <t>DIDIK SUPRAYITNO</t>
  </si>
  <si>
    <t>PT UNIPLASTINDO INTERBUAN</t>
  </si>
  <si>
    <t>SMA CITRA BERKAT</t>
  </si>
  <si>
    <t>R DAVE HENDRA S SE</t>
  </si>
  <si>
    <t xml:space="preserve">DR IR MOCHAMAD ASHARI    </t>
  </si>
  <si>
    <t xml:space="preserve">PROYEK GEDUNG DPR        </t>
  </si>
  <si>
    <t>PT. SPINDO</t>
  </si>
  <si>
    <t>PONPES SIROJUL ULUM</t>
  </si>
  <si>
    <t>PT PBR KERTAS TJIWI KIMIA</t>
  </si>
  <si>
    <t>PT VINILON JAYA SAKTI</t>
  </si>
  <si>
    <t>ASRAMA PUTRI ULUL ALBAB</t>
  </si>
  <si>
    <t>PT. KINO INDONESIA TBK</t>
  </si>
  <si>
    <t xml:space="preserve">BAMBANG SOETOJO SJAM     </t>
  </si>
  <si>
    <t>PT SURYA PRATISTA HUTAMA</t>
  </si>
  <si>
    <t xml:space="preserve">PONDOK PESANTRENLDII     </t>
  </si>
  <si>
    <t xml:space="preserve">PT. SINAR SOSRO          </t>
  </si>
  <si>
    <t>NATALIA RAHMADANI.  M</t>
  </si>
  <si>
    <t>PLB PERIKANAN PONDOK DADA</t>
  </si>
  <si>
    <t>YAYASAN AL-IKHLAS</t>
  </si>
  <si>
    <t xml:space="preserve">SHERATON HOTEL           </t>
  </si>
  <si>
    <t>MELANI GUNAWAN</t>
  </si>
  <si>
    <t>PPPK PETRA</t>
  </si>
  <si>
    <t>PT. INSERA SENA</t>
  </si>
  <si>
    <t>TPI PELABUHAN MUNCAR</t>
  </si>
  <si>
    <t>RUSUNAWA I PONPES LIRBOYO</t>
  </si>
  <si>
    <t>ASRAMA 17 PP.ALFALAH</t>
  </si>
  <si>
    <t>PT. TUNAS INM</t>
  </si>
  <si>
    <t>PONDOK PESANTREN AL-FALAH</t>
  </si>
  <si>
    <t>SMP TERPADU AL ANWAR</t>
  </si>
  <si>
    <t>RUSUNAWA PONPES HAFSYAWAT</t>
  </si>
  <si>
    <t>KEVIN JANUAR HALIM</t>
  </si>
  <si>
    <t>JEMI YONES</t>
  </si>
  <si>
    <t>EDDY HARYANTO</t>
  </si>
  <si>
    <t>CHRISTIAN DAREN HARTONO</t>
  </si>
  <si>
    <t>DEDDY SIAYOAN</t>
  </si>
  <si>
    <t>MUHAMMAD IQBAL MAULANA</t>
  </si>
  <si>
    <t>IR SOEHONO TJIPTO R.</t>
  </si>
  <si>
    <t>IVY VIOLY DAN RIADY</t>
  </si>
  <si>
    <t>WIWIEK LAURENS</t>
  </si>
  <si>
    <t>PT BANK DANAMON TBK</t>
  </si>
  <si>
    <t>WISATA PANDANSILI</t>
  </si>
  <si>
    <t xml:space="preserve">PT BANK UMUM NASIONA     </t>
  </si>
  <si>
    <t xml:space="preserve">BUDI SANTOSO TJANDRA     </t>
  </si>
  <si>
    <t>HAPPY GUNAWARMAN SH</t>
  </si>
  <si>
    <t>TEGUH LUNTORO</t>
  </si>
  <si>
    <t xml:space="preserve">ALFRED SHO               </t>
  </si>
  <si>
    <t xml:space="preserve">D.P.PEK.SAMPEJAN         </t>
  </si>
  <si>
    <t xml:space="preserve">KH ACH MUZAKQI SYAH      </t>
  </si>
  <si>
    <t>PT MITRAMULIA MAKMUR</t>
  </si>
  <si>
    <t xml:space="preserve">SAMSI                    </t>
  </si>
  <si>
    <t>HELLY KOESDIANTO</t>
  </si>
  <si>
    <t>NICOLAS TRIESTAN</t>
  </si>
  <si>
    <t>EDI YANTO</t>
  </si>
  <si>
    <t>FENY INDAH SARY</t>
  </si>
  <si>
    <t>MEGA INDAHWATI</t>
  </si>
  <si>
    <t>ONNY ANDRIANTO SURJONO</t>
  </si>
  <si>
    <t xml:space="preserve">H. ABU MANSUR / AULA     </t>
  </si>
  <si>
    <t>PT PURNAMA INDO INVESTAMA</t>
  </si>
  <si>
    <t>SDI "SAHABAT SINAR ALAM"</t>
  </si>
  <si>
    <t>INSTITUT KH. ABDUL CHALIM</t>
  </si>
  <si>
    <t>PONDOK RUSUNAWA AL AMIEN</t>
  </si>
  <si>
    <t xml:space="preserve">PT SASA INTI             </t>
  </si>
  <si>
    <t>LINGLING SRI WULANDARNI</t>
  </si>
  <si>
    <t>SETIADI HARTONO</t>
  </si>
  <si>
    <t>PT CATUR MITRA SEJATI SEN</t>
  </si>
  <si>
    <t xml:space="preserve">PT MEGASURYA MAS         </t>
  </si>
  <si>
    <t>YYSN ASRAMA PUTRA B.SLWT</t>
  </si>
  <si>
    <t>MADIN AL-FATIMAH</t>
  </si>
  <si>
    <t>MA AL MUNAWAR</t>
  </si>
  <si>
    <t xml:space="preserve">ROCHATIN                 </t>
  </si>
  <si>
    <t>PT SARIGUNA PRIMA TIRTA T</t>
  </si>
  <si>
    <t>TROY WUISAN</t>
  </si>
  <si>
    <t xml:space="preserve">KH HASAN TUBA M          </t>
  </si>
  <si>
    <t>PT. JAYATEX NONWOVEN IND.</t>
  </si>
  <si>
    <t xml:space="preserve">SMP AL AZHAR             </t>
  </si>
  <si>
    <t>PONDOK AL FALAH</t>
  </si>
  <si>
    <t>PONDOK AL-AMIEN</t>
  </si>
  <si>
    <t xml:space="preserve">R.SOSROSOEPRODJO         </t>
  </si>
  <si>
    <t xml:space="preserve">YPS AL-AMIN              </t>
  </si>
  <si>
    <t xml:space="preserve">PONDOK KHM KHOLIL        </t>
  </si>
  <si>
    <t xml:space="preserve">PT.CENTRAL MOTOR WHEEL I </t>
  </si>
  <si>
    <t xml:space="preserve">PT.INDONESIA SMELTING T  </t>
  </si>
  <si>
    <t>ALROY LAYMANTO</t>
  </si>
  <si>
    <t>GD DITRESKRIMUM POLDA JTM</t>
  </si>
  <si>
    <t>MADRASAH DINIYAH ALROSYID</t>
  </si>
  <si>
    <t xml:space="preserve">PP AL MUBAROH            </t>
  </si>
  <si>
    <t>PONDK TAHFID ASULAIMANIYH</t>
  </si>
  <si>
    <t>UPT PSA WS PUNCU SELODONO</t>
  </si>
  <si>
    <t>PROYEK RUSUNAWA AL-FALAH</t>
  </si>
  <si>
    <t xml:space="preserve">KANTOR CABANG BRI        </t>
  </si>
  <si>
    <t>PONPES AL AMIN PUTRI</t>
  </si>
  <si>
    <t xml:space="preserve">BRI CABANG JOMBANG       </t>
  </si>
  <si>
    <t>PT VODA INDONESIA</t>
  </si>
  <si>
    <t>PT SARIGUNA PRIMATIRTA</t>
  </si>
  <si>
    <t>PT DHARMA ANUGERAH INDAH</t>
  </si>
  <si>
    <t>PT TOYOTA ASTRA MOTOR</t>
  </si>
  <si>
    <t>PT. UNI CHARM INDONESIA</t>
  </si>
  <si>
    <t>PT.UNICHARM NONWOVEN INDO</t>
  </si>
  <si>
    <t>PT.HBFULLER ADHESIVES IND</t>
  </si>
  <si>
    <t xml:space="preserve">PT KOBIN KERAMIK IND     </t>
  </si>
  <si>
    <t xml:space="preserve">PT.BETTS INDONESIA       </t>
  </si>
  <si>
    <t>PT. TEMPO UTAMA SEJAHTERA</t>
  </si>
  <si>
    <t>PT.INDONESIA TRI SEMBILAN</t>
  </si>
  <si>
    <t>PT. YAKULT INDONESIA PERS</t>
  </si>
  <si>
    <t>PT. CHAROEN POKPHAND INDO</t>
  </si>
  <si>
    <t>PT PADI FLOUR NUSANTARA</t>
  </si>
  <si>
    <t>PT.SINAR KARYA DUTA ABADI</t>
  </si>
  <si>
    <t xml:space="preserve">PT KOBIN KERAMIK         </t>
  </si>
  <si>
    <t xml:space="preserve">PT MULTI BINTANG IND     </t>
  </si>
  <si>
    <t xml:space="preserve">PT PAKERIN               </t>
  </si>
  <si>
    <t>SPBU DINOYO</t>
  </si>
  <si>
    <t>NADI</t>
  </si>
  <si>
    <t>RSUD SUMBERGLAGAH</t>
  </si>
  <si>
    <t>RUSUN PP NURUL HAKIM</t>
  </si>
  <si>
    <t xml:space="preserve">SPBU 51 212              </t>
  </si>
  <si>
    <t xml:space="preserve">SPBU THORIK              </t>
  </si>
  <si>
    <t>PT. BANK RAKYAT INDONESIA</t>
  </si>
  <si>
    <t>PT SUKSES ABADI INDONESIA</t>
  </si>
  <si>
    <t xml:space="preserve">DRS ASMADI               </t>
  </si>
  <si>
    <t>SMK MODERN AL RIFA'I</t>
  </si>
  <si>
    <t xml:space="preserve">PES.MHS.AL.HIKAM         </t>
  </si>
  <si>
    <t>PONPES MAHASISWA ALHIKAM</t>
  </si>
  <si>
    <t xml:space="preserve">PESANTREN MHS AL-HIKAM   </t>
  </si>
  <si>
    <t>PT. COATS REJO INDONESIA</t>
  </si>
  <si>
    <t>PT PIM PHARMACEUTICALS</t>
  </si>
  <si>
    <t>LANI KRISTIJANTI</t>
  </si>
  <si>
    <t>EVELINE NATHANIA</t>
  </si>
  <si>
    <t>THJIA KHRISTIANTO WIDITJI</t>
  </si>
  <si>
    <t>HERMANTO</t>
  </si>
  <si>
    <t>VERONICA HENNY SETIAWAN</t>
  </si>
  <si>
    <t>DR DANIEL PRASETYO</t>
  </si>
  <si>
    <t>LIM JIMMY ONGKOWIJOYO</t>
  </si>
  <si>
    <t xml:space="preserve">THE TJOE SWIE            </t>
  </si>
  <si>
    <t xml:space="preserve">BRI PAHLAWAN             </t>
  </si>
  <si>
    <t>PT. SURYA PERTIWI NSTR</t>
  </si>
  <si>
    <t xml:space="preserve">PT CIPTA MORTAR UTAMA    </t>
  </si>
  <si>
    <t>GUDANG ALFA MART</t>
  </si>
  <si>
    <t>SUPRAPTO WICAKSONO</t>
  </si>
  <si>
    <t>PT PLATINUM CERAMICS INDS</t>
  </si>
  <si>
    <t xml:space="preserve">DYAH AYU PRAMESWARI S    </t>
  </si>
  <si>
    <t>JIMMY KURNAWAN</t>
  </si>
  <si>
    <t>DEDY WIDJAJA</t>
  </si>
  <si>
    <t>BINAWAN WIDIARTO</t>
  </si>
  <si>
    <t xml:space="preserve">PT BUMI NIRWANA          </t>
  </si>
  <si>
    <t xml:space="preserve">EFI MUFIDA               </t>
  </si>
  <si>
    <t xml:space="preserve">KANTOR P W M JATIM       </t>
  </si>
  <si>
    <t>GRAND PAKUWON</t>
  </si>
  <si>
    <t>PT.PN 10 U.INDUSTRI BOBIN</t>
  </si>
  <si>
    <t>PT. SUMBER ALFARIA TRIJAY</t>
  </si>
  <si>
    <t>PT CHEIL JEDANG FEED JOMB</t>
  </si>
  <si>
    <t xml:space="preserve">BRI UNIT 2               </t>
  </si>
  <si>
    <t xml:space="preserve">PT HEINZ ABC INDONESIA   </t>
  </si>
  <si>
    <t>PONPES SALAFIYAH 2</t>
  </si>
  <si>
    <t>KANTOR UPPPP MAYANGAN</t>
  </si>
  <si>
    <t xml:space="preserve">PT.SARIGUNA PRIMATIRTA   </t>
  </si>
  <si>
    <t xml:space="preserve">PT ASURANSI ASTRA BUANA  </t>
  </si>
  <si>
    <t xml:space="preserve">DPU PENGAIRAN JATIM      </t>
  </si>
  <si>
    <t xml:space="preserve">KANTOR PWNU              </t>
  </si>
  <si>
    <t>PT. FILTRONA INDONESIA</t>
  </si>
  <si>
    <t>YPPI MIFTACHUS SUNNAH</t>
  </si>
  <si>
    <t>PT SEACON BINTANG SEJAHTE</t>
  </si>
  <si>
    <t>SEKRETARIAT DPR</t>
  </si>
  <si>
    <t>PT. KENCAR SUKSES I</t>
  </si>
  <si>
    <t xml:space="preserve">PT.INDO CERIA PLASTIK    </t>
  </si>
  <si>
    <t>PT PUTRA MANDIRI INTI PAC</t>
  </si>
  <si>
    <t>MUSTIKA KARYAJAYA SAKTI 3</t>
  </si>
  <si>
    <t>PT.HM.SAMPOERNA,TBK</t>
  </si>
  <si>
    <t xml:space="preserve">KANTOR PENGAIRAN DRH     </t>
  </si>
  <si>
    <t xml:space="preserve">SMP NAZIATUT THULLAB     </t>
  </si>
  <si>
    <t>BLK PONPES DAARUL FAQIH</t>
  </si>
  <si>
    <t>ASRAMA MAHASISWA</t>
  </si>
  <si>
    <t xml:space="preserve">LUSIANA MARIA LENGKONG   </t>
  </si>
  <si>
    <t>MARIO ADI SAPUTRA</t>
  </si>
  <si>
    <t>PT DWIJAYA M(ROYAL PLAZA)</t>
  </si>
  <si>
    <t xml:space="preserve">DRS SUAEB ASMARA W       </t>
  </si>
  <si>
    <t xml:space="preserve">BE SIAUW LING            </t>
  </si>
  <si>
    <t>PT AVIA AVIAN, TBK</t>
  </si>
  <si>
    <t>ENI SULISTYANINGSIH</t>
  </si>
  <si>
    <t>ROBERT SUHARTO</t>
  </si>
  <si>
    <t>S1/6600</t>
  </si>
  <si>
    <t>S1/7700</t>
  </si>
  <si>
    <t>S1/82500</t>
  </si>
  <si>
    <t>S1/33000</t>
  </si>
  <si>
    <t>I3/8660000</t>
  </si>
  <si>
    <t>S1/13200</t>
  </si>
  <si>
    <t>S1/5500</t>
  </si>
  <si>
    <t>S1/2200</t>
  </si>
  <si>
    <t>S1/16500</t>
  </si>
  <si>
    <t>S1/10600</t>
  </si>
  <si>
    <t>I3/13800000</t>
  </si>
  <si>
    <t>P2/345000</t>
  </si>
  <si>
    <t>B2/105000</t>
  </si>
  <si>
    <t>S1/41500</t>
  </si>
  <si>
    <t>I3P/4330000</t>
  </si>
  <si>
    <t>I4/30000000</t>
  </si>
  <si>
    <t>S2/345000</t>
  </si>
  <si>
    <t>S1/23000</t>
  </si>
  <si>
    <t>B2/82500</t>
  </si>
  <si>
    <t>S1/53000</t>
  </si>
  <si>
    <t>S1/3500</t>
  </si>
  <si>
    <t>S1/131000</t>
  </si>
  <si>
    <t>P1/66000</t>
  </si>
  <si>
    <t>S1/105000</t>
  </si>
  <si>
    <t>B3/11420000</t>
  </si>
  <si>
    <t>S1T/2200</t>
  </si>
  <si>
    <t>S1/66000</t>
  </si>
  <si>
    <t>S1/197000</t>
  </si>
  <si>
    <t>S2/865000</t>
  </si>
  <si>
    <t>S2/555000</t>
  </si>
  <si>
    <t>S2/1110000</t>
  </si>
  <si>
    <t>S2/1385000</t>
  </si>
  <si>
    <t>S2K/555000</t>
  </si>
  <si>
    <t>S1/164000</t>
  </si>
  <si>
    <t>S2K/345000</t>
  </si>
  <si>
    <t>S2/1730000</t>
  </si>
  <si>
    <t>S2K/1730000</t>
  </si>
  <si>
    <t>S1/147000</t>
  </si>
  <si>
    <t>I3/12000000</t>
  </si>
  <si>
    <t>S1/4400</t>
  </si>
  <si>
    <t>S2K/1110000</t>
  </si>
  <si>
    <t>S1/11000</t>
  </si>
  <si>
    <t>Jumlah Pelanggan</t>
  </si>
  <si>
    <t>Total Daya</t>
  </si>
  <si>
    <t>Total Kapasitas PV</t>
  </si>
  <si>
    <t>VA</t>
  </si>
  <si>
    <t>Wp</t>
  </si>
  <si>
    <t>Plg</t>
  </si>
  <si>
    <t>Kapasitas PV thd Daya</t>
  </si>
  <si>
    <t>Rata2 Pelanggan/kWp</t>
  </si>
  <si>
    <t>Pelanggan Berhenti</t>
  </si>
  <si>
    <t>Daya Berhenti</t>
  </si>
  <si>
    <t>Kapasitas PV Berhenti</t>
  </si>
  <si>
    <t>KET</t>
  </si>
  <si>
    <t>BERHENTI</t>
  </si>
  <si>
    <t>TAHUN</t>
  </si>
  <si>
    <t>JUMLAH PELANGGAN</t>
  </si>
  <si>
    <t>KAPASITAS (Wp)</t>
  </si>
  <si>
    <t>Delta Plg</t>
  </si>
  <si>
    <t>Delta Kapasitas</t>
  </si>
  <si>
    <t>DAYA (VA)</t>
  </si>
  <si>
    <t>Rekap Produksi Per Tahun</t>
  </si>
  <si>
    <t>S.2 / 3.500  VA s.d 200  kVA</t>
  </si>
  <si>
    <t>R1T</t>
  </si>
  <si>
    <t>R2T</t>
  </si>
  <si>
    <t>S1T</t>
  </si>
  <si>
    <t>R3T</t>
  </si>
  <si>
    <t>P1/41500</t>
  </si>
  <si>
    <t>TOTAL</t>
  </si>
  <si>
    <t>PLG</t>
  </si>
  <si>
    <t>KAPASITAS PLTS ATAP (Wp)</t>
  </si>
  <si>
    <t>Kapasitas (MWp)</t>
  </si>
  <si>
    <t>UID JATIM</t>
  </si>
  <si>
    <t>UP3</t>
  </si>
  <si>
    <t>AKTIF</t>
  </si>
  <si>
    <t>Kapasitas PV (Wp)</t>
  </si>
  <si>
    <t>Daya Kontrak (VA)</t>
  </si>
  <si>
    <t>Daya Kontrak (kVA)</t>
  </si>
  <si>
    <t>Kapasitas PV (kWp)</t>
  </si>
  <si>
    <t>Control</t>
  </si>
  <si>
    <t>kWh Import (Dari PLN)</t>
  </si>
  <si>
    <t>MWh Import (Dari PLN)</t>
  </si>
  <si>
    <t>kWh Export (Ke PLN)</t>
  </si>
  <si>
    <t>MWh Export (Ke PLN)</t>
  </si>
  <si>
    <t>PT HOLCIM INDONESIA TBK</t>
  </si>
  <si>
    <t xml:space="preserve">BRI CAB GRESIK           </t>
  </si>
  <si>
    <t>PT BUMI MULIA INDAH LESTA</t>
  </si>
  <si>
    <t xml:space="preserve">PT RETROINDO NUSANTARA   </t>
  </si>
  <si>
    <t xml:space="preserve">PONDOK TAHFIDLUL QUR     </t>
  </si>
  <si>
    <t>KOPERASI TANI NUSANTARA</t>
  </si>
  <si>
    <t xml:space="preserve">KANTOR BRI               </t>
  </si>
  <si>
    <t>EDY SUSANTO</t>
  </si>
  <si>
    <t>PT. DWI PRIMA SENTOSA</t>
  </si>
  <si>
    <t xml:space="preserve">MASJID                   </t>
  </si>
  <si>
    <t>MASJID AL IHSAN</t>
  </si>
  <si>
    <t xml:space="preserve">BANK KTN CAB PACITAN     </t>
  </si>
  <si>
    <t>MOCH.TAMYIS</t>
  </si>
  <si>
    <t>AMPUH K</t>
  </si>
  <si>
    <t>SARIP HIDAYAT</t>
  </si>
  <si>
    <t xml:space="preserve">HA BACHTIAR INADA        </t>
  </si>
  <si>
    <t xml:space="preserve">PT ASAHIMAS FL GLASS     </t>
  </si>
  <si>
    <t xml:space="preserve">ISLAMIC CENTRE           </t>
  </si>
  <si>
    <t>PT HM.SAMPOERNA,TBK</t>
  </si>
  <si>
    <t>PT. MULFORD INDONESIA</t>
  </si>
  <si>
    <t xml:space="preserve">JACOB BISCUIT FACT       </t>
  </si>
  <si>
    <t xml:space="preserve">UNILEVER IND             </t>
  </si>
  <si>
    <t>IMAM ARMAN FITRIAN</t>
  </si>
  <si>
    <t xml:space="preserve">S T M NEGERI 3           </t>
  </si>
  <si>
    <t xml:space="preserve">ISLAMIC GENERAL HOSPITAL </t>
  </si>
  <si>
    <t>GUDANG DC</t>
  </si>
  <si>
    <t>BOJONEGORO KOTA</t>
  </si>
  <si>
    <t>TUBAN</t>
  </si>
  <si>
    <t>LAMONGAN</t>
  </si>
  <si>
    <t>BRONDONG</t>
  </si>
  <si>
    <t>JATIROGO</t>
  </si>
  <si>
    <t>BANYUWANGI KOTA</t>
  </si>
  <si>
    <t>ROGOJAMPI</t>
  </si>
  <si>
    <t>MUNCAR</t>
  </si>
  <si>
    <t>JAJAG</t>
  </si>
  <si>
    <t>GIRI</t>
  </si>
  <si>
    <t>SIDAYU</t>
  </si>
  <si>
    <t>BENJENG</t>
  </si>
  <si>
    <t>JEMBER KOTA</t>
  </si>
  <si>
    <t>LUMAJANG</t>
  </si>
  <si>
    <t>KALISAT</t>
  </si>
  <si>
    <t>AMBULU</t>
  </si>
  <si>
    <t>TANGGUL</t>
  </si>
  <si>
    <t>TEMPEH</t>
  </si>
  <si>
    <t>KEDIRI KOTA</t>
  </si>
  <si>
    <t>BLITAR</t>
  </si>
  <si>
    <t>TULUNGAGUNG</t>
  </si>
  <si>
    <t>SRENGAT</t>
  </si>
  <si>
    <t>PARE</t>
  </si>
  <si>
    <t>SUTOJAYAN</t>
  </si>
  <si>
    <t>NGADILUWIH</t>
  </si>
  <si>
    <t>GROGOL</t>
  </si>
  <si>
    <t>MADIUN KOTA</t>
  </si>
  <si>
    <t>MAGETAN</t>
  </si>
  <si>
    <t>NGAWI</t>
  </si>
  <si>
    <t>MAOSPATI</t>
  </si>
  <si>
    <t>CARUBAN</t>
  </si>
  <si>
    <t>MANTINGAN</t>
  </si>
  <si>
    <t>LAWANG</t>
  </si>
  <si>
    <t>BATU</t>
  </si>
  <si>
    <t>SINGOSARI</t>
  </si>
  <si>
    <t>KEPANJEN</t>
  </si>
  <si>
    <t>TUMPANG</t>
  </si>
  <si>
    <t>MALANG KOTA</t>
  </si>
  <si>
    <t>KEBON AGUNG</t>
  </si>
  <si>
    <t>GONDANGLEGI</t>
  </si>
  <si>
    <t>SUMBERPUCUNG</t>
  </si>
  <si>
    <t>DINOYO</t>
  </si>
  <si>
    <t>BLIMBING</t>
  </si>
  <si>
    <t>MOJOAGUNG</t>
  </si>
  <si>
    <t>MOJOKERTO KOTA</t>
  </si>
  <si>
    <t>JOMBANG</t>
  </si>
  <si>
    <t>NGORO</t>
  </si>
  <si>
    <t>PLOSO</t>
  </si>
  <si>
    <t>MOJOSARI</t>
  </si>
  <si>
    <t>PACET</t>
  </si>
  <si>
    <t>KERTOSONO</t>
  </si>
  <si>
    <t>WARUJAYENG</t>
  </si>
  <si>
    <t>NGANJUK</t>
  </si>
  <si>
    <t>PAMEKASAN KOTA</t>
  </si>
  <si>
    <t>SUMENEP</t>
  </si>
  <si>
    <t>SAMPANG</t>
  </si>
  <si>
    <t>BANGKALAN</t>
  </si>
  <si>
    <t>KAMAL</t>
  </si>
  <si>
    <t>BLEGA</t>
  </si>
  <si>
    <t>PONOROGO KOTA</t>
  </si>
  <si>
    <t>BALONG</t>
  </si>
  <si>
    <t>PACITAN</t>
  </si>
  <si>
    <t>TRENGGALEK</t>
  </si>
  <si>
    <t>PASURUAN KOTA</t>
  </si>
  <si>
    <t>GONDANGWETAN</t>
  </si>
  <si>
    <t>GRATI</t>
  </si>
  <si>
    <t>BANGIL</t>
  </si>
  <si>
    <t>PANDAAN</t>
  </si>
  <si>
    <t>PRIGEN</t>
  </si>
  <si>
    <t>PROBOLINGGO</t>
  </si>
  <si>
    <t>KRAKSAAN</t>
  </si>
  <si>
    <t>SUKOREJO</t>
  </si>
  <si>
    <t>TAMAN</t>
  </si>
  <si>
    <t>KARANG PILANG</t>
  </si>
  <si>
    <t>MENGANTI</t>
  </si>
  <si>
    <t>DARMO PERMAI</t>
  </si>
  <si>
    <t>DUKUH KUPANG</t>
  </si>
  <si>
    <t>NGAGEL</t>
  </si>
  <si>
    <t>RUNGKUT</t>
  </si>
  <si>
    <t>GEDANGAN</t>
  </si>
  <si>
    <t>INDRAPURA</t>
  </si>
  <si>
    <t>TANDES</t>
  </si>
  <si>
    <t>PERAK</t>
  </si>
  <si>
    <t>KENJERAN</t>
  </si>
  <si>
    <t>EMBONG WUNGU</t>
  </si>
  <si>
    <t>SIDOARJO KOTA</t>
  </si>
  <si>
    <t>KRIAN</t>
  </si>
  <si>
    <t>PORONG</t>
  </si>
  <si>
    <t>PANARUKAN</t>
  </si>
  <si>
    <t>ASEMBAGUS</t>
  </si>
  <si>
    <t>BONDOWOSO</t>
  </si>
  <si>
    <t>Rekap per Tarif</t>
  </si>
  <si>
    <t>Rekap per UP3</t>
  </si>
  <si>
    <t>JAN</t>
  </si>
  <si>
    <t>FEB</t>
  </si>
  <si>
    <t>MAR</t>
  </si>
  <si>
    <t>APR</t>
  </si>
  <si>
    <t>MEI</t>
  </si>
  <si>
    <t>JUN</t>
  </si>
  <si>
    <t>JUL</t>
  </si>
  <si>
    <t>AGT</t>
  </si>
  <si>
    <t>SEP</t>
  </si>
  <si>
    <t>OKT</t>
  </si>
  <si>
    <t>NOV</t>
  </si>
  <si>
    <t>DES</t>
  </si>
  <si>
    <t>TOTAL (kWh)</t>
  </si>
  <si>
    <t>Impor</t>
  </si>
  <si>
    <t>Ekspor</t>
  </si>
  <si>
    <t>Kapasitas PV</t>
  </si>
  <si>
    <t>Jml Plg</t>
  </si>
  <si>
    <t>%</t>
  </si>
  <si>
    <t>0-15%</t>
  </si>
  <si>
    <t>16-30%</t>
  </si>
  <si>
    <t>31-45%</t>
  </si>
  <si>
    <t>46-60%</t>
  </si>
  <si>
    <t>61-100%</t>
  </si>
  <si>
    <t xml:space="preserve"> &gt;100%</t>
  </si>
  <si>
    <t>Gol Tarif</t>
  </si>
  <si>
    <t>Jml PLG</t>
  </si>
  <si>
    <t>% Kapasitas PV</t>
  </si>
  <si>
    <t>% Daya Kontrak</t>
  </si>
  <si>
    <t>TR/TM/TT</t>
  </si>
  <si>
    <t>TR</t>
  </si>
  <si>
    <t>TM</t>
  </si>
  <si>
    <t>TT</t>
  </si>
  <si>
    <t>Rekap per Kategori dan Tarif</t>
  </si>
  <si>
    <t>% Komposisi Pelanggan</t>
  </si>
  <si>
    <t>BJN</t>
  </si>
  <si>
    <t>BWG</t>
  </si>
  <si>
    <t>GSK</t>
  </si>
  <si>
    <t>JBR</t>
  </si>
  <si>
    <t>KDR</t>
  </si>
  <si>
    <t>MDN</t>
  </si>
  <si>
    <t>MJK</t>
  </si>
  <si>
    <t>MLG</t>
  </si>
  <si>
    <t>PMK</t>
  </si>
  <si>
    <t>PON</t>
  </si>
  <si>
    <t>PSR</t>
  </si>
  <si>
    <t>SBB</t>
  </si>
  <si>
    <t>SBS</t>
  </si>
  <si>
    <t>SBU</t>
  </si>
  <si>
    <t>SDA</t>
  </si>
  <si>
    <t>STB</t>
  </si>
  <si>
    <t>PT PETROKIMIA KAYAKU</t>
  </si>
  <si>
    <t>PT AVIAAVIAN INDUSTRIPIPA</t>
  </si>
  <si>
    <t xml:space="preserve">PT BANK CENTRAL ASIA     </t>
  </si>
  <si>
    <t>RN PONPES NURUL QADIM</t>
  </si>
  <si>
    <t>PT.ARTISAN SURYA KREASI</t>
  </si>
  <si>
    <t>STEPHANUS NUGROHO</t>
  </si>
  <si>
    <t>SRI WAHYUNI</t>
  </si>
  <si>
    <t>ASRAMA YONIF 500/R</t>
  </si>
  <si>
    <t>SEKOLAH KRISTEN GLORIA</t>
  </si>
  <si>
    <t xml:space="preserve">SMK NEGERI 2 SURABAYA    </t>
  </si>
  <si>
    <t>PT. TIRTA ANUGRAH BUANA</t>
  </si>
  <si>
    <t xml:space="preserve">KANT BRI CAB B GORO      </t>
  </si>
  <si>
    <t xml:space="preserve">BRI CAB TUBAN            </t>
  </si>
  <si>
    <t>PT ECOOILS JAYA INDONESIA</t>
  </si>
  <si>
    <t xml:space="preserve">KANTOR B.R.I.            </t>
  </si>
  <si>
    <t xml:space="preserve">BANK RAKYAT IND./BRI     </t>
  </si>
  <si>
    <t xml:space="preserve">KANTOR BCA               </t>
  </si>
  <si>
    <t xml:space="preserve">PT.BRI CABANG KEDIRI     </t>
  </si>
  <si>
    <t>BCA BOROBUDUR</t>
  </si>
  <si>
    <t xml:space="preserve">LANGGAR N U/ MOC LUD     </t>
  </si>
  <si>
    <t>PP DARUL ULUM PUTRA</t>
  </si>
  <si>
    <t>ICS - DIN PERIKANAN SMNEP</t>
  </si>
  <si>
    <t xml:space="preserve">BRI CABANG PONOROGO      </t>
  </si>
  <si>
    <t>PT MIDI UTAMA INDONESIA</t>
  </si>
  <si>
    <t xml:space="preserve">PAN VERTA CAKRA KENC     </t>
  </si>
  <si>
    <t xml:space="preserve">PT. INTIM  HARMONIS      </t>
  </si>
  <si>
    <t>CLUB HOUSE GRAND ISLAND</t>
  </si>
  <si>
    <t>SUZANA S TANUADJI</t>
  </si>
  <si>
    <t xml:space="preserve">MOELJONO                 </t>
  </si>
  <si>
    <t>MARKUS SAJOGO.SH</t>
  </si>
  <si>
    <t xml:space="preserve">BANK RI CAB BONDOWSO     </t>
  </si>
  <si>
    <t>No</t>
  </si>
  <si>
    <t>Unit</t>
  </si>
  <si>
    <t>Kode RBM ULP</t>
  </si>
  <si>
    <t>Kode ULP</t>
  </si>
  <si>
    <t>Kode UP3</t>
  </si>
  <si>
    <t>Nama ULP</t>
  </si>
  <si>
    <t>I</t>
  </si>
  <si>
    <t>Bojonegoro</t>
  </si>
  <si>
    <t>Bojonegoro Kota</t>
  </si>
  <si>
    <t>MAA</t>
  </si>
  <si>
    <t>Tuban</t>
  </si>
  <si>
    <t>MBA</t>
  </si>
  <si>
    <t>Lamongan</t>
  </si>
  <si>
    <t>MCA</t>
  </si>
  <si>
    <t>Babat</t>
  </si>
  <si>
    <t>MDA</t>
  </si>
  <si>
    <t>BABAT</t>
  </si>
  <si>
    <t>Padangan</t>
  </si>
  <si>
    <t>MEA</t>
  </si>
  <si>
    <t>PADANGAN</t>
  </si>
  <si>
    <t>Brondong</t>
  </si>
  <si>
    <t>MFA</t>
  </si>
  <si>
    <t>Jatirogo</t>
  </si>
  <si>
    <t>MGA</t>
  </si>
  <si>
    <t>Sumberrejo</t>
  </si>
  <si>
    <t>MHA</t>
  </si>
  <si>
    <t>SUMBERREJO</t>
  </si>
  <si>
    <t>II</t>
  </si>
  <si>
    <t>Banyuwangi</t>
  </si>
  <si>
    <t>Banyuwangi Kota</t>
  </si>
  <si>
    <t>JAA</t>
  </si>
  <si>
    <t>Rogojampi</t>
  </si>
  <si>
    <t>JBA</t>
  </si>
  <si>
    <t>Muncar</t>
  </si>
  <si>
    <t>JCA</t>
  </si>
  <si>
    <t>Genteng</t>
  </si>
  <si>
    <t>JDA</t>
  </si>
  <si>
    <t>GENTENG</t>
  </si>
  <si>
    <t>Jajag</t>
  </si>
  <si>
    <t>JFA</t>
  </si>
  <si>
    <t>III</t>
  </si>
  <si>
    <t>Gresik</t>
  </si>
  <si>
    <t>Giri</t>
  </si>
  <si>
    <t>NAA</t>
  </si>
  <si>
    <t>sidayu</t>
  </si>
  <si>
    <t>NBA</t>
  </si>
  <si>
    <t>Benjeng</t>
  </si>
  <si>
    <t>NCA</t>
  </si>
  <si>
    <t>Bawean</t>
  </si>
  <si>
    <t>NDA</t>
  </si>
  <si>
    <t>BAWEAN</t>
  </si>
  <si>
    <t>IV</t>
  </si>
  <si>
    <t>Jember</t>
  </si>
  <si>
    <t>Jember Kota</t>
  </si>
  <si>
    <t>GAA</t>
  </si>
  <si>
    <t>Lumajang</t>
  </si>
  <si>
    <t>GBA</t>
  </si>
  <si>
    <t>Kalisat</t>
  </si>
  <si>
    <t>GCA</t>
  </si>
  <si>
    <t>Rambipuji</t>
  </si>
  <si>
    <t>GDA</t>
  </si>
  <si>
    <t>RAMBIPUJI</t>
  </si>
  <si>
    <t>Ambulu</t>
  </si>
  <si>
    <t>GEA</t>
  </si>
  <si>
    <t>Klakah</t>
  </si>
  <si>
    <t>GFA</t>
  </si>
  <si>
    <t>KLAKAH</t>
  </si>
  <si>
    <t>Tanggul</t>
  </si>
  <si>
    <t>GGA</t>
  </si>
  <si>
    <t>Kencong</t>
  </si>
  <si>
    <t>GHA</t>
  </si>
  <si>
    <t>KENCONG</t>
  </si>
  <si>
    <t>Tempeh</t>
  </si>
  <si>
    <t>GJA</t>
  </si>
  <si>
    <t>V</t>
  </si>
  <si>
    <t>Kediri</t>
  </si>
  <si>
    <t>Kediri Kota</t>
  </si>
  <si>
    <t>EAA</t>
  </si>
  <si>
    <t>Blitar</t>
  </si>
  <si>
    <t>EBA</t>
  </si>
  <si>
    <t>Tulungagung</t>
  </si>
  <si>
    <t>ECA</t>
  </si>
  <si>
    <t>Ngunut</t>
  </si>
  <si>
    <t>EDA</t>
  </si>
  <si>
    <t>NGUNUT</t>
  </si>
  <si>
    <t>Srengat</t>
  </si>
  <si>
    <t>EEA</t>
  </si>
  <si>
    <t>Pare</t>
  </si>
  <si>
    <t>EFA</t>
  </si>
  <si>
    <t>Wlingi</t>
  </si>
  <si>
    <t>EHA</t>
  </si>
  <si>
    <t>WLINGI</t>
  </si>
  <si>
    <t>Sutojayan</t>
  </si>
  <si>
    <t>ELA</t>
  </si>
  <si>
    <t>Ngadiluwih</t>
  </si>
  <si>
    <t>EMA</t>
  </si>
  <si>
    <t>Grogol</t>
  </si>
  <si>
    <t>ENA</t>
  </si>
  <si>
    <t>Campurdarat</t>
  </si>
  <si>
    <t>EPA</t>
  </si>
  <si>
    <t>CAMPURDARAT</t>
  </si>
  <si>
    <t>VI</t>
  </si>
  <si>
    <t>Madiun</t>
  </si>
  <si>
    <t>Madiun Kota</t>
  </si>
  <si>
    <t>FAA</t>
  </si>
  <si>
    <t>Magetan</t>
  </si>
  <si>
    <t>FCA</t>
  </si>
  <si>
    <t>Ngawi</t>
  </si>
  <si>
    <t>FHA</t>
  </si>
  <si>
    <t>Maospati</t>
  </si>
  <si>
    <t>FDA</t>
  </si>
  <si>
    <t>Caruban</t>
  </si>
  <si>
    <t>FFA</t>
  </si>
  <si>
    <t>Dolopo</t>
  </si>
  <si>
    <t>FGA</t>
  </si>
  <si>
    <t>DOLOPO</t>
  </si>
  <si>
    <t>Mantingan</t>
  </si>
  <si>
    <t>FJA</t>
  </si>
  <si>
    <t>VII</t>
  </si>
  <si>
    <t>Malang</t>
  </si>
  <si>
    <t>Lawang</t>
  </si>
  <si>
    <t>CBA</t>
  </si>
  <si>
    <t>Bululawang</t>
  </si>
  <si>
    <t>CCA</t>
  </si>
  <si>
    <t>BULULAWANG</t>
  </si>
  <si>
    <t>Batu</t>
  </si>
  <si>
    <t>CDA</t>
  </si>
  <si>
    <t>CKA</t>
  </si>
  <si>
    <t>Singosari</t>
  </si>
  <si>
    <t>CEA</t>
  </si>
  <si>
    <t>Kepanjen</t>
  </si>
  <si>
    <t>CFA</t>
  </si>
  <si>
    <t>Tumpang</t>
  </si>
  <si>
    <t>CGA</t>
  </si>
  <si>
    <t>Malang Kota</t>
  </si>
  <si>
    <t>CPA</t>
  </si>
  <si>
    <t>Kebon agung</t>
  </si>
  <si>
    <t>CRA</t>
  </si>
  <si>
    <t>Gondanglegi</t>
  </si>
  <si>
    <t>CHA</t>
  </si>
  <si>
    <t>Dampit</t>
  </si>
  <si>
    <t>CJA</t>
  </si>
  <si>
    <t>DAMPIT</t>
  </si>
  <si>
    <t>CJB</t>
  </si>
  <si>
    <t>Sumberpucung</t>
  </si>
  <si>
    <t>CLA</t>
  </si>
  <si>
    <t>Dinoyo</t>
  </si>
  <si>
    <t>CMA</t>
  </si>
  <si>
    <t>Blimbing</t>
  </si>
  <si>
    <t>CNA</t>
  </si>
  <si>
    <t>VIII</t>
  </si>
  <si>
    <t>Mojokerto</t>
  </si>
  <si>
    <t>Mojoagung</t>
  </si>
  <si>
    <t>HAA</t>
  </si>
  <si>
    <t>Mojokerto Kota</t>
  </si>
  <si>
    <t>HCA</t>
  </si>
  <si>
    <t>Jombang</t>
  </si>
  <si>
    <t>HDA</t>
  </si>
  <si>
    <t>Ngoro</t>
  </si>
  <si>
    <t>HEA</t>
  </si>
  <si>
    <t>Ploso</t>
  </si>
  <si>
    <t>HFA</t>
  </si>
  <si>
    <t>Mojosari</t>
  </si>
  <si>
    <t>HGA</t>
  </si>
  <si>
    <t>Pacet</t>
  </si>
  <si>
    <t>HHA</t>
  </si>
  <si>
    <t>Kertosono</t>
  </si>
  <si>
    <t>HJA</t>
  </si>
  <si>
    <t>Warujayeng</t>
  </si>
  <si>
    <t>HKA</t>
  </si>
  <si>
    <t>Nganjuk</t>
  </si>
  <si>
    <t>HLA</t>
  </si>
  <si>
    <t>IX</t>
  </si>
  <si>
    <t>Pamekasan</t>
  </si>
  <si>
    <t>Pamekasan Kota</t>
  </si>
  <si>
    <t>KAA</t>
  </si>
  <si>
    <t>Sumenep</t>
  </si>
  <si>
    <t>KBA</t>
  </si>
  <si>
    <t>Sampang</t>
  </si>
  <si>
    <t>KCA</t>
  </si>
  <si>
    <t>Bangkalan</t>
  </si>
  <si>
    <t>KDA</t>
  </si>
  <si>
    <t>Kamal</t>
  </si>
  <si>
    <t>KEA</t>
  </si>
  <si>
    <t>Ketapang</t>
  </si>
  <si>
    <t>KFA</t>
  </si>
  <si>
    <t>KETAPANG</t>
  </si>
  <si>
    <t>Blega</t>
  </si>
  <si>
    <t>KGA</t>
  </si>
  <si>
    <t>Waru</t>
  </si>
  <si>
    <t>KJA</t>
  </si>
  <si>
    <t>WARU</t>
  </si>
  <si>
    <t>Ambunten</t>
  </si>
  <si>
    <t>KKA</t>
  </si>
  <si>
    <t>AMBUNTEN</t>
  </si>
  <si>
    <t>Kangean</t>
  </si>
  <si>
    <t>KLA</t>
  </si>
  <si>
    <t>KANGEAN</t>
  </si>
  <si>
    <t>X</t>
  </si>
  <si>
    <t>Ponorogo</t>
  </si>
  <si>
    <t>Ponorogo Kota</t>
  </si>
  <si>
    <t>SAA</t>
  </si>
  <si>
    <t>Balong</t>
  </si>
  <si>
    <t>SBA</t>
  </si>
  <si>
    <t>Pacitan</t>
  </si>
  <si>
    <t>SCA</t>
  </si>
  <si>
    <t>Trenggalek</t>
  </si>
  <si>
    <t>XI</t>
  </si>
  <si>
    <t>Pasuruan</t>
  </si>
  <si>
    <t>Pasuruan Kota</t>
  </si>
  <si>
    <t>DAA</t>
  </si>
  <si>
    <t>Gondangwetan</t>
  </si>
  <si>
    <t>DBA</t>
  </si>
  <si>
    <t>Grati</t>
  </si>
  <si>
    <t>DCA</t>
  </si>
  <si>
    <t>Bangil</t>
  </si>
  <si>
    <t>DDA</t>
  </si>
  <si>
    <t>Pandaan</t>
  </si>
  <si>
    <t>DEA</t>
  </si>
  <si>
    <t>Prigen</t>
  </si>
  <si>
    <t>DFA</t>
  </si>
  <si>
    <t>Probolinggo</t>
  </si>
  <si>
    <t>DGA</t>
  </si>
  <si>
    <t>Kraksaan</t>
  </si>
  <si>
    <t>DHA</t>
  </si>
  <si>
    <t>Sukorejo</t>
  </si>
  <si>
    <t>DJA</t>
  </si>
  <si>
    <t>XII</t>
  </si>
  <si>
    <t>Surabaya Barat</t>
  </si>
  <si>
    <t>Taman</t>
  </si>
  <si>
    <t>RAA</t>
  </si>
  <si>
    <t>Karang Pilang</t>
  </si>
  <si>
    <t>RBA</t>
  </si>
  <si>
    <t>Menganti</t>
  </si>
  <si>
    <t>RCA</t>
  </si>
  <si>
    <t>XIII</t>
  </si>
  <si>
    <t>Surabaya Selatan</t>
  </si>
  <si>
    <t>Darmo Permai</t>
  </si>
  <si>
    <t>BBA</t>
  </si>
  <si>
    <t>Dukuh Kupang</t>
  </si>
  <si>
    <t>BCA</t>
  </si>
  <si>
    <t>Ngagel</t>
  </si>
  <si>
    <t>BDA</t>
  </si>
  <si>
    <t>Rungkut</t>
  </si>
  <si>
    <t>BEA</t>
  </si>
  <si>
    <t>Gedangan</t>
  </si>
  <si>
    <t>BHA</t>
  </si>
  <si>
    <t>XIV</t>
  </si>
  <si>
    <t>Surabaya Utara</t>
  </si>
  <si>
    <t>Indrapura</t>
  </si>
  <si>
    <t>AAA</t>
  </si>
  <si>
    <t>Ploso-sbu</t>
  </si>
  <si>
    <t>ABA</t>
  </si>
  <si>
    <t>PLOSO-SBU</t>
  </si>
  <si>
    <t>Tandes</t>
  </si>
  <si>
    <t>ACA</t>
  </si>
  <si>
    <t>Perak</t>
  </si>
  <si>
    <t>ADA</t>
  </si>
  <si>
    <t>Kenjeran</t>
  </si>
  <si>
    <t>AEA</t>
  </si>
  <si>
    <t>Embong Wungu</t>
  </si>
  <si>
    <t>AFA</t>
  </si>
  <si>
    <t>XV</t>
  </si>
  <si>
    <t>Sidoarjo</t>
  </si>
  <si>
    <t>Sidoarjo Kota</t>
  </si>
  <si>
    <t>PAA</t>
  </si>
  <si>
    <t>Krian</t>
  </si>
  <si>
    <t>PBA</t>
  </si>
  <si>
    <t>Porong</t>
  </si>
  <si>
    <t>PCA</t>
  </si>
  <si>
    <t>XVI</t>
  </si>
  <si>
    <t>Situbondo</t>
  </si>
  <si>
    <t>Panarukan</t>
  </si>
  <si>
    <t>LAA</t>
  </si>
  <si>
    <t>Besuki</t>
  </si>
  <si>
    <t>LCA</t>
  </si>
  <si>
    <t>BESUKI</t>
  </si>
  <si>
    <t>Asembagus</t>
  </si>
  <si>
    <t>LDA</t>
  </si>
  <si>
    <t>Bondowoso</t>
  </si>
  <si>
    <t>LEA</t>
  </si>
  <si>
    <t>Wonosari</t>
  </si>
  <si>
    <t>LBA</t>
  </si>
  <si>
    <t>WONOSARI</t>
  </si>
  <si>
    <t>I4/80000000</t>
  </si>
  <si>
    <t>I3/11000000</t>
  </si>
  <si>
    <t>S2/240000</t>
  </si>
  <si>
    <t>I2/41500</t>
  </si>
  <si>
    <t>S2K/1385000</t>
  </si>
  <si>
    <t>B2/164000</t>
  </si>
  <si>
    <t>01/01/2025 Impor</t>
  </si>
  <si>
    <t>01/12/2025 Ekspor</t>
  </si>
  <si>
    <t>01/03/2025 Ekspor</t>
  </si>
  <si>
    <t>01/04/2025 Impor</t>
  </si>
  <si>
    <t>01/04/2025 Ekspor</t>
  </si>
  <si>
    <t>01/05/2025 Impor</t>
  </si>
  <si>
    <t>01/05/2025 Ekspor</t>
  </si>
  <si>
    <t>01/06/2025 Ekspor</t>
  </si>
  <si>
    <t>01/07/2025 Ekspor</t>
  </si>
  <si>
    <t>01/08/2025 Impor</t>
  </si>
  <si>
    <t>01/08/2025 Ekspor</t>
  </si>
  <si>
    <t>01/09/2025 Impor</t>
  </si>
  <si>
    <t>01/09/2025 Ekspor</t>
  </si>
  <si>
    <t>01/10/2025 Impor</t>
  </si>
  <si>
    <t>01/10/2025 Ekspor</t>
  </si>
  <si>
    <t>01/11/2025 Impor</t>
  </si>
  <si>
    <t>01/11/2025 Ekspor</t>
  </si>
  <si>
    <t>01/12/2025 Impor</t>
  </si>
  <si>
    <t>01/01/2025 Ekspor</t>
  </si>
  <si>
    <t>01/02/2025 Impor</t>
  </si>
  <si>
    <t>01/02/2025 Ekspor</t>
  </si>
  <si>
    <t>01/03/2025 Impor</t>
  </si>
  <si>
    <t>01/06/2025 Impor</t>
  </si>
  <si>
    <t>01/07/2025 Impor</t>
  </si>
  <si>
    <t>TOTAL IMPOR</t>
  </si>
  <si>
    <t>TOTAL EKSPOR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</si>
</sst>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[$-409]mmm\-yy;@"/>
    <numFmt numFmtId="167" formatCode="_(* #,##0_);_(* \(#,##0\);_(* &quot;-&quot;??_);_(@_)"/>
  </numFmts>
  <fonts count="19" x14ac:knownFonts="1">
    <font>
      <sz val="10"/>
      <color indexed="0"/>
      <name val="Arial"/>
    </font>
    <font>
      <sz val="11"/>
      <color theme="1"/>
      <name val="Calibri"/>
      <family val="2"/>
      <scheme val="minor"/>
    </font>
    <font>
      <sz val="10"/>
      <color indexed="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indexed="0"/>
      <name val="Calibri"/>
      <family val="2"/>
      <scheme val="minor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indexed="0"/>
      <name val="Arial"/>
      <family val="2"/>
    </font>
    <font>
      <b/>
      <sz val="12"/>
      <color indexed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2" fillId="0" borderId="0" applyFont="0">
      <protection locked="0"/>
    </xf>
    <xf numFmtId="164" fontId="5" fillId="0" borderId="0" applyFont="0" applyFill="0" applyBorder="0" applyAlignment="0" applyProtection="0"/>
    <xf numFmtId="0" fontId="2" fillId="0" borderId="0"/>
    <xf numFmtId="0" fontId="5" fillId="0" borderId="0"/>
    <xf numFmtId="0" fontId="3" fillId="0" borderId="0"/>
    <xf numFmtId="0" fontId="3" fillId="0" borderId="0"/>
    <xf numFmtId="9" fontId="2" fillId="0" borderId="0" applyFont="0">
      <protection locked="0"/>
    </xf>
  </cellStyleXfs>
  <cellXfs count="94">
    <xf numFmtId="0" fontId="0" fillId="0" borderId="0" xfId="0" applyProtection="1">
      <protection locked="0"/>
    </xf>
    <xf numFmtId="0" fontId="8" fillId="2" borderId="1" xfId="5" applyFont="1" applyFill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0" fontId="8" fillId="3" borderId="1" xfId="5" applyFont="1" applyFill="1" applyBorder="1" applyAlignment="1">
      <alignment horizontal="center" vertical="center" wrapText="1"/>
    </xf>
    <xf numFmtId="0" fontId="4" fillId="4" borderId="0" xfId="0" applyFont="1" applyFill="1" applyProtection="1">
      <protection locked="0"/>
    </xf>
    <xf numFmtId="0" fontId="10" fillId="5" borderId="0" xfId="0" applyFont="1" applyFill="1" applyAlignment="1" applyProtection="1">
      <alignment horizontal="left" vertical="center"/>
      <protection locked="0"/>
    </xf>
    <xf numFmtId="0" fontId="10" fillId="5" borderId="0" xfId="0" applyFont="1" applyFill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12" fillId="0" borderId="0" xfId="1" applyNumberFormat="1" applyFont="1">
      <protection locked="0"/>
    </xf>
    <xf numFmtId="0" fontId="10" fillId="6" borderId="0" xfId="0" applyFont="1" applyFill="1" applyAlignment="1" applyProtection="1">
      <alignment horizontal="left" vertical="center"/>
      <protection locked="0"/>
    </xf>
    <xf numFmtId="0" fontId="6" fillId="0" borderId="0" xfId="6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1" fontId="12" fillId="0" borderId="0" xfId="1" applyNumberFormat="1" applyFont="1"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" fillId="0" borderId="1" xfId="5" applyFont="1" applyBorder="1" applyAlignment="1">
      <alignment horizontal="center" vertical="center"/>
    </xf>
    <xf numFmtId="0" fontId="1" fillId="0" borderId="1" xfId="6" applyFont="1" applyBorder="1" applyAlignment="1">
      <alignment horizontal="center" vertical="center"/>
    </xf>
    <xf numFmtId="166" fontId="1" fillId="0" borderId="1" xfId="0" applyNumberFormat="1" applyFont="1" applyBorder="1" applyAlignment="1" applyProtection="1">
      <alignment horizontal="center" vertical="center"/>
      <protection locked="0"/>
    </xf>
    <xf numFmtId="166" fontId="7" fillId="0" borderId="0" xfId="0" applyNumberFormat="1" applyFont="1" applyAlignment="1" applyProtection="1">
      <alignment horizontal="center" vertical="center"/>
      <protection locked="0"/>
    </xf>
    <xf numFmtId="166" fontId="8" fillId="3" borderId="1" xfId="5" applyNumberFormat="1" applyFont="1" applyFill="1" applyBorder="1" applyAlignment="1">
      <alignment horizontal="center" vertical="center"/>
    </xf>
    <xf numFmtId="166" fontId="7" fillId="0" borderId="1" xfId="0" applyNumberFormat="1" applyFont="1" applyBorder="1" applyAlignment="1" applyProtection="1">
      <alignment horizontal="center" vertical="center"/>
      <protection locked="0"/>
    </xf>
    <xf numFmtId="166" fontId="8" fillId="3" borderId="1" xfId="5" applyNumberFormat="1" applyFont="1" applyFill="1" applyBorder="1" applyAlignment="1">
      <alignment horizontal="center" vertical="center" wrapText="1"/>
    </xf>
    <xf numFmtId="0" fontId="8" fillId="3" borderId="1" xfId="6" applyFont="1" applyFill="1" applyBorder="1" applyAlignment="1">
      <alignment horizontal="center" vertical="center"/>
    </xf>
    <xf numFmtId="165" fontId="8" fillId="3" borderId="1" xfId="1" applyNumberFormat="1" applyFont="1" applyFill="1" applyBorder="1" applyAlignment="1">
      <alignment horizontal="center" vertical="center"/>
      <protection locked="0"/>
    </xf>
    <xf numFmtId="0" fontId="8" fillId="7" borderId="1" xfId="5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9" fontId="7" fillId="0" borderId="1" xfId="7" applyFont="1" applyBorder="1" applyAlignment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165" fontId="7" fillId="0" borderId="0" xfId="1" applyNumberFormat="1" applyFont="1" applyAlignment="1">
      <alignment horizontal="center" vertical="center"/>
      <protection locked="0"/>
    </xf>
    <xf numFmtId="1" fontId="1" fillId="0" borderId="1" xfId="1" applyNumberFormat="1" applyFont="1" applyBorder="1" applyAlignment="1">
      <alignment horizontal="center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14" fillId="8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6" applyFont="1" applyBorder="1" applyAlignment="1">
      <alignment horizontal="left" vertical="center"/>
    </xf>
    <xf numFmtId="1" fontId="0" fillId="0" borderId="1" xfId="0" applyNumberFormat="1" applyBorder="1" applyAlignment="1" applyProtection="1">
      <alignment horizontal="center" vertical="center"/>
      <protection locked="0"/>
    </xf>
    <xf numFmtId="165" fontId="0" fillId="0" borderId="1" xfId="1" applyNumberFormat="1" applyFont="1" applyBorder="1" applyAlignment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5" fillId="9" borderId="0" xfId="0" applyFont="1" applyFill="1" applyAlignment="1" applyProtection="1">
      <alignment horizontal="left" vertical="center"/>
      <protection locked="0"/>
    </xf>
    <xf numFmtId="0" fontId="15" fillId="10" borderId="0" xfId="0" applyFont="1" applyFill="1" applyAlignment="1" applyProtection="1">
      <alignment horizontal="left" vertical="center"/>
      <protection locked="0"/>
    </xf>
    <xf numFmtId="0" fontId="15" fillId="4" borderId="0" xfId="0" applyFont="1" applyFill="1" applyAlignment="1" applyProtection="1">
      <alignment horizontal="left" vertical="center"/>
      <protection locked="0"/>
    </xf>
    <xf numFmtId="0" fontId="15" fillId="11" borderId="0" xfId="0" applyFont="1" applyFill="1" applyAlignment="1" applyProtection="1">
      <alignment horizontal="left" vertical="center"/>
      <protection locked="0"/>
    </xf>
    <xf numFmtId="0" fontId="15" fillId="12" borderId="0" xfId="0" applyFont="1" applyFill="1" applyAlignment="1" applyProtection="1">
      <alignment horizontal="left" vertical="center"/>
      <protection locked="0"/>
    </xf>
    <xf numFmtId="165" fontId="13" fillId="9" borderId="0" xfId="1" applyNumberFormat="1" applyFont="1" applyFill="1" applyAlignment="1">
      <alignment horizontal="center" vertical="center"/>
      <protection locked="0"/>
    </xf>
    <xf numFmtId="165" fontId="13" fillId="10" borderId="0" xfId="1" applyNumberFormat="1" applyFont="1" applyFill="1" applyAlignment="1">
      <alignment horizontal="center" vertical="center"/>
      <protection locked="0"/>
    </xf>
    <xf numFmtId="165" fontId="13" fillId="4" borderId="0" xfId="1" applyNumberFormat="1" applyFont="1" applyFill="1" applyAlignment="1">
      <alignment horizontal="center" vertical="center"/>
      <protection locked="0"/>
    </xf>
    <xf numFmtId="10" fontId="13" fillId="11" borderId="0" xfId="7" applyNumberFormat="1" applyFont="1" applyFill="1" applyAlignment="1">
      <alignment horizontal="center" vertical="center"/>
      <protection locked="0"/>
    </xf>
    <xf numFmtId="2" fontId="13" fillId="12" borderId="0" xfId="0" applyNumberFormat="1" applyFont="1" applyFill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4" fillId="13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0" fillId="14" borderId="1" xfId="0" applyFill="1" applyBorder="1" applyAlignment="1" applyProtection="1">
      <alignment horizontal="center" vertical="center"/>
      <protection locked="0"/>
    </xf>
    <xf numFmtId="164" fontId="0" fillId="14" borderId="1" xfId="0" applyNumberFormat="1" applyFill="1" applyBorder="1" applyAlignment="1" applyProtection="1">
      <alignment horizontal="center" vertical="center"/>
      <protection locked="0"/>
    </xf>
    <xf numFmtId="0" fontId="7" fillId="15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1" fontId="7" fillId="0" borderId="1" xfId="1" applyNumberFormat="1" applyFont="1" applyBorder="1" applyAlignment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4" fillId="6" borderId="0" xfId="0" applyFont="1" applyFill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65" fontId="0" fillId="0" borderId="0" xfId="0" applyNumberFormat="1" applyAlignment="1" applyProtection="1">
      <alignment vertical="center"/>
      <protection locked="0"/>
    </xf>
    <xf numFmtId="10" fontId="0" fillId="0" borderId="1" xfId="7" applyNumberFormat="1" applyFont="1" applyBorder="1" applyAlignment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14" fillId="8" borderId="1" xfId="0" applyFont="1" applyFill="1" applyBorder="1" applyAlignment="1" applyProtection="1">
      <alignment horizontal="left" vertical="center"/>
      <protection locked="0"/>
    </xf>
    <xf numFmtId="9" fontId="14" fillId="8" borderId="1" xfId="7" applyFont="1" applyFill="1" applyBorder="1" applyAlignment="1">
      <alignment horizontal="center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165" fontId="14" fillId="8" borderId="0" xfId="1" applyNumberFormat="1" applyFont="1" applyFill="1" applyAlignment="1">
      <alignment horizontal="center" vertical="center"/>
      <protection locked="0"/>
    </xf>
    <xf numFmtId="0" fontId="14" fillId="8" borderId="2" xfId="0" applyFont="1" applyFill="1" applyBorder="1" applyAlignment="1" applyProtection="1">
      <alignment horizontal="center" vertical="center"/>
      <protection locked="0"/>
    </xf>
    <xf numFmtId="165" fontId="0" fillId="0" borderId="1" xfId="1" applyNumberFormat="1" applyFont="1" applyBorder="1" applyAlignment="1">
      <alignment vertical="center"/>
      <protection locked="0"/>
    </xf>
    <xf numFmtId="165" fontId="0" fillId="14" borderId="1" xfId="1" applyNumberFormat="1" applyFont="1" applyFill="1" applyBorder="1" applyAlignment="1">
      <alignment vertical="center"/>
      <protection locked="0"/>
    </xf>
    <xf numFmtId="167" fontId="0" fillId="0" borderId="1" xfId="0" applyNumberFormat="1" applyBorder="1" applyAlignment="1" applyProtection="1">
      <alignment vertical="center"/>
      <protection locked="0"/>
    </xf>
    <xf numFmtId="9" fontId="0" fillId="0" borderId="1" xfId="7" applyFont="1" applyBorder="1" applyAlignment="1">
      <alignment horizontal="center" vertical="center"/>
      <protection locked="0"/>
    </xf>
    <xf numFmtId="165" fontId="14" fillId="8" borderId="0" xfId="1" applyNumberFormat="1" applyFont="1" applyFill="1" applyAlignment="1">
      <alignment vertical="center"/>
      <protection locked="0"/>
    </xf>
    <xf numFmtId="165" fontId="14" fillId="8" borderId="1" xfId="1" applyNumberFormat="1" applyFont="1" applyFill="1" applyBorder="1" applyAlignment="1">
      <alignment vertical="center"/>
      <protection locked="0"/>
    </xf>
    <xf numFmtId="43" fontId="14" fillId="8" borderId="0" xfId="1" applyFont="1" applyFill="1" applyAlignment="1">
      <alignment vertical="center"/>
      <protection locked="0"/>
    </xf>
    <xf numFmtId="1" fontId="14" fillId="8" borderId="0" xfId="1" applyNumberFormat="1" applyFont="1" applyFill="1" applyAlignment="1">
      <alignment horizontal="center" vertical="center"/>
      <protection locked="0"/>
    </xf>
    <xf numFmtId="167" fontId="14" fillId="8" borderId="0" xfId="1" applyNumberFormat="1" applyFont="1" applyFill="1" applyAlignment="1">
      <alignment vertical="center"/>
      <protection locked="0"/>
    </xf>
    <xf numFmtId="43" fontId="14" fillId="8" borderId="1" xfId="1" applyFont="1" applyFill="1" applyBorder="1" applyAlignment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165" fontId="7" fillId="0" borderId="1" xfId="1" applyNumberFormat="1" applyFont="1" applyBorder="1" applyAlignment="1">
      <alignment vertical="center"/>
      <protection locked="0"/>
    </xf>
    <xf numFmtId="0" fontId="17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center"/>
      <protection locked="0"/>
    </xf>
    <xf numFmtId="0" fontId="17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right"/>
      <protection locked="0"/>
    </xf>
    <xf numFmtId="0" fontId="7" fillId="4" borderId="0" xfId="0" applyFont="1" applyFill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7" fontId="4" fillId="12" borderId="3" xfId="0" applyNumberFormat="1" applyFont="1" applyFill="1" applyBorder="1" applyAlignment="1" applyProtection="1">
      <alignment vertical="center"/>
      <protection locked="0"/>
    </xf>
    <xf numFmtId="17" fontId="4" fillId="12" borderId="4" xfId="0" applyNumberFormat="1" applyFont="1" applyFill="1" applyBorder="1" applyAlignment="1" applyProtection="1">
      <alignment vertical="center"/>
      <protection locked="0"/>
    </xf>
    <xf numFmtId="17" fontId="4" fillId="3" borderId="3" xfId="0" applyNumberFormat="1" applyFont="1" applyFill="1" applyBorder="1" applyAlignment="1" applyProtection="1">
      <alignment vertical="center"/>
      <protection locked="0"/>
    </xf>
    <xf numFmtId="17" fontId="4" fillId="3" borderId="3" xfId="0" applyNumberFormat="1" applyFont="1" applyFill="1" applyBorder="1" applyAlignment="1" applyProtection="1">
      <alignment horizontal="center" vertical="center"/>
      <protection locked="0"/>
    </xf>
    <xf numFmtId="17" fontId="4" fillId="3" borderId="4" xfId="0" applyNumberFormat="1" applyFont="1" applyFill="1" applyBorder="1" applyAlignment="1" applyProtection="1">
      <alignment vertical="center"/>
      <protection locked="0"/>
    </xf>
  </cellXfs>
  <cellStyles count="8">
    <cellStyle name="Comma" xfId="1" builtinId="3"/>
    <cellStyle name="Comma 2" xfId="2" xr:uid="{00000000-0005-0000-0000-000003000000}"/>
    <cellStyle name="Normal" xfId="0" builtinId="0"/>
    <cellStyle name="Normal 2" xfId="3" xr:uid="{00000000-0005-0000-0000-000005000000}"/>
    <cellStyle name="Normal 3" xfId="4" xr:uid="{00000000-0005-0000-0000-000006000000}"/>
    <cellStyle name="Normal_Sheet - 1" xfId="5" xr:uid="{00000000-0005-0000-0000-000008000000}"/>
    <cellStyle name="Normal_Sheet5" xfId="6" xr:uid="{00000000-0005-0000-0000-00000E000000}"/>
    <cellStyle name="Percent" xfId="7" builtinId="5"/>
  </cellStyles>
  <dxfs count="0"/>
  <tableStyles count="0" defaultTableStyle="TableStyleMedium2" defaultPivotStyle="PivotStyleLight16"/>
  <colors>
    <mruColors>
      <color rgb="FF7BEBF1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Transaksi Pelanggan PLTS ATAP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'2025'!$AX$8</c:f>
              <c:strCache>
                <c:ptCount val="1"/>
                <c:pt idx="0">
                  <c:v>Impor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'2025'!$AY$7:$BJ$7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'2025'!$AY$8:$BJ$8</c:f>
              <c:numCache>
                <c:formatCode>_-* #,##0_-;\-* #,##0_-;_-* "-"??_-;_-@_-</c:formatCode>
                <c:ptCount val="12"/>
                <c:pt idx="0">
                  <c:v>143132936</c:v>
                </c:pt>
                <c:pt idx="1">
                  <c:v>140302176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45A1-BB0D-BDD1EFCA1F83}"/>
            </c:ext>
          </c:extLst>
        </c:ser>
        <c:ser>
          <c:idx val="1"/>
          <c:order val="1"/>
          <c:tx>
            <c:strRef>
              <c:f>'2025'!$AX$9</c:f>
              <c:strCache>
                <c:ptCount val="1"/>
                <c:pt idx="0">
                  <c:v>Ekspor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'2025'!$AY$7:$BJ$7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'2025'!$AY$9:$BJ$9</c:f>
              <c:numCache>
                <c:formatCode>_-* #,##0_-;\-* #,##0_-;_-* "-"??_-;_-@_-</c:formatCode>
                <c:ptCount val="12"/>
                <c:pt idx="0">
                  <c:v>252093.88000000003</c:v>
                </c:pt>
                <c:pt idx="1">
                  <c:v>272824.30999999988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45A1-BB0D-BDD1EFCA1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65887"/>
        <c:axId val="500256319"/>
      </c:areaChart>
      <c:catAx>
        <c:axId val="50026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0256319"/>
        <c:crosses val="autoZero"/>
        <c:auto val="1"/>
        <c:lblAlgn val="ctr"/>
        <c:lblOffset val="100"/>
        <c:noMultiLvlLbl val="0"/>
      </c:catAx>
      <c:valAx>
        <c:axId val="500256319"/>
        <c:scaling>
          <c:orientation val="minMax"/>
          <c:max val="15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0265887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'REKAPITULASI 2025'!$AI$2</c:f>
              <c:strCache>
                <c:ptCount val="1"/>
                <c:pt idx="0">
                  <c:v>MWh Import (Dari PLN)</c:v>
                </c:pt>
              </c:strCache>
            </c:strRef>
          </c:tx>
          <c:spPr>
            <a:solidFill>
              <a:srgbClr val="7BEBF1"/>
            </a:solidFill>
            <a:ln w="9525" cap="flat" cmpd="sng" algn="ctr">
              <a:solidFill>
                <a:srgbClr val="00B0F0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'REKAPITULASI 2025'!$AG$3:$AG$17</c:f>
              <c:strCache>
                <c:ptCount val="15"/>
                <c:pt idx="0">
                  <c:v>B.2 / 6.600 VA s.d 200 kVA </c:v>
                </c:pt>
                <c:pt idx="1">
                  <c:v>B.3 / &gt; 200 kVA s.d &lt;30.000 kVA</c:v>
                </c:pt>
                <c:pt idx="2">
                  <c:v>I.2 / &gt; 14 kVA s.d 200 kVA</c:v>
                </c:pt>
                <c:pt idx="3">
                  <c:v>I.3 / &gt; 200 kVA</c:v>
                </c:pt>
                <c:pt idx="4">
                  <c:v>I.4 / 30.000 kVA keatas</c:v>
                </c:pt>
                <c:pt idx="5">
                  <c:v>P.1 / 6.600 VA s.d 200 kVA</c:v>
                </c:pt>
                <c:pt idx="6">
                  <c:v>P.2 / &gt; 200 kVA</c:v>
                </c:pt>
                <c:pt idx="7">
                  <c:v>R.1 / 1.300  VA</c:v>
                </c:pt>
                <c:pt idx="8">
                  <c:v>R.1 / 2.200  VA</c:v>
                </c:pt>
                <c:pt idx="9">
                  <c:v>R.2 / 3.500  VA s.d 5.500  VA</c:v>
                </c:pt>
                <c:pt idx="10">
                  <c:v>R.3 / &gt; 200 kVA s.d &lt; 30.000 kVA</c:v>
                </c:pt>
                <c:pt idx="11">
                  <c:v>R.3 / 6.600 VA s.d 200 kVA</c:v>
                </c:pt>
                <c:pt idx="12">
                  <c:v>S.1 / 2.200  VA</c:v>
                </c:pt>
                <c:pt idx="13">
                  <c:v>S.1 / 3.500  VA s.d 200  kVA</c:v>
                </c:pt>
                <c:pt idx="14">
                  <c:v>S.2 / &gt; 200  kVA s.d &lt; 30.000 kVA</c:v>
                </c:pt>
              </c:strCache>
            </c:strRef>
          </c:cat>
          <c:val>
            <c:numRef>
              <c:f>'REKAPITULASI 2025'!$AI$3:$AI$17</c:f>
              <c:numCache>
                <c:formatCode>_(* #,##0_);_(* \(#,##0\);_(* "-"??_);_(@_)</c:formatCode>
                <c:ptCount val="15"/>
                <c:pt idx="0">
                  <c:v>854.02200000000005</c:v>
                </c:pt>
                <c:pt idx="1">
                  <c:v>11852.558999999999</c:v>
                </c:pt>
                <c:pt idx="2">
                  <c:v>215.75299999999999</c:v>
                </c:pt>
                <c:pt idx="3">
                  <c:v>146112.935</c:v>
                </c:pt>
                <c:pt idx="4">
                  <c:v>110667.76300000001</c:v>
                </c:pt>
                <c:pt idx="5">
                  <c:v>787.67700000000002</c:v>
                </c:pt>
                <c:pt idx="6">
                  <c:v>910.803</c:v>
                </c:pt>
                <c:pt idx="7">
                  <c:v>17.797000000000001</c:v>
                </c:pt>
                <c:pt idx="8">
                  <c:v>34.331000000000003</c:v>
                </c:pt>
                <c:pt idx="9">
                  <c:v>188.84200000000001</c:v>
                </c:pt>
                <c:pt idx="10">
                  <c:v>164.17</c:v>
                </c:pt>
                <c:pt idx="11">
                  <c:v>353.66</c:v>
                </c:pt>
                <c:pt idx="12">
                  <c:v>4.4889999999999999</c:v>
                </c:pt>
                <c:pt idx="13">
                  <c:v>2225.2530000000002</c:v>
                </c:pt>
                <c:pt idx="14">
                  <c:v>4404.7280000000001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3-40B3-852A-AF6B0CC423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96430928"/>
        <c:axId val="39642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'REKAPITULASI 2025'!$AH$2</c15:sqref>
                        </c15:formulaRef>
                      </c:ext>
                    </c:extLst>
                    <c:strCache>
                      <c:ptCount val="1"/>
                      <c:pt idx="0">
                        <c:v>kWh Import (Dari PLN)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8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'REKAPITULASI 2025'!$AG$3:$AG$17</c15:sqref>
                        </c15:formulaRef>
                      </c:ext>
                    </c:extLst>
                    <c:strCache>
                      <c:ptCount val="15"/>
                      <c:pt idx="0">
                        <c:v>B.2 / 6.600 VA s.d 200 kVA </c:v>
                      </c:pt>
                      <c:pt idx="1">
                        <c:v>B.3 / &gt; 200 kVA s.d &lt;30.000 kVA</c:v>
                      </c:pt>
                      <c:pt idx="2">
                        <c:v>I.2 / &gt; 14 kVA s.d 200 kVA</c:v>
                      </c:pt>
                      <c:pt idx="3">
                        <c:v>I.3 / &gt; 200 kVA</c:v>
                      </c:pt>
                      <c:pt idx="4">
                        <c:v>I.4 / 30.000 kVA keatas</c:v>
                      </c:pt>
                      <c:pt idx="5">
                        <c:v>P.1 / 6.600 VA s.d 200 kVA</c:v>
                      </c:pt>
                      <c:pt idx="6">
                        <c:v>P.2 / &gt; 200 kVA</c:v>
                      </c:pt>
                      <c:pt idx="7">
                        <c:v>R.1 / 1.300  VA</c:v>
                      </c:pt>
                      <c:pt idx="8">
                        <c:v>R.1 / 2.200  VA</c:v>
                      </c:pt>
                      <c:pt idx="9">
                        <c:v>R.2 / 3.500  VA s.d 5.500  VA</c:v>
                      </c:pt>
                      <c:pt idx="10">
                        <c:v>R.3 / &gt; 200 kVA s.d &lt; 30.000 kVA</c:v>
                      </c:pt>
                      <c:pt idx="11">
                        <c:v>R.3 / 6.600 VA s.d 200 kVA</c:v>
                      </c:pt>
                      <c:pt idx="12">
                        <c:v>S.1 / 2.200  VA</c:v>
                      </c:pt>
                      <c:pt idx="13">
                        <c:v>S.1 / 3.500  VA s.d 200  kVA</c:v>
                      </c:pt>
                      <c:pt idx="14">
                        <c:v>S.2 / &gt; 200  kVA s.d &lt; 30.000 kVA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2025'!$AH$3:$AH$17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5"/>
                      <c:pt idx="0">
                        <c:v>854022</c:v>
                      </c:pt>
                      <c:pt idx="1">
                        <c:v>11852559</c:v>
                      </c:pt>
                      <c:pt idx="2">
                        <c:v>215753</c:v>
                      </c:pt>
                      <c:pt idx="3">
                        <c:v>146112935</c:v>
                      </c:pt>
                      <c:pt idx="4">
                        <c:v>110667763</c:v>
                      </c:pt>
                      <c:pt idx="5">
                        <c:v>787677</c:v>
                      </c:pt>
                      <c:pt idx="6">
                        <c:v>910803</c:v>
                      </c:pt>
                      <c:pt idx="7">
                        <c:v>17797</c:v>
                      </c:pt>
                      <c:pt idx="8">
                        <c:v>34331</c:v>
                      </c:pt>
                      <c:pt idx="9">
                        <c:v>188842</c:v>
                      </c:pt>
                      <c:pt idx="10">
                        <c:v>164170</c:v>
                      </c:pt>
                      <c:pt idx="11">
                        <c:v>353660</c:v>
                      </c:pt>
                      <c:pt idx="12">
                        <c:v>4489</c:v>
                      </c:pt>
                      <c:pt idx="13">
                        <c:v>2225253</c:v>
                      </c:pt>
                      <c:pt idx="14">
                        <c:v>4404728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0C3-40B3-852A-AF6B0CC4239A}"/>
                  </c:ext>
                </c:extLst>
              </c15:ser>
            </c15:filteredBarSeries>
          </c:ext>
        </c:extLst>
      </c:barChart>
      <c:catAx>
        <c:axId val="3964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29488"/>
        <c:crosses val="autoZero"/>
        <c:auto val="1"/>
        <c:lblAlgn val="ctr"/>
        <c:lblOffset val="100"/>
        <c:noMultiLvlLbl val="0"/>
      </c:catAx>
      <c:valAx>
        <c:axId val="396429488"/>
        <c:scaling>
          <c:orientation val="minMax"/>
          <c:max val="150000"/>
          <c:min val="0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'REKAPITULASI 2025'!$AM$2</c:f>
              <c:strCache>
                <c:ptCount val="1"/>
                <c:pt idx="0">
                  <c:v>MWh Export (Ke PLN)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'REKAPITULASI 2025'!$AK$3:$AK$17</c:f>
              <c:strCache>
                <c:ptCount val="15"/>
                <c:pt idx="0">
                  <c:v>B.2 / 6.600 VA s.d 200 kVA </c:v>
                </c:pt>
                <c:pt idx="1">
                  <c:v>B.3 / &gt; 200 kVA s.d &lt;30.000 kVA</c:v>
                </c:pt>
                <c:pt idx="2">
                  <c:v>I.2 / &gt; 14 kVA s.d 200 kVA</c:v>
                </c:pt>
                <c:pt idx="3">
                  <c:v>I.3 / &gt; 200 kVA</c:v>
                </c:pt>
                <c:pt idx="4">
                  <c:v>I.4 / 30.000 kVA keatas</c:v>
                </c:pt>
                <c:pt idx="5">
                  <c:v>P.1 / 6.600 VA s.d 200 kVA</c:v>
                </c:pt>
                <c:pt idx="6">
                  <c:v>P.2 / &gt; 200 kVA</c:v>
                </c:pt>
                <c:pt idx="7">
                  <c:v>R.1 / 1.300  VA</c:v>
                </c:pt>
                <c:pt idx="8">
                  <c:v>R.1 / 2.200  VA</c:v>
                </c:pt>
                <c:pt idx="9">
                  <c:v>R.2 / 3.500  VA s.d 5.500  VA</c:v>
                </c:pt>
                <c:pt idx="10">
                  <c:v>R.3 / &gt; 200 kVA s.d &lt; 30.000 kVA</c:v>
                </c:pt>
                <c:pt idx="11">
                  <c:v>R.3 / 6.600 VA s.d 200 kVA</c:v>
                </c:pt>
                <c:pt idx="12">
                  <c:v>S.1 / 2.200  VA</c:v>
                </c:pt>
                <c:pt idx="13">
                  <c:v>S.1 / 3.500  VA s.d 200  kVA</c:v>
                </c:pt>
                <c:pt idx="14">
                  <c:v>S.2 / &gt; 200  kVA s.d &lt; 30.000 kVA</c:v>
                </c:pt>
              </c:strCache>
            </c:strRef>
          </c:cat>
          <c:val>
            <c:numRef>
              <c:f>'REKAPITULASI 2025'!$AM$3:$AM$17</c:f>
              <c:numCache>
                <c:formatCode>_(* #,##0_);_(* \(#,##0\);_(* "-"??_);_(@_)</c:formatCode>
                <c:ptCount val="15"/>
                <c:pt idx="0">
                  <c:v>18.181370000000001</c:v>
                </c:pt>
                <c:pt idx="1">
                  <c:v>7.8032000000000004</c:v>
                </c:pt>
                <c:pt idx="2">
                  <c:v>1.1835599999999999</c:v>
                </c:pt>
                <c:pt idx="3">
                  <c:v>252.09243000000004</c:v>
                </c:pt>
                <c:pt idx="4">
                  <c:v>0</c:v>
                </c:pt>
                <c:pt idx="5">
                  <c:v>14.728060000000001</c:v>
                </c:pt>
                <c:pt idx="6">
                  <c:v>2.4302000000000001</c:v>
                </c:pt>
                <c:pt idx="7">
                  <c:v>3.1269600000000008</c:v>
                </c:pt>
                <c:pt idx="8">
                  <c:v>8.4340200000000003</c:v>
                </c:pt>
                <c:pt idx="9">
                  <c:v>35.268609999999995</c:v>
                </c:pt>
                <c:pt idx="10">
                  <c:v>2.5518000000000001</c:v>
                </c:pt>
                <c:pt idx="11">
                  <c:v>61.389810000000004</c:v>
                </c:pt>
                <c:pt idx="12">
                  <c:v>1.1314900000000001</c:v>
                </c:pt>
                <c:pt idx="13">
                  <c:v>60.244030000000002</c:v>
                </c:pt>
                <c:pt idx="14">
                  <c:v>40.351999999999997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2-474B-B184-DB14B5AF64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96430928"/>
        <c:axId val="39642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'REKAPITULASI 2025'!$AL$2</c15:sqref>
                        </c15:formulaRef>
                      </c:ext>
                    </c:extLst>
                    <c:strCache>
                      <c:ptCount val="1"/>
                      <c:pt idx="0">
                        <c:v>kWh Export (Ke PLN)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8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'REKAPITULASI 2025'!$AK$3:$AK$17</c15:sqref>
                        </c15:formulaRef>
                      </c:ext>
                    </c:extLst>
                    <c:strCache>
                      <c:ptCount val="15"/>
                      <c:pt idx="0">
                        <c:v>B.2 / 6.600 VA s.d 200 kVA </c:v>
                      </c:pt>
                      <c:pt idx="1">
                        <c:v>B.3 / &gt; 200 kVA s.d &lt;30.000 kVA</c:v>
                      </c:pt>
                      <c:pt idx="2">
                        <c:v>I.2 / &gt; 14 kVA s.d 200 kVA</c:v>
                      </c:pt>
                      <c:pt idx="3">
                        <c:v>I.3 / &gt; 200 kVA</c:v>
                      </c:pt>
                      <c:pt idx="4">
                        <c:v>I.4 / 30.000 kVA keatas</c:v>
                      </c:pt>
                      <c:pt idx="5">
                        <c:v>P.1 / 6.600 VA s.d 200 kVA</c:v>
                      </c:pt>
                      <c:pt idx="6">
                        <c:v>P.2 / &gt; 200 kVA</c:v>
                      </c:pt>
                      <c:pt idx="7">
                        <c:v>R.1 / 1.300  VA</c:v>
                      </c:pt>
                      <c:pt idx="8">
                        <c:v>R.1 / 2.200  VA</c:v>
                      </c:pt>
                      <c:pt idx="9">
                        <c:v>R.2 / 3.500  VA s.d 5.500  VA</c:v>
                      </c:pt>
                      <c:pt idx="10">
                        <c:v>R.3 / &gt; 200 kVA s.d &lt; 30.000 kVA</c:v>
                      </c:pt>
                      <c:pt idx="11">
                        <c:v>R.3 / 6.600 VA s.d 200 kVA</c:v>
                      </c:pt>
                      <c:pt idx="12">
                        <c:v>S.1 / 2.200  VA</c:v>
                      </c:pt>
                      <c:pt idx="13">
                        <c:v>S.1 / 3.500  VA s.d 200  kVA</c:v>
                      </c:pt>
                      <c:pt idx="14">
                        <c:v>S.2 / &gt; 200  kVA s.d &lt; 30.000 kVA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2025'!$AL$3:$AL$17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5"/>
                      <c:pt idx="0">
                        <c:v>18181.370000000003</c:v>
                      </c:pt>
                      <c:pt idx="1">
                        <c:v>7803.2000000000007</c:v>
                      </c:pt>
                      <c:pt idx="2">
                        <c:v>1183.56</c:v>
                      </c:pt>
                      <c:pt idx="3">
                        <c:v>252092.43000000002</c:v>
                      </c:pt>
                      <c:pt idx="4">
                        <c:v>0</c:v>
                      </c:pt>
                      <c:pt idx="5">
                        <c:v>14728.060000000001</c:v>
                      </c:pt>
                      <c:pt idx="6">
                        <c:v>2430.2000000000003</c:v>
                      </c:pt>
                      <c:pt idx="7">
                        <c:v>3126.9600000000009</c:v>
                      </c:pt>
                      <c:pt idx="8">
                        <c:v>8434.02</c:v>
                      </c:pt>
                      <c:pt idx="9">
                        <c:v>35268.609999999993</c:v>
                      </c:pt>
                      <c:pt idx="10">
                        <c:v>2551.8000000000002</c:v>
                      </c:pt>
                      <c:pt idx="11">
                        <c:v>61389.810000000005</c:v>
                      </c:pt>
                      <c:pt idx="12">
                        <c:v>1131.49</c:v>
                      </c:pt>
                      <c:pt idx="13">
                        <c:v>60244.03</c:v>
                      </c:pt>
                      <c:pt idx="14">
                        <c:v>40352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202-474B-B184-DB14B5AF6416}"/>
                  </c:ext>
                </c:extLst>
              </c15:ser>
            </c15:filteredBarSeries>
          </c:ext>
        </c:extLst>
      </c:barChart>
      <c:catAx>
        <c:axId val="3964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29488"/>
        <c:crosses val="autoZero"/>
        <c:auto val="1"/>
        <c:lblAlgn val="ctr"/>
        <c:lblOffset val="100"/>
        <c:noMultiLvlLbl val="0"/>
      </c:catAx>
      <c:valAx>
        <c:axId val="396429488"/>
        <c:scaling>
          <c:orientation val="minMax"/>
          <c:max val="300"/>
          <c:min val="0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REKAP PERTUMBUHAN PELANGGAN PER TAHUN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'REKAPITULASI 2025'!$C$2</c:f>
              <c:strCache>
                <c:ptCount val="1"/>
                <c:pt idx="0">
                  <c:v>JUMLAH PELANGGAN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75000"/>
                    <a:tint val="66000"/>
                    <a:satMod val="160000"/>
                  </a:schemeClr>
                </a:gs>
                <a:gs pos="50000">
                  <a:schemeClr val="accent5">
                    <a:lumMod val="75000"/>
                    <a:tint val="44500"/>
                    <a:satMod val="160000"/>
                  </a:schemeClr>
                </a:gs>
                <a:gs pos="100000">
                  <a:schemeClr val="accent5">
                    <a:lumMod val="75000"/>
                    <a:tint val="23500"/>
                    <a:satMod val="16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'REKAPITULASI 2025'!$B$3:$B$9</c:f>
              <c:numCache>
                <c:formatCode>0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'REKAPITULASI 2025'!$C$3:$C$9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A-4B80-88BB-8D14A58E00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338936096"/>
        <c:axId val="338929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'REKAPITULASI 2025'!$B$2</c15:sqref>
                        </c15:formulaRef>
                      </c:ext>
                    </c:extLst>
                    <c:strCache>
                      <c:ptCount val="1"/>
                      <c:pt idx="0">
                        <c:v>TAHUN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/>
                      </a:gs>
                      <a:gs pos="75000">
                        <a:schemeClr val="accent1">
                          <a:lumMod val="60000"/>
                          <a:lumOff val="40000"/>
                        </a:schemeClr>
                      </a:gs>
                      <a:gs pos="51000">
                        <a:schemeClr val="accent1">
                          <a:alpha val="75000"/>
                        </a:schemeClr>
                      </a:gs>
                      <a:gs pos="100000">
                        <a:schemeClr val="accent1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108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'REKAPITULASI 2025'!$B$3:$B$9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5">
                        <c:v>2024</c:v>
                      </c:pt>
                      <c:pt idx="6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2025'!$B$3:$B$8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5">
                        <c:v>2024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67A-4B80-88BB-8D14A58E00C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2025'!$D$2</c15:sqref>
                        </c15:formulaRef>
                      </c:ext>
                    </c:extLst>
                    <c:strCache>
                      <c:ptCount val="1"/>
                      <c:pt idx="0">
                        <c:v>DAYA (VA)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3"/>
                      </a:gs>
                      <a:gs pos="75000">
                        <a:schemeClr val="accent3">
                          <a:lumMod val="60000"/>
                          <a:lumOff val="40000"/>
                        </a:schemeClr>
                      </a:gs>
                      <a:gs pos="51000">
                        <a:schemeClr val="accent3">
                          <a:alpha val="75000"/>
                        </a:schemeClr>
                      </a:gs>
                      <a:gs pos="100000">
                        <a:schemeClr val="accent3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108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2025'!$B$3:$B$9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5">
                        <c:v>2024</c:v>
                      </c:pt>
                      <c:pt idx="6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2025'!$D$3:$D$8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7A-4B80-88BB-8D14A58E00C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2025'!$E$2</c15:sqref>
                        </c15:formulaRef>
                      </c:ext>
                    </c:extLst>
                    <c:strCache>
                      <c:ptCount val="1"/>
                      <c:pt idx="0">
                        <c:v>KAPASITAS (Wp)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4"/>
                      </a:gs>
                      <a:gs pos="75000">
                        <a:schemeClr val="accent4">
                          <a:lumMod val="60000"/>
                          <a:lumOff val="40000"/>
                        </a:schemeClr>
                      </a:gs>
                      <a:gs pos="51000">
                        <a:schemeClr val="accent4">
                          <a:alpha val="75000"/>
                        </a:schemeClr>
                      </a:gs>
                      <a:gs pos="100000">
                        <a:schemeClr val="accent4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108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2025'!$B$3:$B$9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5">
                        <c:v>2024</c:v>
                      </c:pt>
                      <c:pt idx="6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2025'!$E$3:$E$8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7A-4B80-88BB-8D14A58E00CF}"/>
                  </c:ext>
                </c:extLst>
              </c15:ser>
            </c15:filteredBarSeries>
          </c:ext>
        </c:extLst>
      </c:barChart>
      <c:catAx>
        <c:axId val="33893609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38929856"/>
        <c:crosses val="autoZero"/>
        <c:auto val="1"/>
        <c:lblAlgn val="ctr"/>
        <c:lblOffset val="100"/>
        <c:noMultiLvlLbl val="0"/>
      </c:catAx>
      <c:valAx>
        <c:axId val="3389298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3893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'REKAPITULASI 2025'!$AT$2</c:f>
              <c:strCache>
                <c:ptCount val="1"/>
                <c:pt idx="0">
                  <c:v>Jml PLG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B6-49B3-8C6C-71C7037F81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B6-49B3-8C6C-71C7037F81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B6-49B3-8C6C-71C7037F81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B6-49B3-8C6C-71C7037F81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2B6-49B3-8C6C-71C7037F816E}"/>
              </c:ext>
            </c:extLst>
          </c:dPt>
          <c:dLbls>
            <c:dLbl>
              <c:idx val="0"/>
              <c:layout>
                <c:manualLayout>
                  <c:x val="0.14351851851851852"/>
                  <c:y val="-9.02777777777777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B6-49B3-8C6C-71C7037F816E}"/>
                </c:ext>
              </c:extLst>
            </c:dLbl>
            <c:dLbl>
              <c:idx val="1"/>
              <c:layout>
                <c:manualLayout>
                  <c:x val="0.21296296296296305"/>
                  <c:y val="-6.250000000000001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B6-49B3-8C6C-71C7037F816E}"/>
                </c:ext>
              </c:extLst>
            </c:dLbl>
            <c:dLbl>
              <c:idx val="2"/>
              <c:layout>
                <c:manualLayout>
                  <c:x val="0.20833333333333318"/>
                  <c:y val="0.12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B6-49B3-8C6C-71C7037F816E}"/>
                </c:ext>
              </c:extLst>
            </c:dLbl>
            <c:dLbl>
              <c:idx val="3"/>
              <c:layout>
                <c:manualLayout>
                  <c:x val="-0.2686881307238444"/>
                  <c:y val="-2.61835176170397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B6-49B3-8C6C-71C7037F816E}"/>
                </c:ext>
              </c:extLst>
            </c:dLbl>
            <c:dLbl>
              <c:idx val="4"/>
              <c:layout>
                <c:manualLayout>
                  <c:x val="-0.1474012102653835"/>
                  <c:y val="-6.94444444444444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B6-49B3-8C6C-71C7037F816E}"/>
                </c:ext>
              </c:extLst>
            </c:dLbl>
            <c:dLbl>
              <c:idx val="5"/>
              <c:layout>
                <c:manualLayout>
                  <c:x val="-0.16203703703703706"/>
                  <c:y val="-6.94444444444445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2B6-49B3-8C6C-71C7037F816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'REKAPITULASI 2025'!$AS$3:$AS$7</c:f>
              <c:strCache>
                <c:ptCount val="5"/>
                <c:pt idx="0">
                  <c:v>BISNIS</c:v>
                </c:pt>
                <c:pt idx="1">
                  <c:v>INDUSTRI</c:v>
                </c:pt>
                <c:pt idx="2">
                  <c:v>PUBLIK</c:v>
                </c:pt>
                <c:pt idx="3">
                  <c:v>RUMAH TANGGA</c:v>
                </c:pt>
                <c:pt idx="4">
                  <c:v>SOSIAL</c:v>
                </c:pt>
              </c:strCache>
            </c:strRef>
          </c:cat>
          <c:val>
            <c:numRef>
              <c:f>'REKAPITULASI 2025'!$AT$3:$AT$7</c:f>
              <c:numCache>
                <c:formatCode>General</c:formatCode>
                <c:ptCount val="5"/>
                <c:pt idx="0">
                  <c:v>109</c:v>
                </c:pt>
                <c:pt idx="1">
                  <c:v>95</c:v>
                </c:pt>
                <c:pt idx="2">
                  <c:v>33</c:v>
                </c:pt>
                <c:pt idx="3">
                  <c:v>420</c:v>
                </c:pt>
                <c:pt idx="4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B6-49B3-8C6C-71C7037F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'REKAPITULASI 2025'!$AU$2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A2B6-49B3-8C6C-71C7037F816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A2B6-49B3-8C6C-71C7037F816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A2B6-49B3-8C6C-71C7037F816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A2B6-49B3-8C6C-71C7037F816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A2B6-49B3-8C6C-71C7037F816E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2025'!$AU$3:$AU$7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0.13407134071340712</c:v>
                      </c:pt>
                      <c:pt idx="1">
                        <c:v>0.11685116851168512</c:v>
                      </c:pt>
                      <c:pt idx="2">
                        <c:v>4.0590405904059039E-2</c:v>
                      </c:pt>
                      <c:pt idx="3">
                        <c:v>0.51660516605166051</c:v>
                      </c:pt>
                      <c:pt idx="4">
                        <c:v>0.1918819188191882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A2B6-49B3-8C6C-71C7037F816E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2025'!$AV$2</c15:sqref>
                        </c15:formulaRef>
                      </c:ext>
                    </c:extLst>
                    <c:strCache>
                      <c:ptCount val="1"/>
                      <c:pt idx="0">
                        <c:v>Kapasitas PV (Wp)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8-A2B6-49B3-8C6C-71C7037F816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A-A2B6-49B3-8C6C-71C7037F816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A2B6-49B3-8C6C-71C7037F816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A2B6-49B3-8C6C-71C7037F816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A2B6-49B3-8C6C-71C7037F816E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2025'!$AV$3:$AV$7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3218735</c:v>
                      </c:pt>
                      <c:pt idx="1">
                        <c:v>78705232</c:v>
                      </c:pt>
                      <c:pt idx="2">
                        <c:v>915540</c:v>
                      </c:pt>
                      <c:pt idx="3">
                        <c:v>1661154</c:v>
                      </c:pt>
                      <c:pt idx="4">
                        <c:v>3214877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A2B6-49B3-8C6C-71C7037F816E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2025'!$AW$2</c15:sqref>
                        </c15:formulaRef>
                      </c:ext>
                    </c:extLst>
                    <c:strCache>
                      <c:ptCount val="1"/>
                      <c:pt idx="0">
                        <c:v>% Kapasitas PV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A2B6-49B3-8C6C-71C7037F816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A2B6-49B3-8C6C-71C7037F816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A2B6-49B3-8C6C-71C7037F816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A2B6-49B3-8C6C-71C7037F816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A2B6-49B3-8C6C-71C7037F816E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2025'!$AW$3:$AW$7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3.6695152003741911E-2</c:v>
                      </c:pt>
                      <c:pt idx="1">
                        <c:v>0.89727810824121035</c:v>
                      </c:pt>
                      <c:pt idx="2">
                        <c:v>1.043760342665857E-2</c:v>
                      </c:pt>
                      <c:pt idx="3">
                        <c:v>1.8937967410061374E-2</c:v>
                      </c:pt>
                      <c:pt idx="4">
                        <c:v>3.6651168918327787E-2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A2B6-49B3-8C6C-71C7037F816E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2025'!$AX$2</c15:sqref>
                        </c15:formulaRef>
                      </c:ext>
                    </c:extLst>
                    <c:strCache>
                      <c:ptCount val="1"/>
                      <c:pt idx="0">
                        <c:v>Daya Kontrak (VA)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A2B6-49B3-8C6C-71C7037F816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A2B6-49B3-8C6C-71C7037F816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A2B6-49B3-8C6C-71C7037F816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A2B6-49B3-8C6C-71C7037F816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6-A2B6-49B3-8C6C-71C7037F816E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2025'!$AX$3:$AX$7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38850400</c:v>
                      </c:pt>
                      <c:pt idx="1">
                        <c:v>539705000</c:v>
                      </c:pt>
                      <c:pt idx="2">
                        <c:v>5584100</c:v>
                      </c:pt>
                      <c:pt idx="3">
                        <c:v>3382500</c:v>
                      </c:pt>
                      <c:pt idx="4">
                        <c:v>21932200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A2B6-49B3-8C6C-71C7037F816E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2025'!$AY$2</c15:sqref>
                        </c15:formulaRef>
                      </c:ext>
                    </c:extLst>
                    <c:strCache>
                      <c:ptCount val="1"/>
                      <c:pt idx="0">
                        <c:v>% Daya Kontrak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A2B6-49B3-8C6C-71C7037F816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A2B6-49B3-8C6C-71C7037F816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A2B6-49B3-8C6C-71C7037F816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A2B6-49B3-8C6C-71C7037F816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A2B6-49B3-8C6C-71C7037F816E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2025'!$AY$3:$AY$7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6.3746217517247405E-2</c:v>
                      </c:pt>
                      <c:pt idx="1">
                        <c:v>0.88555464873324363</c:v>
                      </c:pt>
                      <c:pt idx="2">
                        <c:v>9.1624604441154067E-3</c:v>
                      </c:pt>
                      <c:pt idx="3">
                        <c:v>5.5500478953135444E-3</c:v>
                      </c:pt>
                      <c:pt idx="4">
                        <c:v>3.5986625410080034E-2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A2B6-49B3-8C6C-71C7037F816E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3"/>
          <c:order val="3"/>
          <c:tx>
            <c:strRef>
              <c:f>'REKAPITULASI 2025'!$AW$2</c:f>
              <c:strCache>
                <c:ptCount val="1"/>
                <c:pt idx="0">
                  <c:v>% Kapasitas PV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A4-4654-8B25-C6742026CF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A4-4654-8B25-C6742026CF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A4-4654-8B25-C6742026CF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A4-4654-8B25-C6742026CF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A4-4654-8B25-C6742026CF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A4-4654-8B25-C6742026CFB0}"/>
              </c:ext>
            </c:extLst>
          </c:dPt>
          <c:dLbls>
            <c:dLbl>
              <c:idx val="0"/>
              <c:layout>
                <c:manualLayout>
                  <c:x val="0.23611111111111102"/>
                  <c:y val="-4.16666666666666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A4-4654-8B25-C6742026CFB0}"/>
                </c:ext>
              </c:extLst>
            </c:dLbl>
            <c:dLbl>
              <c:idx val="1"/>
              <c:layout>
                <c:manualLayout>
                  <c:x val="-0.28927471113554065"/>
                  <c:y val="4.16667841480242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A4-4654-8B25-C6742026CFB0}"/>
                </c:ext>
              </c:extLst>
            </c:dLbl>
            <c:dLbl>
              <c:idx val="2"/>
              <c:layout>
                <c:manualLayout>
                  <c:x val="-0.27465587634878974"/>
                  <c:y val="0.3774540682414698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A4-4654-8B25-C6742026CFB0}"/>
                </c:ext>
              </c:extLst>
            </c:dLbl>
            <c:dLbl>
              <c:idx val="3"/>
              <c:layout>
                <c:manualLayout>
                  <c:x val="0.41666666666666657"/>
                  <c:y val="0.361111111111111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A4-4654-8B25-C6742026CFB0}"/>
                </c:ext>
              </c:extLst>
            </c:dLbl>
            <c:dLbl>
              <c:idx val="4"/>
              <c:layout>
                <c:manualLayout>
                  <c:x val="-0.32870370370370372"/>
                  <c:y val="-1.388888888888890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A4-4654-8B25-C6742026CFB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'REKAPITULASI 2025'!$AS$3:$AS$7</c:f>
              <c:strCache>
                <c:ptCount val="5"/>
                <c:pt idx="0">
                  <c:v>BISNIS</c:v>
                </c:pt>
                <c:pt idx="1">
                  <c:v>INDUSTRI</c:v>
                </c:pt>
                <c:pt idx="2">
                  <c:v>PUBLIK</c:v>
                </c:pt>
                <c:pt idx="3">
                  <c:v>RUMAH TANGGA</c:v>
                </c:pt>
                <c:pt idx="4">
                  <c:v>SOSIAL</c:v>
                </c:pt>
              </c:strCache>
            </c:strRef>
          </c:cat>
          <c:val>
            <c:numRef>
              <c:f>'REKAPITULASI 2025'!$AW$3:$AW$7</c:f>
              <c:numCache>
                <c:formatCode>0%</c:formatCode>
                <c:ptCount val="5"/>
                <c:pt idx="0">
                  <c:v>3.6695152003741911E-2</c:v>
                </c:pt>
                <c:pt idx="1">
                  <c:v>0.89727810824121035</c:v>
                </c:pt>
                <c:pt idx="2">
                  <c:v>1.043760342665857E-2</c:v>
                </c:pt>
                <c:pt idx="3">
                  <c:v>1.8937967410061374E-2</c:v>
                </c:pt>
                <c:pt idx="4">
                  <c:v>3.6651168918327787E-2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A4-4654-8B25-C6742026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'REKAPITULASI 2025'!$AT$2</c15:sqref>
                        </c15:formulaRef>
                      </c:ext>
                    </c:extLst>
                    <c:strCache>
                      <c:ptCount val="1"/>
                      <c:pt idx="0">
                        <c:v>Jml PLG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E5A4-4654-8B25-C6742026CF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E5A4-4654-8B25-C6742026CF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E5A4-4654-8B25-C6742026CF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E5A4-4654-8B25-C6742026CF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E5A4-4654-8B25-C6742026CF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E5A4-4654-8B25-C6742026CFB0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-0.29166666666666669"/>
                        <c:y val="-2.777777777777777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E-E5A4-4654-8B25-C6742026CFB0}"/>
                      </c:ext>
                    </c:extLst>
                  </c:dLbl>
                  <c:dLbl>
                    <c:idx val="1"/>
                    <c:layout>
                      <c:manualLayout>
                        <c:x val="0.21296296296296305"/>
                        <c:y val="-6.250000000000001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0-E5A4-4654-8B25-C6742026CFB0}"/>
                      </c:ext>
                    </c:extLst>
                  </c:dLbl>
                  <c:dLbl>
                    <c:idx val="2"/>
                    <c:layout>
                      <c:manualLayout>
                        <c:x val="0.20833333333333318"/>
                        <c:y val="0.125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2-E5A4-4654-8B25-C6742026CFB0}"/>
                      </c:ext>
                    </c:extLst>
                  </c:dLbl>
                  <c:dLbl>
                    <c:idx val="3"/>
                    <c:layout>
                      <c:manualLayout>
                        <c:x val="0.15277777777777779"/>
                        <c:y val="0.1458333333333333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4-E5A4-4654-8B25-C6742026CFB0}"/>
                      </c:ext>
                    </c:extLst>
                  </c:dLbl>
                  <c:dLbl>
                    <c:idx val="4"/>
                    <c:layout>
                      <c:manualLayout>
                        <c:x val="-0.37500000000000006"/>
                        <c:y val="4.86111111111111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6-E5A4-4654-8B25-C6742026CFB0}"/>
                      </c:ext>
                    </c:extLst>
                  </c:dLbl>
                  <c:dLbl>
                    <c:idx val="5"/>
                    <c:layout>
                      <c:manualLayout>
                        <c:x val="-0.16203703703703706"/>
                        <c:y val="-6.944444444444450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8-E5A4-4654-8B25-C6742026CFB0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6576" tIns="18288" rIns="36576" bIns="18288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2025'!$AT$3:$AT$7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</c:v>
                      </c:pt>
                      <c:pt idx="1">
                        <c:v>95</c:v>
                      </c:pt>
                      <c:pt idx="2">
                        <c:v>33</c:v>
                      </c:pt>
                      <c:pt idx="3">
                        <c:v>420</c:v>
                      </c:pt>
                      <c:pt idx="4">
                        <c:v>156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E5A4-4654-8B25-C6742026CFB0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2025'!$AU$2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E5A4-4654-8B25-C6742026CF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E5A4-4654-8B25-C6742026CF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E5A4-4654-8B25-C6742026CF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E5A4-4654-8B25-C6742026CF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E5A4-4654-8B25-C6742026CF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5A4-4654-8B25-C6742026CFB0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2025'!$AU$3:$AU$7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0.13407134071340712</c:v>
                      </c:pt>
                      <c:pt idx="1">
                        <c:v>0.11685116851168512</c:v>
                      </c:pt>
                      <c:pt idx="2">
                        <c:v>4.0590405904059039E-2</c:v>
                      </c:pt>
                      <c:pt idx="3">
                        <c:v>0.51660516605166051</c:v>
                      </c:pt>
                      <c:pt idx="4">
                        <c:v>0.1918819188191882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E5A4-4654-8B25-C6742026CFB0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2025'!$AV$2</c15:sqref>
                        </c15:formulaRef>
                      </c:ext>
                    </c:extLst>
                    <c:strCache>
                      <c:ptCount val="1"/>
                      <c:pt idx="0">
                        <c:v>Kapasitas PV (Wp)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8-E5A4-4654-8B25-C6742026CF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A-E5A4-4654-8B25-C6742026CF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C-E5A4-4654-8B25-C6742026CF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E5A4-4654-8B25-C6742026CF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E5A4-4654-8B25-C6742026CF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E5A4-4654-8B25-C6742026CFB0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2025'!$AV$3:$AV$7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3218735</c:v>
                      </c:pt>
                      <c:pt idx="1">
                        <c:v>78705232</c:v>
                      </c:pt>
                      <c:pt idx="2">
                        <c:v>915540</c:v>
                      </c:pt>
                      <c:pt idx="3">
                        <c:v>1661154</c:v>
                      </c:pt>
                      <c:pt idx="4">
                        <c:v>3214877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E5A4-4654-8B25-C6742026CFB0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2025'!$AX$2</c15:sqref>
                        </c15:formulaRef>
                      </c:ext>
                    </c:extLst>
                    <c:strCache>
                      <c:ptCount val="1"/>
                      <c:pt idx="0">
                        <c:v>Daya Kontrak (VA)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E5A4-4654-8B25-C6742026CF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E5A4-4654-8B25-C6742026CF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E5A4-4654-8B25-C6742026CF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E5A4-4654-8B25-C6742026CF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E5A4-4654-8B25-C6742026CF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E5A4-4654-8B25-C6742026CFB0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2025'!$AX$3:$AX$7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38850400</c:v>
                      </c:pt>
                      <c:pt idx="1">
                        <c:v>539705000</c:v>
                      </c:pt>
                      <c:pt idx="2">
                        <c:v>5584100</c:v>
                      </c:pt>
                      <c:pt idx="3">
                        <c:v>3382500</c:v>
                      </c:pt>
                      <c:pt idx="4">
                        <c:v>21932200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E5A4-4654-8B25-C6742026CFB0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2025'!$AY$2</c15:sqref>
                        </c15:formulaRef>
                      </c:ext>
                    </c:extLst>
                    <c:strCache>
                      <c:ptCount val="1"/>
                      <c:pt idx="0">
                        <c:v>% Daya Kontrak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2-E5A4-4654-8B25-C6742026CF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4-E5A4-4654-8B25-C6742026CF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6-E5A4-4654-8B25-C6742026CF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8-E5A4-4654-8B25-C6742026CF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A-E5A4-4654-8B25-C6742026CF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C-E5A4-4654-8B25-C6742026CFB0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2025'!$AY$3:$AY$7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6.3746217517247405E-2</c:v>
                      </c:pt>
                      <c:pt idx="1">
                        <c:v>0.88555464873324363</c:v>
                      </c:pt>
                      <c:pt idx="2">
                        <c:v>9.1624604441154067E-3</c:v>
                      </c:pt>
                      <c:pt idx="3">
                        <c:v>5.5500478953135444E-3</c:v>
                      </c:pt>
                      <c:pt idx="4">
                        <c:v>3.5986625410080034E-2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E5A4-4654-8B25-C6742026CFB0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'REKAPITULASI 2025'!$AY$2</c:f>
              <c:strCache>
                <c:ptCount val="1"/>
                <c:pt idx="0">
                  <c:v>% Daya Kontrak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10-4759-8224-28F6851383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10-4759-8224-28F6851383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10-4759-8224-28F6851383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10-4759-8224-28F6851383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10-4759-8224-28F6851383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10-4759-8224-28F6851383FB}"/>
              </c:ext>
            </c:extLst>
          </c:dPt>
          <c:dLbls>
            <c:dLbl>
              <c:idx val="0"/>
              <c:layout>
                <c:manualLayout>
                  <c:x val="0.31094736442051746"/>
                  <c:y val="-1.43233271171597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10-4759-8224-28F6851383FB}"/>
                </c:ext>
              </c:extLst>
            </c:dLbl>
            <c:dLbl>
              <c:idx val="1"/>
              <c:layout>
                <c:manualLayout>
                  <c:x val="0.36199842425075168"/>
                  <c:y val="5.01316449100590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10-4759-8224-28F6851383FB}"/>
                </c:ext>
              </c:extLst>
            </c:dLbl>
            <c:dLbl>
              <c:idx val="2"/>
              <c:layout>
                <c:manualLayout>
                  <c:x val="-0.3202293752987419"/>
                  <c:y val="0.329436523694674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10-4759-8224-28F6851383FB}"/>
                </c:ext>
              </c:extLst>
            </c:dLbl>
            <c:dLbl>
              <c:idx val="3"/>
              <c:layout>
                <c:manualLayout>
                  <c:x val="-0.30166535354229318"/>
                  <c:y val="-2.864665423431949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10-4759-8224-28F6851383FB}"/>
                </c:ext>
              </c:extLst>
            </c:dLbl>
            <c:dLbl>
              <c:idx val="4"/>
              <c:layout>
                <c:manualLayout>
                  <c:x val="-0.28310133178584429"/>
                  <c:y val="0.6517113838307682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10-4759-8224-28F6851383F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'REKAPITULASI 2025'!$AS$3:$AS$7</c:f>
              <c:strCache>
                <c:ptCount val="5"/>
                <c:pt idx="0">
                  <c:v>BISNIS</c:v>
                </c:pt>
                <c:pt idx="1">
                  <c:v>INDUSTRI</c:v>
                </c:pt>
                <c:pt idx="2">
                  <c:v>PUBLIK</c:v>
                </c:pt>
                <c:pt idx="3">
                  <c:v>RUMAH TANGGA</c:v>
                </c:pt>
                <c:pt idx="4">
                  <c:v>SOSIAL</c:v>
                </c:pt>
              </c:strCache>
            </c:strRef>
          </c:cat>
          <c:val>
            <c:numRef>
              <c:f>'REKAPITULASI 2025'!$AY$3:$AY$7</c:f>
              <c:numCache>
                <c:formatCode>0%</c:formatCode>
                <c:ptCount val="5"/>
                <c:pt idx="0">
                  <c:v>6.3746217517247405E-2</c:v>
                </c:pt>
                <c:pt idx="1">
                  <c:v>0.88555464873324363</c:v>
                </c:pt>
                <c:pt idx="2">
                  <c:v>9.1624604441154067E-3</c:v>
                </c:pt>
                <c:pt idx="3">
                  <c:v>5.5500478953135444E-3</c:v>
                </c:pt>
                <c:pt idx="4">
                  <c:v>3.5986625410080034E-2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10-4759-8224-28F685138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'REKAPITULASI 2025'!$AT$2</c15:sqref>
                        </c15:formulaRef>
                      </c:ext>
                    </c:extLst>
                    <c:strCache>
                      <c:ptCount val="1"/>
                      <c:pt idx="0">
                        <c:v>Jml PLG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E810-4759-8224-28F6851383F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E810-4759-8224-28F6851383F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E810-4759-8224-28F6851383F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E810-4759-8224-28F6851383F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E810-4759-8224-28F6851383F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E810-4759-8224-28F6851383FB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2025'!$AT$3:$AT$7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</c:v>
                      </c:pt>
                      <c:pt idx="1">
                        <c:v>95</c:v>
                      </c:pt>
                      <c:pt idx="2">
                        <c:v>33</c:v>
                      </c:pt>
                      <c:pt idx="3">
                        <c:v>420</c:v>
                      </c:pt>
                      <c:pt idx="4">
                        <c:v>156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E810-4759-8224-28F6851383F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2025'!$AU$2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E810-4759-8224-28F6851383F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E810-4759-8224-28F6851383F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E810-4759-8224-28F6851383F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E810-4759-8224-28F6851383F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E810-4759-8224-28F6851383F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810-4759-8224-28F6851383FB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2025'!$AU$3:$AU$7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0.13407134071340712</c:v>
                      </c:pt>
                      <c:pt idx="1">
                        <c:v>0.11685116851168512</c:v>
                      </c:pt>
                      <c:pt idx="2">
                        <c:v>4.0590405904059039E-2</c:v>
                      </c:pt>
                      <c:pt idx="3">
                        <c:v>0.51660516605166051</c:v>
                      </c:pt>
                      <c:pt idx="4">
                        <c:v>0.1918819188191882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E810-4759-8224-28F6851383F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2025'!$AV$2</c15:sqref>
                        </c15:formulaRef>
                      </c:ext>
                    </c:extLst>
                    <c:strCache>
                      <c:ptCount val="1"/>
                      <c:pt idx="0">
                        <c:v>Kapasitas PV (Wp)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8-E810-4759-8224-28F6851383F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A-E810-4759-8224-28F6851383F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C-E810-4759-8224-28F6851383F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E810-4759-8224-28F6851383F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E810-4759-8224-28F6851383F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E810-4759-8224-28F6851383FB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2025'!$AV$3:$AV$7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3218735</c:v>
                      </c:pt>
                      <c:pt idx="1">
                        <c:v>78705232</c:v>
                      </c:pt>
                      <c:pt idx="2">
                        <c:v>915540</c:v>
                      </c:pt>
                      <c:pt idx="3">
                        <c:v>1661154</c:v>
                      </c:pt>
                      <c:pt idx="4">
                        <c:v>3214877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E810-4759-8224-28F6851383F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2025'!$AW$2</c15:sqref>
                        </c15:formulaRef>
                      </c:ext>
                    </c:extLst>
                    <c:strCache>
                      <c:ptCount val="1"/>
                      <c:pt idx="0">
                        <c:v>% Kapasitas PV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E810-4759-8224-28F6851383F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E810-4759-8224-28F6851383F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E810-4759-8224-28F6851383F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E810-4759-8224-28F6851383F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E810-4759-8224-28F6851383F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E810-4759-8224-28F6851383FB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2025'!$AW$3:$AW$7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3.6695152003741911E-2</c:v>
                      </c:pt>
                      <c:pt idx="1">
                        <c:v>0.89727810824121035</c:v>
                      </c:pt>
                      <c:pt idx="2">
                        <c:v>1.043760342665857E-2</c:v>
                      </c:pt>
                      <c:pt idx="3">
                        <c:v>1.8937967410061374E-2</c:v>
                      </c:pt>
                      <c:pt idx="4">
                        <c:v>3.6651168918327787E-2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E810-4759-8224-28F6851383F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2025'!$AX$2</c15:sqref>
                        </c15:formulaRef>
                      </c:ext>
                    </c:extLst>
                    <c:strCache>
                      <c:ptCount val="1"/>
                      <c:pt idx="0">
                        <c:v>Daya Kontrak (VA)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2-E810-4759-8224-28F6851383F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4-E810-4759-8224-28F6851383F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6-E810-4759-8224-28F6851383F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8-E810-4759-8224-28F6851383F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A-E810-4759-8224-28F6851383F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C-E810-4759-8224-28F6851383FB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2025'!$AX$3:$AX$7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38850400</c:v>
                      </c:pt>
                      <c:pt idx="1">
                        <c:v>539705000</c:v>
                      </c:pt>
                      <c:pt idx="2">
                        <c:v>5584100</c:v>
                      </c:pt>
                      <c:pt idx="3">
                        <c:v>3382500</c:v>
                      </c:pt>
                      <c:pt idx="4">
                        <c:v>21932200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E810-4759-8224-28F6851383FB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'REKAPITULASI 2025'!$T$2</c:f>
              <c:strCache>
                <c:ptCount val="1"/>
                <c:pt idx="0">
                  <c:v>Kapasitas (MWp)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rgbClr val="99FF99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'REKAPITULASI 2025'!$Q$3:$Q$18</c:f>
              <c:strCache>
                <c:ptCount val="16"/>
                <c:pt idx="0">
                  <c:v>BJN</c:v>
                </c:pt>
                <c:pt idx="1">
                  <c:v>BWG</c:v>
                </c:pt>
                <c:pt idx="2">
                  <c:v>GSK</c:v>
                </c:pt>
                <c:pt idx="3">
                  <c:v>JBR</c:v>
                </c:pt>
                <c:pt idx="4">
                  <c:v>KDR</c:v>
                </c:pt>
                <c:pt idx="5">
                  <c:v>MDN</c:v>
                </c:pt>
                <c:pt idx="6">
                  <c:v>MJK</c:v>
                </c:pt>
                <c:pt idx="7">
                  <c:v>MLG</c:v>
                </c:pt>
                <c:pt idx="8">
                  <c:v>PMK</c:v>
                </c:pt>
                <c:pt idx="9">
                  <c:v>PON</c:v>
                </c:pt>
                <c:pt idx="10">
                  <c:v>PSR</c:v>
                </c:pt>
                <c:pt idx="11">
                  <c:v>SBB</c:v>
                </c:pt>
                <c:pt idx="12">
                  <c:v>SBS</c:v>
                </c:pt>
                <c:pt idx="13">
                  <c:v>SBU</c:v>
                </c:pt>
                <c:pt idx="14">
                  <c:v>SDA</c:v>
                </c:pt>
                <c:pt idx="15">
                  <c:v>STB</c:v>
                </c:pt>
              </c:strCache>
            </c:strRef>
          </c:cat>
          <c:val>
            <c:numRef>
              <c:f>'REKAPITULASI 2025'!$T$3:$T$18</c:f>
              <c:numCache>
                <c:formatCode>_(* #,##0.00_);_(* \(#,##0.00\);_(* "-"??_);_(@_)</c:formatCode>
                <c:ptCount val="16"/>
                <c:pt idx="0">
                  <c:v>5.6614000000000004</c:v>
                </c:pt>
                <c:pt idx="1">
                  <c:v>0.39540500000000001</c:v>
                </c:pt>
                <c:pt idx="2">
                  <c:v>4.4428000000000001</c:v>
                </c:pt>
                <c:pt idx="3">
                  <c:v>1.3225899999999999</c:v>
                </c:pt>
                <c:pt idx="4">
                  <c:v>0.49684</c:v>
                </c:pt>
                <c:pt idx="5">
                  <c:v>0.57657000000000003</c:v>
                </c:pt>
                <c:pt idx="6">
                  <c:v>37.798214999999999</c:v>
                </c:pt>
                <c:pt idx="7">
                  <c:v>2.5498940000000001</c:v>
                </c:pt>
                <c:pt idx="8">
                  <c:v>0.37476500000000001</c:v>
                </c:pt>
                <c:pt idx="9">
                  <c:v>9.5200000000000007E-2</c:v>
                </c:pt>
                <c:pt idx="10">
                  <c:v>13.84625</c:v>
                </c:pt>
                <c:pt idx="11">
                  <c:v>5.1198819999999996</c:v>
                </c:pt>
                <c:pt idx="12">
                  <c:v>5.2544320000000004</c:v>
                </c:pt>
                <c:pt idx="13">
                  <c:v>1.56545</c:v>
                </c:pt>
                <c:pt idx="14">
                  <c:v>7.8076100000000004</c:v>
                </c:pt>
                <c:pt idx="15">
                  <c:v>0.40823500000000001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9-4F47-8F82-D534510530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8812336"/>
        <c:axId val="39880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'REKAPITULASI 2025'!$R$2</c15:sqref>
                        </c15:formulaRef>
                      </c:ext>
                    </c:extLst>
                    <c:strCache>
                      <c:ptCount val="1"/>
                      <c:pt idx="0">
                        <c:v>PLG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'REKAPITULASI 2025'!$Q$3:$Q$18</c15:sqref>
                        </c15:formulaRef>
                      </c:ext>
                    </c:extLst>
                    <c:strCache>
                      <c:ptCount val="16"/>
                      <c:pt idx="0">
                        <c:v>BJN</c:v>
                      </c:pt>
                      <c:pt idx="1">
                        <c:v>BWG</c:v>
                      </c:pt>
                      <c:pt idx="2">
                        <c:v>GSK</c:v>
                      </c:pt>
                      <c:pt idx="3">
                        <c:v>JBR</c:v>
                      </c:pt>
                      <c:pt idx="4">
                        <c:v>KDR</c:v>
                      </c:pt>
                      <c:pt idx="5">
                        <c:v>MDN</c:v>
                      </c:pt>
                      <c:pt idx="6">
                        <c:v>MJK</c:v>
                      </c:pt>
                      <c:pt idx="7">
                        <c:v>MLG</c:v>
                      </c:pt>
                      <c:pt idx="8">
                        <c:v>PMK</c:v>
                      </c:pt>
                      <c:pt idx="9">
                        <c:v>PON</c:v>
                      </c:pt>
                      <c:pt idx="10">
                        <c:v>PSR</c:v>
                      </c:pt>
                      <c:pt idx="11">
                        <c:v>SBB</c:v>
                      </c:pt>
                      <c:pt idx="12">
                        <c:v>SBS</c:v>
                      </c:pt>
                      <c:pt idx="13">
                        <c:v>SBU</c:v>
                      </c:pt>
                      <c:pt idx="14">
                        <c:v>SDA</c:v>
                      </c:pt>
                      <c:pt idx="15">
                        <c:v>STB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2025'!$R$3:$R$18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21</c:v>
                      </c:pt>
                      <c:pt idx="1">
                        <c:v>7</c:v>
                      </c:pt>
                      <c:pt idx="2">
                        <c:v>38</c:v>
                      </c:pt>
                      <c:pt idx="3">
                        <c:v>20</c:v>
                      </c:pt>
                      <c:pt idx="4">
                        <c:v>71</c:v>
                      </c:pt>
                      <c:pt idx="5">
                        <c:v>35</c:v>
                      </c:pt>
                      <c:pt idx="6">
                        <c:v>59</c:v>
                      </c:pt>
                      <c:pt idx="7">
                        <c:v>73</c:v>
                      </c:pt>
                      <c:pt idx="8">
                        <c:v>23</c:v>
                      </c:pt>
                      <c:pt idx="9">
                        <c:v>11</c:v>
                      </c:pt>
                      <c:pt idx="10">
                        <c:v>48</c:v>
                      </c:pt>
                      <c:pt idx="11">
                        <c:v>21</c:v>
                      </c:pt>
                      <c:pt idx="12">
                        <c:v>251</c:v>
                      </c:pt>
                      <c:pt idx="13">
                        <c:v>71</c:v>
                      </c:pt>
                      <c:pt idx="14">
                        <c:v>52</c:v>
                      </c:pt>
                      <c:pt idx="15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959-4F47-8F82-D534510530F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2025'!$S$2</c15:sqref>
                        </c15:formulaRef>
                      </c:ext>
                    </c:extLst>
                    <c:strCache>
                      <c:ptCount val="1"/>
                      <c:pt idx="0">
                        <c:v>KAPASITAS PLTS ATAP (Wp)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0000"/>
                          <a:satMod val="300000"/>
                        </a:schemeClr>
                      </a:gs>
                      <a:gs pos="35000">
                        <a:schemeClr val="accent2">
                          <a:tint val="37000"/>
                          <a:satMod val="300000"/>
                        </a:schemeClr>
                      </a:gs>
                      <a:gs pos="100000">
                        <a:schemeClr val="accent2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2025'!$Q$3:$Q$18</c15:sqref>
                        </c15:formulaRef>
                      </c:ext>
                    </c:extLst>
                    <c:strCache>
                      <c:ptCount val="16"/>
                      <c:pt idx="0">
                        <c:v>BJN</c:v>
                      </c:pt>
                      <c:pt idx="1">
                        <c:v>BWG</c:v>
                      </c:pt>
                      <c:pt idx="2">
                        <c:v>GSK</c:v>
                      </c:pt>
                      <c:pt idx="3">
                        <c:v>JBR</c:v>
                      </c:pt>
                      <c:pt idx="4">
                        <c:v>KDR</c:v>
                      </c:pt>
                      <c:pt idx="5">
                        <c:v>MDN</c:v>
                      </c:pt>
                      <c:pt idx="6">
                        <c:v>MJK</c:v>
                      </c:pt>
                      <c:pt idx="7">
                        <c:v>MLG</c:v>
                      </c:pt>
                      <c:pt idx="8">
                        <c:v>PMK</c:v>
                      </c:pt>
                      <c:pt idx="9">
                        <c:v>PON</c:v>
                      </c:pt>
                      <c:pt idx="10">
                        <c:v>PSR</c:v>
                      </c:pt>
                      <c:pt idx="11">
                        <c:v>SBB</c:v>
                      </c:pt>
                      <c:pt idx="12">
                        <c:v>SBS</c:v>
                      </c:pt>
                      <c:pt idx="13">
                        <c:v>SBU</c:v>
                      </c:pt>
                      <c:pt idx="14">
                        <c:v>SDA</c:v>
                      </c:pt>
                      <c:pt idx="15">
                        <c:v>STB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2025'!$S$3:$S$18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6"/>
                      <c:pt idx="0">
                        <c:v>5661400</c:v>
                      </c:pt>
                      <c:pt idx="1">
                        <c:v>395405</c:v>
                      </c:pt>
                      <c:pt idx="2">
                        <c:v>4442800</c:v>
                      </c:pt>
                      <c:pt idx="3">
                        <c:v>1322590</c:v>
                      </c:pt>
                      <c:pt idx="4">
                        <c:v>496840</c:v>
                      </c:pt>
                      <c:pt idx="5">
                        <c:v>576570</c:v>
                      </c:pt>
                      <c:pt idx="6">
                        <c:v>37798215</c:v>
                      </c:pt>
                      <c:pt idx="7">
                        <c:v>2549894</c:v>
                      </c:pt>
                      <c:pt idx="8">
                        <c:v>374765</c:v>
                      </c:pt>
                      <c:pt idx="9">
                        <c:v>95200</c:v>
                      </c:pt>
                      <c:pt idx="10">
                        <c:v>13846250</c:v>
                      </c:pt>
                      <c:pt idx="11">
                        <c:v>5119882</c:v>
                      </c:pt>
                      <c:pt idx="12">
                        <c:v>5254432</c:v>
                      </c:pt>
                      <c:pt idx="13">
                        <c:v>1565450</c:v>
                      </c:pt>
                      <c:pt idx="14">
                        <c:v>7807610</c:v>
                      </c:pt>
                      <c:pt idx="15">
                        <c:v>408235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959-4F47-8F82-D534510530F2}"/>
                  </c:ext>
                </c:extLst>
              </c15:ser>
            </c15:filteredBarSeries>
          </c:ext>
        </c:extLst>
      </c:barChart>
      <c:catAx>
        <c:axId val="3988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8807536"/>
        <c:crosses val="autoZero"/>
        <c:auto val="1"/>
        <c:lblAlgn val="ctr"/>
        <c:lblOffset val="100"/>
        <c:noMultiLvlLbl val="0"/>
      </c:catAx>
      <c:valAx>
        <c:axId val="398807536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88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'REKAPITULASI 2025'!$M$2</c:f>
              <c:strCache>
                <c:ptCount val="1"/>
                <c:pt idx="0">
                  <c:v>Kapasitas (MWp)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 w="9525" cap="flat" cmpd="sng" algn="ctr">
              <a:solidFill>
                <a:srgbClr val="FF0000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'REKAPITULASI 2025'!$J$3:$J$18</c:f>
              <c:strCache>
                <c:ptCount val="1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I2</c:v>
                </c:pt>
                <c:pt idx="4">
                  <c:v>I3</c:v>
                </c:pt>
                <c:pt idx="5">
                  <c:v>I3P</c:v>
                </c:pt>
                <c:pt idx="6">
                  <c:v>I4</c:v>
                </c:pt>
                <c:pt idx="7">
                  <c:v>LP2</c:v>
                </c:pt>
                <c:pt idx="8">
                  <c:v>P1</c:v>
                </c:pt>
                <c:pt idx="9">
                  <c:v>P2</c:v>
                </c:pt>
                <c:pt idx="10">
                  <c:v>R1</c:v>
                </c:pt>
                <c:pt idx="11">
                  <c:v>R2</c:v>
                </c:pt>
                <c:pt idx="12">
                  <c:v>R3</c:v>
                </c:pt>
                <c:pt idx="13">
                  <c:v>S1</c:v>
                </c:pt>
                <c:pt idx="14">
                  <c:v>S2</c:v>
                </c:pt>
                <c:pt idx="15">
                  <c:v>S2K</c:v>
                </c:pt>
              </c:strCache>
            </c:strRef>
          </c:cat>
          <c:val>
            <c:numRef>
              <c:f>'REKAPITULASI 2025'!$M$3:$M$18</c:f>
              <c:numCache>
                <c:formatCode>_(* #,##0.00_);_(* \(#,##0.00\);_(* "-"??_);_(@_)</c:formatCode>
                <c:ptCount val="16"/>
                <c:pt idx="0">
                  <c:v>3.3450000000000001E-2</c:v>
                </c:pt>
                <c:pt idx="1">
                  <c:v>1.0816650000000001</c:v>
                </c:pt>
                <c:pt idx="2">
                  <c:v>2.1036199999999998</c:v>
                </c:pt>
                <c:pt idx="3">
                  <c:v>0.16219</c:v>
                </c:pt>
                <c:pt idx="4">
                  <c:v>52.316442000000002</c:v>
                </c:pt>
                <c:pt idx="5">
                  <c:v>3.6966000000000001</c:v>
                </c:pt>
                <c:pt idx="6">
                  <c:v>22.53</c:v>
                </c:pt>
                <c:pt idx="7">
                  <c:v>7.4999999999999997E-2</c:v>
                </c:pt>
                <c:pt idx="8">
                  <c:v>0.69054000000000004</c:v>
                </c:pt>
                <c:pt idx="9">
                  <c:v>0.15</c:v>
                </c:pt>
                <c:pt idx="10">
                  <c:v>0.14121500000000001</c:v>
                </c:pt>
                <c:pt idx="11">
                  <c:v>0.48669499999999999</c:v>
                </c:pt>
                <c:pt idx="12">
                  <c:v>1.0332440000000001</c:v>
                </c:pt>
                <c:pt idx="13">
                  <c:v>1.802176</c:v>
                </c:pt>
                <c:pt idx="14">
                  <c:v>0.46</c:v>
                </c:pt>
                <c:pt idx="15">
                  <c:v>0.95270100000000002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5-43B2-9384-BA1F394BBB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8812336"/>
        <c:axId val="39880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'REKAPITULASI 2025'!$K$2</c15:sqref>
                        </c15:formulaRef>
                      </c:ext>
                    </c:extLst>
                    <c:strCache>
                      <c:ptCount val="1"/>
                      <c:pt idx="0">
                        <c:v>PLG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'REKAPITULASI 2025'!$J$3:$J$18</c15:sqref>
                        </c15:formulaRef>
                      </c:ext>
                    </c:extLst>
                    <c:strCache>
                      <c:ptCount val="16"/>
                      <c:pt idx="0">
                        <c:v>B1</c:v>
                      </c:pt>
                      <c:pt idx="1">
                        <c:v>B2</c:v>
                      </c:pt>
                      <c:pt idx="2">
                        <c:v>B3</c:v>
                      </c:pt>
                      <c:pt idx="3">
                        <c:v>I2</c:v>
                      </c:pt>
                      <c:pt idx="4">
                        <c:v>I3</c:v>
                      </c:pt>
                      <c:pt idx="5">
                        <c:v>I3P</c:v>
                      </c:pt>
                      <c:pt idx="6">
                        <c:v>I4</c:v>
                      </c:pt>
                      <c:pt idx="7">
                        <c:v>LP2</c:v>
                      </c:pt>
                      <c:pt idx="8">
                        <c:v>P1</c:v>
                      </c:pt>
                      <c:pt idx="9">
                        <c:v>P2</c:v>
                      </c:pt>
                      <c:pt idx="10">
                        <c:v>R1</c:v>
                      </c:pt>
                      <c:pt idx="11">
                        <c:v>R2</c:v>
                      </c:pt>
                      <c:pt idx="12">
                        <c:v>R3</c:v>
                      </c:pt>
                      <c:pt idx="13">
                        <c:v>S1</c:v>
                      </c:pt>
                      <c:pt idx="14">
                        <c:v>S2</c:v>
                      </c:pt>
                      <c:pt idx="15">
                        <c:v>S2K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2025'!$K$3:$K$18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18</c:v>
                      </c:pt>
                      <c:pt idx="1">
                        <c:v>72</c:v>
                      </c:pt>
                      <c:pt idx="2">
                        <c:v>19</c:v>
                      </c:pt>
                      <c:pt idx="3">
                        <c:v>8</c:v>
                      </c:pt>
                      <c:pt idx="4">
                        <c:v>78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29</c:v>
                      </c:pt>
                      <c:pt idx="9">
                        <c:v>2</c:v>
                      </c:pt>
                      <c:pt idx="10">
                        <c:v>108</c:v>
                      </c:pt>
                      <c:pt idx="11">
                        <c:v>199</c:v>
                      </c:pt>
                      <c:pt idx="12">
                        <c:v>113</c:v>
                      </c:pt>
                      <c:pt idx="13">
                        <c:v>142</c:v>
                      </c:pt>
                      <c:pt idx="14">
                        <c:v>9</c:v>
                      </c:pt>
                      <c:pt idx="15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945-43B2-9384-BA1F394BBB8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2025'!$L$2</c15:sqref>
                        </c15:formulaRef>
                      </c:ext>
                    </c:extLst>
                    <c:strCache>
                      <c:ptCount val="1"/>
                      <c:pt idx="0">
                        <c:v>KAPASITAS PLTS ATAP (Wp)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0000"/>
                          <a:satMod val="300000"/>
                        </a:schemeClr>
                      </a:gs>
                      <a:gs pos="35000">
                        <a:schemeClr val="accent2">
                          <a:tint val="37000"/>
                          <a:satMod val="300000"/>
                        </a:schemeClr>
                      </a:gs>
                      <a:gs pos="100000">
                        <a:schemeClr val="accent2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2025'!$J$3:$J$18</c15:sqref>
                        </c15:formulaRef>
                      </c:ext>
                    </c:extLst>
                    <c:strCache>
                      <c:ptCount val="16"/>
                      <c:pt idx="0">
                        <c:v>B1</c:v>
                      </c:pt>
                      <c:pt idx="1">
                        <c:v>B2</c:v>
                      </c:pt>
                      <c:pt idx="2">
                        <c:v>B3</c:v>
                      </c:pt>
                      <c:pt idx="3">
                        <c:v>I2</c:v>
                      </c:pt>
                      <c:pt idx="4">
                        <c:v>I3</c:v>
                      </c:pt>
                      <c:pt idx="5">
                        <c:v>I3P</c:v>
                      </c:pt>
                      <c:pt idx="6">
                        <c:v>I4</c:v>
                      </c:pt>
                      <c:pt idx="7">
                        <c:v>LP2</c:v>
                      </c:pt>
                      <c:pt idx="8">
                        <c:v>P1</c:v>
                      </c:pt>
                      <c:pt idx="9">
                        <c:v>P2</c:v>
                      </c:pt>
                      <c:pt idx="10">
                        <c:v>R1</c:v>
                      </c:pt>
                      <c:pt idx="11">
                        <c:v>R2</c:v>
                      </c:pt>
                      <c:pt idx="12">
                        <c:v>R3</c:v>
                      </c:pt>
                      <c:pt idx="13">
                        <c:v>S1</c:v>
                      </c:pt>
                      <c:pt idx="14">
                        <c:v>S2</c:v>
                      </c:pt>
                      <c:pt idx="15">
                        <c:v>S2K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2025'!$L$3:$L$18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6"/>
                      <c:pt idx="0">
                        <c:v>33450</c:v>
                      </c:pt>
                      <c:pt idx="1">
                        <c:v>1081665</c:v>
                      </c:pt>
                      <c:pt idx="2">
                        <c:v>2103620</c:v>
                      </c:pt>
                      <c:pt idx="3">
                        <c:v>162190</c:v>
                      </c:pt>
                      <c:pt idx="4">
                        <c:v>52316442</c:v>
                      </c:pt>
                      <c:pt idx="5">
                        <c:v>3696600</c:v>
                      </c:pt>
                      <c:pt idx="6">
                        <c:v>22530000</c:v>
                      </c:pt>
                      <c:pt idx="7">
                        <c:v>75000</c:v>
                      </c:pt>
                      <c:pt idx="8">
                        <c:v>690540</c:v>
                      </c:pt>
                      <c:pt idx="9">
                        <c:v>150000</c:v>
                      </c:pt>
                      <c:pt idx="10">
                        <c:v>141215</c:v>
                      </c:pt>
                      <c:pt idx="11">
                        <c:v>486695</c:v>
                      </c:pt>
                      <c:pt idx="12">
                        <c:v>1033244</c:v>
                      </c:pt>
                      <c:pt idx="13">
                        <c:v>1802176</c:v>
                      </c:pt>
                      <c:pt idx="14">
                        <c:v>460000</c:v>
                      </c:pt>
                      <c:pt idx="15">
                        <c:v>952701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945-43B2-9384-BA1F394BBB8A}"/>
                  </c:ext>
                </c:extLst>
              </c15:ser>
            </c15:filteredBarSeries>
          </c:ext>
        </c:extLst>
      </c:barChart>
      <c:catAx>
        <c:axId val="3988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8807536"/>
        <c:crosses val="autoZero"/>
        <c:auto val="1"/>
        <c:lblAlgn val="ctr"/>
        <c:lblOffset val="100"/>
        <c:noMultiLvlLbl val="0"/>
      </c:catAx>
      <c:valAx>
        <c:axId val="398807536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88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'REKAPITULASI 2025'!$W$2</c:f>
              <c:strCache>
                <c:ptCount val="1"/>
                <c:pt idx="0">
                  <c:v>Jumlah Pelanggan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'REKAPITULASI 2025'!$V$3:$V$17</c:f>
              <c:strCache>
                <c:ptCount val="15"/>
                <c:pt idx="0">
                  <c:v>B.2 / 6.600 VA s.d 200 kVA </c:v>
                </c:pt>
                <c:pt idx="1">
                  <c:v>B.3 / &gt; 200 kVA s.d &lt;30.000 kVA</c:v>
                </c:pt>
                <c:pt idx="2">
                  <c:v>I.2 / &gt; 14 kVA s.d 200 kVA</c:v>
                </c:pt>
                <c:pt idx="3">
                  <c:v>I.3 / &gt; 200 kVA</c:v>
                </c:pt>
                <c:pt idx="4">
                  <c:v>I.4 / 30.000 kVA keatas</c:v>
                </c:pt>
                <c:pt idx="5">
                  <c:v>P.1 / 6.600 VA s.d 200 kVA</c:v>
                </c:pt>
                <c:pt idx="6">
                  <c:v>P.2 / &gt; 200 kVA</c:v>
                </c:pt>
                <c:pt idx="7">
                  <c:v>R.1 / 1.300  VA</c:v>
                </c:pt>
                <c:pt idx="8">
                  <c:v>R.1 / 2.200  VA</c:v>
                </c:pt>
                <c:pt idx="9">
                  <c:v>R.2 / 3.500  VA s.d 5.500  VA</c:v>
                </c:pt>
                <c:pt idx="10">
                  <c:v>R.3 / &gt; 200 kVA s.d &lt; 30.000 kVA</c:v>
                </c:pt>
                <c:pt idx="11">
                  <c:v>R.3 / 6.600 VA s.d 200 kVA</c:v>
                </c:pt>
                <c:pt idx="12">
                  <c:v>S.1 / 2.200  VA</c:v>
                </c:pt>
                <c:pt idx="13">
                  <c:v>S.1 / 3.500  VA s.d 200  kVA</c:v>
                </c:pt>
                <c:pt idx="14">
                  <c:v>S.2 / &gt; 200  kVA s.d &lt; 30.000 kVA</c:v>
                </c:pt>
              </c:strCache>
            </c:strRef>
          </c:cat>
          <c:val>
            <c:numRef>
              <c:f>'REKAPITULASI 2025'!$W$3:$W$17</c:f>
              <c:numCache>
                <c:formatCode>General</c:formatCode>
                <c:ptCount val="15"/>
                <c:pt idx="0">
                  <c:v>90</c:v>
                </c:pt>
                <c:pt idx="1">
                  <c:v>19</c:v>
                </c:pt>
                <c:pt idx="2">
                  <c:v>8</c:v>
                </c:pt>
                <c:pt idx="3">
                  <c:v>83</c:v>
                </c:pt>
                <c:pt idx="4">
                  <c:v>4</c:v>
                </c:pt>
                <c:pt idx="5">
                  <c:v>29</c:v>
                </c:pt>
                <c:pt idx="6">
                  <c:v>4</c:v>
                </c:pt>
                <c:pt idx="7">
                  <c:v>42</c:v>
                </c:pt>
                <c:pt idx="8">
                  <c:v>66</c:v>
                </c:pt>
                <c:pt idx="9">
                  <c:v>199</c:v>
                </c:pt>
                <c:pt idx="10">
                  <c:v>1</c:v>
                </c:pt>
                <c:pt idx="11">
                  <c:v>112</c:v>
                </c:pt>
                <c:pt idx="12">
                  <c:v>9</c:v>
                </c:pt>
                <c:pt idx="13">
                  <c:v>133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0-48D9-BF0D-B5B7A377CA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96430928"/>
        <c:axId val="396429488"/>
      </c:barChart>
      <c:catAx>
        <c:axId val="3964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29488"/>
        <c:crosses val="autoZero"/>
        <c:auto val="1"/>
        <c:lblAlgn val="ctr"/>
        <c:lblOffset val="100"/>
        <c:noMultiLvlLbl val="0"/>
      </c:catAx>
      <c:valAx>
        <c:axId val="396429488"/>
        <c:scaling>
          <c:orientation val="minMax"/>
          <c:max val="2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'REKAPITULASI 2025'!$AA$2</c:f>
              <c:strCache>
                <c:ptCount val="1"/>
                <c:pt idx="0">
                  <c:v>Kapasitas PV (kWp)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'REKAPITULASI 2025'!$Y$3:$Y$17</c:f>
              <c:strCache>
                <c:ptCount val="15"/>
                <c:pt idx="0">
                  <c:v>B.2 / 6.600 VA s.d 200 kVA </c:v>
                </c:pt>
                <c:pt idx="1">
                  <c:v>B.3 / &gt; 200 kVA s.d &lt;30.000 kVA</c:v>
                </c:pt>
                <c:pt idx="2">
                  <c:v>I.2 / &gt; 14 kVA s.d 200 kVA</c:v>
                </c:pt>
                <c:pt idx="3">
                  <c:v>I.3 / &gt; 200 kVA</c:v>
                </c:pt>
                <c:pt idx="4">
                  <c:v>I.4 / 30.000 kVA keatas</c:v>
                </c:pt>
                <c:pt idx="5">
                  <c:v>P.1 / 6.600 VA s.d 200 kVA</c:v>
                </c:pt>
                <c:pt idx="6">
                  <c:v>P.2 / &gt; 200 kVA</c:v>
                </c:pt>
                <c:pt idx="7">
                  <c:v>R.1 / 1.300  VA</c:v>
                </c:pt>
                <c:pt idx="8">
                  <c:v>R.1 / 2.200  VA</c:v>
                </c:pt>
                <c:pt idx="9">
                  <c:v>R.2 / 3.500  VA s.d 5.500  VA</c:v>
                </c:pt>
                <c:pt idx="10">
                  <c:v>R.3 / &gt; 200 kVA s.d &lt; 30.000 kVA</c:v>
                </c:pt>
                <c:pt idx="11">
                  <c:v>R.3 / 6.600 VA s.d 200 kVA</c:v>
                </c:pt>
                <c:pt idx="12">
                  <c:v>S.1 / 2.200  VA</c:v>
                </c:pt>
                <c:pt idx="13">
                  <c:v>S.1 / 3.500  VA s.d 200  kVA</c:v>
                </c:pt>
                <c:pt idx="14">
                  <c:v>S.2 / &gt; 200  kVA s.d &lt; 30.000 kVA</c:v>
                </c:pt>
              </c:strCache>
            </c:strRef>
          </c:cat>
          <c:val>
            <c:numRef>
              <c:f>'REKAPITULASI 2025'!$AA$3:$AA$17</c:f>
              <c:numCache>
                <c:formatCode>_(* #,##0_);_(* \(#,##0\);_(* "-"??_);_(@_)</c:formatCode>
                <c:ptCount val="15"/>
                <c:pt idx="0">
                  <c:v>1115.115</c:v>
                </c:pt>
                <c:pt idx="1">
                  <c:v>2103.62</c:v>
                </c:pt>
                <c:pt idx="2">
                  <c:v>162.19</c:v>
                </c:pt>
                <c:pt idx="3">
                  <c:v>56013.042000000001</c:v>
                </c:pt>
                <c:pt idx="4">
                  <c:v>22530</c:v>
                </c:pt>
                <c:pt idx="5">
                  <c:v>690.54</c:v>
                </c:pt>
                <c:pt idx="6">
                  <c:v>225</c:v>
                </c:pt>
                <c:pt idx="7">
                  <c:v>42.7</c:v>
                </c:pt>
                <c:pt idx="8">
                  <c:v>98.515000000000001</c:v>
                </c:pt>
                <c:pt idx="9">
                  <c:v>486.69499999999999</c:v>
                </c:pt>
                <c:pt idx="10">
                  <c:v>232.5</c:v>
                </c:pt>
                <c:pt idx="11">
                  <c:v>800.74400000000003</c:v>
                </c:pt>
                <c:pt idx="12">
                  <c:v>14.045</c:v>
                </c:pt>
                <c:pt idx="13">
                  <c:v>1788.1310000000001</c:v>
                </c:pt>
                <c:pt idx="14">
                  <c:v>1412.701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2-4AF2-BDA6-7AB9B783AB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96430928"/>
        <c:axId val="39642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'REKAPITULASI 2025'!$Z$2</c15:sqref>
                        </c15:formulaRef>
                      </c:ext>
                    </c:extLst>
                    <c:strCache>
                      <c:ptCount val="1"/>
                      <c:pt idx="0">
                        <c:v>Kapasitas PV (Wp)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8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'REKAPITULASI 2025'!$Y$3:$Y$17</c15:sqref>
                        </c15:formulaRef>
                      </c:ext>
                    </c:extLst>
                    <c:strCache>
                      <c:ptCount val="15"/>
                      <c:pt idx="0">
                        <c:v>B.2 / 6.600 VA s.d 200 kVA </c:v>
                      </c:pt>
                      <c:pt idx="1">
                        <c:v>B.3 / &gt; 200 kVA s.d &lt;30.000 kVA</c:v>
                      </c:pt>
                      <c:pt idx="2">
                        <c:v>I.2 / &gt; 14 kVA s.d 200 kVA</c:v>
                      </c:pt>
                      <c:pt idx="3">
                        <c:v>I.3 / &gt; 200 kVA</c:v>
                      </c:pt>
                      <c:pt idx="4">
                        <c:v>I.4 / 30.000 kVA keatas</c:v>
                      </c:pt>
                      <c:pt idx="5">
                        <c:v>P.1 / 6.600 VA s.d 200 kVA</c:v>
                      </c:pt>
                      <c:pt idx="6">
                        <c:v>P.2 / &gt; 200 kVA</c:v>
                      </c:pt>
                      <c:pt idx="7">
                        <c:v>R.1 / 1.300  VA</c:v>
                      </c:pt>
                      <c:pt idx="8">
                        <c:v>R.1 / 2.200  VA</c:v>
                      </c:pt>
                      <c:pt idx="9">
                        <c:v>R.2 / 3.500  VA s.d 5.500  VA</c:v>
                      </c:pt>
                      <c:pt idx="10">
                        <c:v>R.3 / &gt; 200 kVA s.d &lt; 30.000 kVA</c:v>
                      </c:pt>
                      <c:pt idx="11">
                        <c:v>R.3 / 6.600 VA s.d 200 kVA</c:v>
                      </c:pt>
                      <c:pt idx="12">
                        <c:v>S.1 / 2.200  VA</c:v>
                      </c:pt>
                      <c:pt idx="13">
                        <c:v>S.1 / 3.500  VA s.d 200  kVA</c:v>
                      </c:pt>
                      <c:pt idx="14">
                        <c:v>S.2 / &gt; 200  kVA s.d &lt; 30.000 kVA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2025'!$Z$3:$Z$17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5"/>
                      <c:pt idx="0">
                        <c:v>1115115</c:v>
                      </c:pt>
                      <c:pt idx="1">
                        <c:v>2103620</c:v>
                      </c:pt>
                      <c:pt idx="2">
                        <c:v>162190</c:v>
                      </c:pt>
                      <c:pt idx="3">
                        <c:v>56013042</c:v>
                      </c:pt>
                      <c:pt idx="4">
                        <c:v>22530000</c:v>
                      </c:pt>
                      <c:pt idx="5">
                        <c:v>690540</c:v>
                      </c:pt>
                      <c:pt idx="6">
                        <c:v>225000</c:v>
                      </c:pt>
                      <c:pt idx="7">
                        <c:v>42700</c:v>
                      </c:pt>
                      <c:pt idx="8">
                        <c:v>98515</c:v>
                      </c:pt>
                      <c:pt idx="9">
                        <c:v>486695</c:v>
                      </c:pt>
                      <c:pt idx="10">
                        <c:v>232500</c:v>
                      </c:pt>
                      <c:pt idx="11">
                        <c:v>800744</c:v>
                      </c:pt>
                      <c:pt idx="12">
                        <c:v>14045</c:v>
                      </c:pt>
                      <c:pt idx="13">
                        <c:v>1788131</c:v>
                      </c:pt>
                      <c:pt idx="14">
                        <c:v>1412701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02-4AF2-BDA6-7AB9B783AB83}"/>
                  </c:ext>
                </c:extLst>
              </c15:ser>
            </c15:filteredBarSeries>
          </c:ext>
        </c:extLst>
      </c:barChart>
      <c:catAx>
        <c:axId val="3964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29488"/>
        <c:crosses val="autoZero"/>
        <c:auto val="1"/>
        <c:lblAlgn val="ctr"/>
        <c:lblOffset val="100"/>
        <c:noMultiLvlLbl val="0"/>
      </c:catAx>
      <c:valAx>
        <c:axId val="396429488"/>
        <c:scaling>
          <c:orientation val="minMax"/>
          <c:max val="58000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'REKAPITULASI 2025'!$AE$2</c:f>
              <c:strCache>
                <c:ptCount val="1"/>
                <c:pt idx="0">
                  <c:v>Daya Kontrak (kVA)</c:v>
                </c:pt>
              </c:strCache>
            </c:strRef>
          </c:tx>
          <c:spPr>
            <a:solidFill>
              <a:srgbClr val="99FF99"/>
            </a:solidFill>
            <a:ln w="9525" cap="flat" cmpd="sng" algn="ctr">
              <a:solidFill>
                <a:srgbClr val="00B050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'REKAPITULASI 2025'!$AC$3:$AC$17</c:f>
              <c:strCache>
                <c:ptCount val="15"/>
                <c:pt idx="0">
                  <c:v>B.2 / 6.600 VA s.d 200 kVA </c:v>
                </c:pt>
                <c:pt idx="1">
                  <c:v>B.3 / &gt; 200 kVA s.d &lt;30.000 kVA</c:v>
                </c:pt>
                <c:pt idx="2">
                  <c:v>I.2 / &gt; 14 kVA s.d 200 kVA</c:v>
                </c:pt>
                <c:pt idx="3">
                  <c:v>I.3 / &gt; 200 kVA</c:v>
                </c:pt>
                <c:pt idx="4">
                  <c:v>I.4 / 30.000 kVA keatas</c:v>
                </c:pt>
                <c:pt idx="5">
                  <c:v>P.1 / 6.600 VA s.d 200 kVA</c:v>
                </c:pt>
                <c:pt idx="6">
                  <c:v>P.2 / &gt; 200 kVA</c:v>
                </c:pt>
                <c:pt idx="7">
                  <c:v>R.1 / 1.300  VA</c:v>
                </c:pt>
                <c:pt idx="8">
                  <c:v>R.1 / 2.200  VA</c:v>
                </c:pt>
                <c:pt idx="9">
                  <c:v>R.2 / 3.500  VA s.d 5.500  VA</c:v>
                </c:pt>
                <c:pt idx="10">
                  <c:v>R.3 / &gt; 200 kVA s.d &lt; 30.000 kVA</c:v>
                </c:pt>
                <c:pt idx="11">
                  <c:v>R.3 / 6.600 VA s.d 200 kVA</c:v>
                </c:pt>
                <c:pt idx="12">
                  <c:v>S.1 / 2.200  VA</c:v>
                </c:pt>
                <c:pt idx="13">
                  <c:v>S.1 / 3.500  VA s.d 200  kVA</c:v>
                </c:pt>
                <c:pt idx="14">
                  <c:v>S.2 / &gt; 200  kVA s.d &lt; 30.000 kVA</c:v>
                </c:pt>
              </c:strCache>
            </c:strRef>
          </c:cat>
          <c:val>
            <c:numRef>
              <c:f>'REKAPITULASI 2025'!$AE$3:$AE$17</c:f>
              <c:numCache>
                <c:formatCode>_(* #,##0_);_(* \(#,##0\);_(* "-"??_);_(@_)</c:formatCode>
                <c:ptCount val="15"/>
                <c:pt idx="0">
                  <c:v>4950.3999999999996</c:v>
                </c:pt>
                <c:pt idx="1">
                  <c:v>33900</c:v>
                </c:pt>
                <c:pt idx="2">
                  <c:v>1030</c:v>
                </c:pt>
                <c:pt idx="3">
                  <c:v>303675</c:v>
                </c:pt>
                <c:pt idx="4">
                  <c:v>235000</c:v>
                </c:pt>
                <c:pt idx="5">
                  <c:v>2709.1</c:v>
                </c:pt>
                <c:pt idx="6">
                  <c:v>2875</c:v>
                </c:pt>
                <c:pt idx="7">
                  <c:v>54.6</c:v>
                </c:pt>
                <c:pt idx="8">
                  <c:v>145.19999999999999</c:v>
                </c:pt>
                <c:pt idx="9">
                  <c:v>860.8</c:v>
                </c:pt>
                <c:pt idx="10">
                  <c:v>555</c:v>
                </c:pt>
                <c:pt idx="11">
                  <c:v>1766.9</c:v>
                </c:pt>
                <c:pt idx="12">
                  <c:v>19.8</c:v>
                </c:pt>
                <c:pt idx="13">
                  <c:v>8062.4</c:v>
                </c:pt>
                <c:pt idx="14">
                  <c:v>13850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F-4485-ADB4-884220A1B0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96430928"/>
        <c:axId val="39642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'REKAPITULASI 2025'!$AD$2</c15:sqref>
                        </c15:formulaRef>
                      </c:ext>
                    </c:extLst>
                    <c:strCache>
                      <c:ptCount val="1"/>
                      <c:pt idx="0">
                        <c:v>Daya Kontrak (VA)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8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'REKAPITULASI 2025'!$AC$3:$AC$17</c15:sqref>
                        </c15:formulaRef>
                      </c:ext>
                    </c:extLst>
                    <c:strCache>
                      <c:ptCount val="15"/>
                      <c:pt idx="0">
                        <c:v>B.2 / 6.600 VA s.d 200 kVA </c:v>
                      </c:pt>
                      <c:pt idx="1">
                        <c:v>B.3 / &gt; 200 kVA s.d &lt;30.000 kVA</c:v>
                      </c:pt>
                      <c:pt idx="2">
                        <c:v>I.2 / &gt; 14 kVA s.d 200 kVA</c:v>
                      </c:pt>
                      <c:pt idx="3">
                        <c:v>I.3 / &gt; 200 kVA</c:v>
                      </c:pt>
                      <c:pt idx="4">
                        <c:v>I.4 / 30.000 kVA keatas</c:v>
                      </c:pt>
                      <c:pt idx="5">
                        <c:v>P.1 / 6.600 VA s.d 200 kVA</c:v>
                      </c:pt>
                      <c:pt idx="6">
                        <c:v>P.2 / &gt; 200 kVA</c:v>
                      </c:pt>
                      <c:pt idx="7">
                        <c:v>R.1 / 1.300  VA</c:v>
                      </c:pt>
                      <c:pt idx="8">
                        <c:v>R.1 / 2.200  VA</c:v>
                      </c:pt>
                      <c:pt idx="9">
                        <c:v>R.2 / 3.500  VA s.d 5.500  VA</c:v>
                      </c:pt>
                      <c:pt idx="10">
                        <c:v>R.3 / &gt; 200 kVA s.d &lt; 30.000 kVA</c:v>
                      </c:pt>
                      <c:pt idx="11">
                        <c:v>R.3 / 6.600 VA s.d 200 kVA</c:v>
                      </c:pt>
                      <c:pt idx="12">
                        <c:v>S.1 / 2.200  VA</c:v>
                      </c:pt>
                      <c:pt idx="13">
                        <c:v>S.1 / 3.500  VA s.d 200  kVA</c:v>
                      </c:pt>
                      <c:pt idx="14">
                        <c:v>S.2 / &gt; 200  kVA s.d &lt; 30.000 kVA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2025'!$AD$3:$AD$17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5"/>
                      <c:pt idx="0">
                        <c:v>4950400</c:v>
                      </c:pt>
                      <c:pt idx="1">
                        <c:v>33900000</c:v>
                      </c:pt>
                      <c:pt idx="2">
                        <c:v>1030000</c:v>
                      </c:pt>
                      <c:pt idx="3">
                        <c:v>303675000</c:v>
                      </c:pt>
                      <c:pt idx="4">
                        <c:v>235000000</c:v>
                      </c:pt>
                      <c:pt idx="5">
                        <c:v>2709100</c:v>
                      </c:pt>
                      <c:pt idx="6">
                        <c:v>2875000</c:v>
                      </c:pt>
                      <c:pt idx="7">
                        <c:v>54600</c:v>
                      </c:pt>
                      <c:pt idx="8">
                        <c:v>145200</c:v>
                      </c:pt>
                      <c:pt idx="9">
                        <c:v>860800</c:v>
                      </c:pt>
                      <c:pt idx="10">
                        <c:v>555000</c:v>
                      </c:pt>
                      <c:pt idx="11">
                        <c:v>1766900</c:v>
                      </c:pt>
                      <c:pt idx="12">
                        <c:v>19800</c:v>
                      </c:pt>
                      <c:pt idx="13">
                        <c:v>8062400</c:v>
                      </c:pt>
                      <c:pt idx="14">
                        <c:v>13850000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58F-4485-ADB4-884220A1B07C}"/>
                  </c:ext>
                </c:extLst>
              </c15:ser>
            </c15:filteredBarSeries>
          </c:ext>
        </c:extLst>
      </c:barChart>
      <c:catAx>
        <c:axId val="3964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29488"/>
        <c:crosses val="autoZero"/>
        <c:auto val="1"/>
        <c:lblAlgn val="ctr"/>
        <c:lblOffset val="100"/>
        <c:noMultiLvlLbl val="0"/>
      </c:catAx>
      <c:valAx>
        <c:axId val="396429488"/>
        <c:scaling>
          <c:orientation val="minMax"/>
          <c:max val="305000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952499</xdr:colOff>
      <xdr:row>11</xdr:row>
      <xdr:rowOff>0</xdr:rowOff>
    </xdr:from>
    <xdr:to>
      <xdr:col>57</xdr:col>
      <xdr:colOff>163067</xdr:colOff>
      <xdr:row>26</xdr:row>
      <xdr:rowOff>178308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776D8-82C7-4C5B-8CA1-F6A56DA7B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38100</xdr:colOff>
      <xdr:row>10</xdr:row>
      <xdr:rowOff>152400</xdr:rowOff>
    </xdr:from>
    <xdr:to>
      <xdr:col>47</xdr:col>
      <xdr:colOff>247650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9E5A4-0C96-4E3E-99ED-DFCB1A272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600075</xdr:colOff>
      <xdr:row>10</xdr:row>
      <xdr:rowOff>95250</xdr:rowOff>
    </xdr:from>
    <xdr:to>
      <xdr:col>50</xdr:col>
      <xdr:colOff>295275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AE132-5B0D-4BD7-9CE4-8D2089008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673474</xdr:colOff>
      <xdr:row>11</xdr:row>
      <xdr:rowOff>66675</xdr:rowOff>
    </xdr:from>
    <xdr:to>
      <xdr:col>54</xdr:col>
      <xdr:colOff>597274</xdr:colOff>
      <xdr:row>22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341292-73D4-4ED8-9D7B-4804CED1E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528637</xdr:colOff>
      <xdr:row>22</xdr:row>
      <xdr:rowOff>85725</xdr:rowOff>
    </xdr:from>
    <xdr:to>
      <xdr:col>20</xdr:col>
      <xdr:colOff>308106</xdr:colOff>
      <xdr:row>42</xdr:row>
      <xdr:rowOff>148478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4FE03-2757-40CB-B74B-7C3803A09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359148</xdr:colOff>
      <xdr:row>22</xdr:row>
      <xdr:rowOff>89087</xdr:rowOff>
    </xdr:from>
    <xdr:to>
      <xdr:col>13</xdr:col>
      <xdr:colOff>418763</xdr:colOff>
      <xdr:row>42</xdr:row>
      <xdr:rowOff>151840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A7FCE2-D4AB-4F1C-A2FA-5D61039F3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61912</xdr:colOff>
      <xdr:row>22</xdr:row>
      <xdr:rowOff>66675</xdr:rowOff>
    </xdr:from>
    <xdr:to>
      <xdr:col>24</xdr:col>
      <xdr:colOff>1596759</xdr:colOff>
      <xdr:row>42</xdr:row>
      <xdr:rowOff>92852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5FBBAF-D4B5-4B4D-92C0-10645CA0C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1669675</xdr:colOff>
      <xdr:row>22</xdr:row>
      <xdr:rowOff>82923</xdr:rowOff>
    </xdr:from>
    <xdr:to>
      <xdr:col>28</xdr:col>
      <xdr:colOff>1938258</xdr:colOff>
      <xdr:row>42</xdr:row>
      <xdr:rowOff>109100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CC14B1-537C-4518-8AD1-EAA51D417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1967193</xdr:colOff>
      <xdr:row>22</xdr:row>
      <xdr:rowOff>90768</xdr:rowOff>
    </xdr:from>
    <xdr:to>
      <xdr:col>33</xdr:col>
      <xdr:colOff>173893</xdr:colOff>
      <xdr:row>42</xdr:row>
      <xdr:rowOff>116945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2BC03F-143D-4D52-92F3-0310CB71B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571501</xdr:colOff>
      <xdr:row>24</xdr:row>
      <xdr:rowOff>22412</xdr:rowOff>
    </xdr:from>
    <xdr:to>
      <xdr:col>37</xdr:col>
      <xdr:colOff>732866</xdr:colOff>
      <xdr:row>47</xdr:row>
      <xdr:rowOff>71718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D4F192-64AB-4311-85B4-348B054A4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986118</xdr:colOff>
      <xdr:row>24</xdr:row>
      <xdr:rowOff>33617</xdr:rowOff>
    </xdr:from>
    <xdr:to>
      <xdr:col>44</xdr:col>
      <xdr:colOff>676835</xdr:colOff>
      <xdr:row>47</xdr:row>
      <xdr:rowOff>82923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56DA0E-70F1-442D-BD51-B3B786835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420222</xdr:colOff>
      <xdr:row>44</xdr:row>
      <xdr:rowOff>96369</xdr:rowOff>
    </xdr:from>
    <xdr:to>
      <xdr:col>14</xdr:col>
      <xdr:colOff>33620</xdr:colOff>
      <xdr:row>65</xdr:row>
      <xdr:rowOff>67235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43E789-63FC-4458-8AA0-E31D36977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5AF7-C48D-42ED-8006-2A52B0E4E129}">
  <sheetPr>
    <tabColor rgb="FF00B050"/>
  </sheetPr>
  <dimension ref="A1:BW830"/>
  <sheetViews>
    <sheetView tabSelected="1" topLeftCell="Q1" zoomScale="85" zoomScaleNormal="85" workbookViewId="0">
      <pane ySplit="5" topLeftCell="A6" activePane="bottomLeft" state="frozen"/>
      <selection pane="bottomLeft" activeCell="Z6" sqref="Z6"/>
    </sheetView>
  </sheetViews>
  <sheetFormatPr defaultColWidth="9.109375" defaultRowHeight="14.4" x14ac:dyDescent="0.25"/>
  <cols>
    <col min="1" max="1" width="4.6640625" style="15" bestFit="1" customWidth="1"/>
    <col min="2" max="2" width="9.88671875" style="15" bestFit="1" customWidth="1"/>
    <col min="3" max="3" width="18.6640625" style="15" customWidth="1"/>
    <col min="4" max="4" width="30.5546875" style="31" customWidth="1"/>
    <col min="5" max="5" width="11.44140625" style="15" customWidth="1"/>
    <col min="6" max="6" width="15.33203125" style="15" bestFit="1" customWidth="1"/>
    <col min="7" max="7" width="15.109375" style="15" bestFit="1" customWidth="1"/>
    <col min="8" max="8" width="21.88671875" style="29" customWidth="1"/>
    <col min="9" max="9" width="10" style="19" bestFit="1" customWidth="1"/>
    <col min="10" max="10" width="15.6640625" style="19" customWidth="1"/>
    <col min="11" max="11" width="10" style="19" customWidth="1"/>
    <col min="12" max="12" width="17.44140625" style="15" customWidth="1"/>
    <col min="13" max="13" width="20.6640625" style="15" customWidth="1"/>
    <col min="14" max="14" width="16.109375" style="15" bestFit="1" customWidth="1"/>
    <col min="15" max="15" width="29.6640625" style="15" bestFit="1" customWidth="1"/>
    <col min="16" max="16" width="18.33203125" style="15" customWidth="1"/>
    <col min="17" max="17" width="22" style="15" bestFit="1" customWidth="1"/>
    <col min="18" max="18" width="12.5546875" style="15" bestFit="1" customWidth="1"/>
    <col min="19" max="19" width="9.109375" style="15"/>
    <col min="20" max="20" width="21.88671875" style="15" bestFit="1" customWidth="1"/>
    <col min="21" max="21" width="11.5546875" style="15" bestFit="1" customWidth="1"/>
    <col min="22" max="22" width="9.109375" style="15"/>
    <col min="23" max="48" width="14.33203125" style="15" customWidth="1"/>
    <col min="49" max="49" width="9.109375" style="15"/>
    <col min="50" max="75" width="14.33203125" style="15" customWidth="1"/>
    <col min="76" max="16384" width="9.109375" style="15"/>
  </cols>
  <sheetData>
    <row r="1" spans="1:75" ht="17.100000000000001" customHeight="1" x14ac:dyDescent="0.25">
      <c r="A1" s="1" t="s">
        <v>0</v>
      </c>
      <c r="B1" s="1" t="s">
        <v>87</v>
      </c>
      <c r="C1" s="1" t="s">
        <v>88</v>
      </c>
      <c r="D1" s="25" t="s">
        <v>1</v>
      </c>
      <c r="E1" s="23" t="s">
        <v>2</v>
      </c>
      <c r="F1" s="24" t="s">
        <v>3</v>
      </c>
      <c r="G1" s="1" t="s">
        <v>22</v>
      </c>
      <c r="H1" s="3" t="s">
        <v>10</v>
      </c>
      <c r="I1" s="20" t="s">
        <v>20</v>
      </c>
      <c r="J1" s="22" t="s">
        <v>89</v>
      </c>
      <c r="K1" s="22" t="s">
        <v>969</v>
      </c>
      <c r="L1" s="3" t="s">
        <v>28</v>
      </c>
      <c r="M1" s="3" t="s">
        <v>51</v>
      </c>
      <c r="N1" s="3" t="s">
        <v>52</v>
      </c>
      <c r="O1" s="3" t="s">
        <v>21</v>
      </c>
      <c r="P1" s="3" t="s">
        <v>1147</v>
      </c>
      <c r="W1" s="91" t="s">
        <v>1490</v>
      </c>
      <c r="X1" s="91" t="s">
        <v>1508</v>
      </c>
      <c r="Y1" s="91" t="s">
        <v>1509</v>
      </c>
      <c r="Z1" s="91" t="s">
        <v>1510</v>
      </c>
      <c r="AA1" s="91" t="s">
        <v>1511</v>
      </c>
      <c r="AB1" s="91" t="s">
        <v>1492</v>
      </c>
      <c r="AC1" s="91" t="s">
        <v>1493</v>
      </c>
      <c r="AD1" s="91" t="s">
        <v>1494</v>
      </c>
      <c r="AE1" s="91" t="s">
        <v>1495</v>
      </c>
      <c r="AF1" s="91" t="s">
        <v>1496</v>
      </c>
      <c r="AG1" s="91" t="s">
        <v>1512</v>
      </c>
      <c r="AH1" s="91" t="s">
        <v>1497</v>
      </c>
      <c r="AI1" s="92" t="s">
        <v>1513</v>
      </c>
      <c r="AJ1" s="92" t="s">
        <v>1498</v>
      </c>
      <c r="AK1" s="91" t="s">
        <v>1499</v>
      </c>
      <c r="AL1" s="91" t="s">
        <v>1500</v>
      </c>
      <c r="AM1" s="91" t="s">
        <v>1501</v>
      </c>
      <c r="AN1" s="91" t="s">
        <v>1502</v>
      </c>
      <c r="AO1" s="91" t="s">
        <v>1503</v>
      </c>
      <c r="AP1" s="91" t="s">
        <v>1504</v>
      </c>
      <c r="AQ1" s="91" t="s">
        <v>1505</v>
      </c>
      <c r="AR1" s="91" t="s">
        <v>1506</v>
      </c>
      <c r="AS1" s="91" t="s">
        <v>1507</v>
      </c>
      <c r="AT1" s="91" t="s">
        <v>1491</v>
      </c>
      <c r="AU1" s="89" t="s">
        <v>1514</v>
      </c>
      <c r="AV1" s="90" t="s">
        <v>1515</v>
      </c>
      <c r="AX1" s="91" t="s">
        <v>1490</v>
      </c>
      <c r="AY1" s="93" t="s">
        <v>1508</v>
      </c>
      <c r="AZ1" s="91" t="s">
        <v>1509</v>
      </c>
      <c r="BA1" s="93" t="s">
        <v>1510</v>
      </c>
      <c r="BB1" s="91" t="s">
        <v>1511</v>
      </c>
      <c r="BC1" s="93" t="s">
        <v>1492</v>
      </c>
      <c r="BD1" s="91" t="s">
        <v>1493</v>
      </c>
      <c r="BE1" s="93" t="s">
        <v>1494</v>
      </c>
      <c r="BF1" s="91" t="s">
        <v>1495</v>
      </c>
      <c r="BG1" s="93" t="s">
        <v>1496</v>
      </c>
      <c r="BH1" s="91" t="s">
        <v>1512</v>
      </c>
      <c r="BI1" s="93" t="s">
        <v>1497</v>
      </c>
      <c r="BJ1" s="91" t="s">
        <v>1513</v>
      </c>
      <c r="BK1" s="93" t="s">
        <v>1498</v>
      </c>
      <c r="BL1" s="91" t="s">
        <v>1499</v>
      </c>
      <c r="BM1" s="93" t="s">
        <v>1500</v>
      </c>
      <c r="BN1" s="91" t="s">
        <v>1501</v>
      </c>
      <c r="BO1" s="93" t="s">
        <v>1502</v>
      </c>
      <c r="BP1" s="91" t="s">
        <v>1503</v>
      </c>
      <c r="BQ1" s="93" t="s">
        <v>1504</v>
      </c>
      <c r="BR1" s="91" t="s">
        <v>1505</v>
      </c>
      <c r="BS1" s="93" t="s">
        <v>1506</v>
      </c>
      <c r="BT1" s="91" t="s">
        <v>1507</v>
      </c>
      <c r="BU1" s="93" t="s">
        <v>1491</v>
      </c>
      <c r="BV1" s="89" t="s">
        <v>1514</v>
      </c>
      <c r="BW1" s="90" t="s">
        <v>1515</v>
      </c>
    </row>
    <row r="2" spans="1:75" ht="17.100000000000001" customHeight="1" x14ac:dyDescent="0.25">
      <c r="A2" s="2">
        <v>1</v>
      </c>
      <c r="B2" s="16" t="s">
        <v>205</v>
      </c>
      <c r="C2" s="26" t="s">
        <v>1027</v>
      </c>
      <c r="D2" s="33" t="s">
        <v>161</v>
      </c>
      <c r="E2" s="17" t="s">
        <v>8</v>
      </c>
      <c r="F2" s="17">
        <v>3500</v>
      </c>
      <c r="G2" s="28" t="s">
        <v>93</v>
      </c>
      <c r="H2" s="30">
        <v>3000</v>
      </c>
      <c r="I2" s="18">
        <v>43466</v>
      </c>
      <c r="J2" s="18"/>
      <c r="K2" s="18" t="s">
        <v>990</v>
      </c>
      <c r="L2" s="27">
        <v>0.8571428571428571</v>
      </c>
      <c r="M2" s="2" t="s">
        <v>1141</v>
      </c>
      <c r="N2" s="2" t="s">
        <v>57</v>
      </c>
      <c r="O2" s="2" t="s">
        <v>64</v>
      </c>
      <c r="P2" s="2" t="s">
        <v>1148</v>
      </c>
      <c r="Q2" s="39" t="s">
        <v>958</v>
      </c>
      <c r="R2" s="44">
        <f>COUNTA($B$2:$B$9997)-U2</f>
        <v>813</v>
      </c>
      <c r="S2" s="38" t="s">
        <v>963</v>
      </c>
      <c r="T2" s="39" t="s">
        <v>966</v>
      </c>
      <c r="U2" s="44">
        <f>COUNTIF($K$2:$K$9997,"BERHENTI")</f>
        <v>16</v>
      </c>
      <c r="V2" s="38" t="s">
        <v>963</v>
      </c>
      <c r="W2" s="2">
        <v>943</v>
      </c>
      <c r="X2" s="2">
        <v>29</v>
      </c>
      <c r="Y2" s="2">
        <v>856</v>
      </c>
      <c r="Z2" s="2">
        <v>26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>
        <f t="shared" ref="AU2:AV17" si="0">W2+Y2+AA2+AC2+AE2+AG2+AI2+AK2+AM2+AO2+AQ2+AS2</f>
        <v>1799</v>
      </c>
      <c r="AV2" s="2">
        <f t="shared" si="0"/>
        <v>55</v>
      </c>
      <c r="AX2" s="2">
        <f>SUM(W2:W9997)</f>
        <v>143132936</v>
      </c>
      <c r="AY2" s="2">
        <f>SUM(X2:X9997)</f>
        <v>252093.88000000003</v>
      </c>
      <c r="AZ2" s="2">
        <f>SUM(Y2:Y9997)</f>
        <v>140302176</v>
      </c>
      <c r="BA2" s="2">
        <f>SUM(Z2:Z9997)</f>
        <v>272824.30999999988</v>
      </c>
      <c r="BB2" s="2">
        <f>SUM(AA2:AA9997)</f>
        <v>0</v>
      </c>
      <c r="BC2" s="2">
        <f>SUM(AB2:AB9997)</f>
        <v>0</v>
      </c>
      <c r="BD2" s="2">
        <f>SUM(AC2:AC9997)</f>
        <v>0</v>
      </c>
      <c r="BE2" s="2">
        <f>SUM(AD2:AD9997)</f>
        <v>0</v>
      </c>
      <c r="BF2" s="2">
        <f>SUM(AE2:AE9997)</f>
        <v>0</v>
      </c>
      <c r="BG2" s="2">
        <f>SUM(AF2:AF9997)</f>
        <v>0</v>
      </c>
      <c r="BH2" s="2">
        <f>SUM(AG2:AG9997)</f>
        <v>0</v>
      </c>
      <c r="BI2" s="2">
        <f>SUM(AH2:AH9997)</f>
        <v>0</v>
      </c>
      <c r="BJ2" s="2">
        <f>SUM(AI2:AI9997)</f>
        <v>0</v>
      </c>
      <c r="BK2" s="2">
        <f>SUM(AJ2:AJ9997)</f>
        <v>0</v>
      </c>
      <c r="BL2" s="2">
        <f>SUM(AK2:AK9997)</f>
        <v>0</v>
      </c>
      <c r="BM2" s="2">
        <f>SUM(AL2:AL9997)</f>
        <v>0</v>
      </c>
      <c r="BN2" s="2">
        <f>SUM(AM2:AM9997)</f>
        <v>0</v>
      </c>
      <c r="BO2" s="2">
        <f>SUM(AN2:AN9997)</f>
        <v>0</v>
      </c>
      <c r="BP2" s="2">
        <f>SUM(AO2:AO9997)</f>
        <v>0</v>
      </c>
      <c r="BQ2" s="2">
        <f>SUM(AP2:AP9997)</f>
        <v>0</v>
      </c>
      <c r="BR2" s="2">
        <f>SUM(AQ2:AQ9997)</f>
        <v>0</v>
      </c>
      <c r="BS2" s="2">
        <f>SUM(AR2:AR9997)</f>
        <v>0</v>
      </c>
      <c r="BT2" s="2">
        <f>SUM(AS2:AS9997)</f>
        <v>0</v>
      </c>
      <c r="BU2" s="2">
        <f>SUM(AT2:AT9997)</f>
        <v>0</v>
      </c>
      <c r="BV2" s="80">
        <f>AX2+AZ2+BB2+BD2+BF2+BH2+BJ2+BL2+BN2+BP2+BR2+BT2</f>
        <v>283435112</v>
      </c>
      <c r="BW2" s="80">
        <f>AY2+BA2+BC2+BE2+BG2+BI2+BK2+BM2+BO2+BQ2+BS2+BU2</f>
        <v>524918.18999999994</v>
      </c>
    </row>
    <row r="3" spans="1:75" ht="17.100000000000001" customHeight="1" x14ac:dyDescent="0.25">
      <c r="A3" s="2">
        <v>2</v>
      </c>
      <c r="B3" s="16" t="s">
        <v>205</v>
      </c>
      <c r="C3" s="26" t="s">
        <v>1028</v>
      </c>
      <c r="D3" s="33" t="s">
        <v>162</v>
      </c>
      <c r="E3" s="17" t="s">
        <v>7</v>
      </c>
      <c r="F3" s="17">
        <v>2200</v>
      </c>
      <c r="G3" s="28" t="s">
        <v>91</v>
      </c>
      <c r="H3" s="30">
        <v>2000</v>
      </c>
      <c r="I3" s="18">
        <v>43466</v>
      </c>
      <c r="J3" s="18"/>
      <c r="K3" s="18" t="s">
        <v>990</v>
      </c>
      <c r="L3" s="27">
        <v>0.90909090909090906</v>
      </c>
      <c r="M3" s="2" t="s">
        <v>1141</v>
      </c>
      <c r="N3" s="2" t="s">
        <v>57</v>
      </c>
      <c r="O3" s="2" t="s">
        <v>23</v>
      </c>
      <c r="P3" s="2" t="s">
        <v>1148</v>
      </c>
      <c r="Q3" s="40" t="s">
        <v>959</v>
      </c>
      <c r="R3" s="45">
        <f>SUM(F2:$F$9997)-U3</f>
        <v>609454200</v>
      </c>
      <c r="S3" s="38" t="s">
        <v>961</v>
      </c>
      <c r="T3" s="40" t="s">
        <v>967</v>
      </c>
      <c r="U3" s="45">
        <f>SUMIFS($F$2:$F$9997,$K$2:$K$9997,"BERHENTI")</f>
        <v>279600</v>
      </c>
      <c r="V3" s="38" t="s">
        <v>961</v>
      </c>
      <c r="W3" s="2">
        <v>396</v>
      </c>
      <c r="X3" s="2">
        <v>117</v>
      </c>
      <c r="Y3" s="2">
        <v>321</v>
      </c>
      <c r="Z3" s="2">
        <v>110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>
        <f t="shared" si="0"/>
        <v>717</v>
      </c>
      <c r="AV3" s="2">
        <f t="shared" si="0"/>
        <v>227</v>
      </c>
    </row>
    <row r="4" spans="1:75" ht="17.100000000000001" customHeight="1" x14ac:dyDescent="0.25">
      <c r="A4" s="2">
        <v>3</v>
      </c>
      <c r="B4" s="16" t="s">
        <v>205</v>
      </c>
      <c r="C4" s="26" t="s">
        <v>1028</v>
      </c>
      <c r="D4" s="33" t="s">
        <v>163</v>
      </c>
      <c r="E4" s="17" t="s">
        <v>8</v>
      </c>
      <c r="F4" s="17">
        <v>5500</v>
      </c>
      <c r="G4" s="28" t="s">
        <v>90</v>
      </c>
      <c r="H4" s="30">
        <v>5500</v>
      </c>
      <c r="I4" s="18">
        <v>43466</v>
      </c>
      <c r="J4" s="18"/>
      <c r="K4" s="18" t="s">
        <v>990</v>
      </c>
      <c r="L4" s="27">
        <v>1</v>
      </c>
      <c r="M4" s="2" t="s">
        <v>1141</v>
      </c>
      <c r="N4" s="2" t="s">
        <v>57</v>
      </c>
      <c r="O4" s="2" t="s">
        <v>64</v>
      </c>
      <c r="P4" s="2" t="s">
        <v>1148</v>
      </c>
      <c r="Q4" s="41" t="s">
        <v>960</v>
      </c>
      <c r="R4" s="46">
        <f>SUM($H$2:$H$9997)-U4</f>
        <v>87715538</v>
      </c>
      <c r="S4" s="38" t="s">
        <v>962</v>
      </c>
      <c r="T4" s="41" t="s">
        <v>968</v>
      </c>
      <c r="U4" s="46">
        <f>SUMIFS($H$2:$H$9997,$K$2:$K$9997,"BERHENTI")</f>
        <v>76010</v>
      </c>
      <c r="V4" s="38" t="s">
        <v>962</v>
      </c>
      <c r="W4" s="2">
        <v>247</v>
      </c>
      <c r="X4" s="2">
        <v>0.02</v>
      </c>
      <c r="Y4" s="2">
        <v>189</v>
      </c>
      <c r="Z4" s="2">
        <v>0.02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>
        <f t="shared" si="0"/>
        <v>436</v>
      </c>
      <c r="AV4" s="2">
        <f t="shared" si="0"/>
        <v>0.04</v>
      </c>
    </row>
    <row r="5" spans="1:75" ht="17.100000000000001" customHeight="1" x14ac:dyDescent="0.25">
      <c r="A5" s="2">
        <v>4</v>
      </c>
      <c r="B5" s="16" t="s">
        <v>206</v>
      </c>
      <c r="C5" s="26" t="s">
        <v>1035</v>
      </c>
      <c r="D5" s="33" t="s">
        <v>164</v>
      </c>
      <c r="E5" s="17" t="s">
        <v>6</v>
      </c>
      <c r="F5" s="17">
        <v>3500</v>
      </c>
      <c r="G5" s="28" t="s">
        <v>99</v>
      </c>
      <c r="H5" s="30">
        <v>1000</v>
      </c>
      <c r="I5" s="18">
        <v>43466</v>
      </c>
      <c r="J5" s="18"/>
      <c r="K5" s="18" t="s">
        <v>990</v>
      </c>
      <c r="L5" s="27">
        <v>0.2857142857142857</v>
      </c>
      <c r="M5" s="2" t="s">
        <v>1138</v>
      </c>
      <c r="N5" s="2" t="s">
        <v>54</v>
      </c>
      <c r="O5" s="2" t="s">
        <v>82</v>
      </c>
      <c r="P5" s="2" t="s">
        <v>1148</v>
      </c>
      <c r="Q5" s="42" t="s">
        <v>964</v>
      </c>
      <c r="R5" s="47">
        <f>R4/R3</f>
        <v>0.14392474118645832</v>
      </c>
      <c r="S5" s="38"/>
      <c r="T5" s="42"/>
      <c r="U5" s="47"/>
      <c r="V5" s="38"/>
      <c r="W5" s="2">
        <v>107</v>
      </c>
      <c r="X5" s="2">
        <v>0</v>
      </c>
      <c r="Y5" s="2">
        <v>78</v>
      </c>
      <c r="Z5" s="2">
        <v>0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>
        <f t="shared" si="0"/>
        <v>185</v>
      </c>
      <c r="AV5" s="2">
        <f t="shared" si="0"/>
        <v>0</v>
      </c>
    </row>
    <row r="6" spans="1:75" x14ac:dyDescent="0.25">
      <c r="A6" s="2">
        <v>5</v>
      </c>
      <c r="B6" s="16" t="s">
        <v>206</v>
      </c>
      <c r="C6" s="26" t="s">
        <v>1035</v>
      </c>
      <c r="D6" s="33" t="s">
        <v>165</v>
      </c>
      <c r="E6" s="17" t="s">
        <v>7</v>
      </c>
      <c r="F6" s="17">
        <v>2200</v>
      </c>
      <c r="G6" s="28" t="s">
        <v>91</v>
      </c>
      <c r="H6" s="30">
        <v>1300</v>
      </c>
      <c r="I6" s="18">
        <v>43466</v>
      </c>
      <c r="J6" s="18"/>
      <c r="K6" s="18" t="s">
        <v>990</v>
      </c>
      <c r="L6" s="27">
        <v>0.59090909090909094</v>
      </c>
      <c r="M6" s="2" t="s">
        <v>1140</v>
      </c>
      <c r="N6" s="2" t="s">
        <v>57</v>
      </c>
      <c r="O6" s="2" t="s">
        <v>23</v>
      </c>
      <c r="P6" s="2" t="s">
        <v>1148</v>
      </c>
      <c r="Q6" s="43" t="s">
        <v>965</v>
      </c>
      <c r="R6" s="48">
        <f>(R4/R2)/1000</f>
        <v>107.89119065190653</v>
      </c>
      <c r="S6" s="38"/>
      <c r="T6" s="43"/>
      <c r="U6" s="48"/>
      <c r="V6" s="38"/>
      <c r="W6" s="2">
        <v>328</v>
      </c>
      <c r="X6" s="2">
        <v>37.22</v>
      </c>
      <c r="Y6" s="2">
        <v>350</v>
      </c>
      <c r="Z6" s="2">
        <v>45.96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>
        <f t="shared" si="0"/>
        <v>678</v>
      </c>
      <c r="AV6" s="2">
        <f t="shared" si="0"/>
        <v>83.18</v>
      </c>
    </row>
    <row r="7" spans="1:75" x14ac:dyDescent="0.25">
      <c r="A7" s="2">
        <v>6</v>
      </c>
      <c r="B7" s="16" t="s">
        <v>206</v>
      </c>
      <c r="C7" s="26" t="s">
        <v>1035</v>
      </c>
      <c r="D7" s="33" t="s">
        <v>166</v>
      </c>
      <c r="E7" s="17" t="s">
        <v>7</v>
      </c>
      <c r="F7" s="17">
        <v>2200</v>
      </c>
      <c r="G7" s="28" t="s">
        <v>91</v>
      </c>
      <c r="H7" s="30">
        <v>1400</v>
      </c>
      <c r="I7" s="18">
        <v>43466</v>
      </c>
      <c r="J7" s="18"/>
      <c r="K7" s="18" t="s">
        <v>990</v>
      </c>
      <c r="L7" s="27">
        <v>0.63636363636363635</v>
      </c>
      <c r="M7" s="2" t="s">
        <v>1141</v>
      </c>
      <c r="N7" s="2" t="s">
        <v>57</v>
      </c>
      <c r="O7" s="2" t="s">
        <v>23</v>
      </c>
      <c r="P7" s="2" t="s">
        <v>1148</v>
      </c>
      <c r="W7" s="2">
        <v>273</v>
      </c>
      <c r="X7" s="2">
        <v>159.53</v>
      </c>
      <c r="Y7" s="2">
        <v>263</v>
      </c>
      <c r="Z7" s="2">
        <v>147.6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f t="shared" si="0"/>
        <v>536</v>
      </c>
      <c r="AV7" s="2">
        <f t="shared" si="0"/>
        <v>307.13</v>
      </c>
      <c r="AX7" s="57"/>
      <c r="AY7" s="58" t="s">
        <v>1119</v>
      </c>
      <c r="AZ7" s="58" t="s">
        <v>1120</v>
      </c>
      <c r="BA7" s="58" t="s">
        <v>1121</v>
      </c>
      <c r="BB7" s="58" t="s">
        <v>1122</v>
      </c>
      <c r="BC7" s="58" t="s">
        <v>1123</v>
      </c>
      <c r="BD7" s="58" t="s">
        <v>1124</v>
      </c>
      <c r="BE7" s="58" t="s">
        <v>1125</v>
      </c>
      <c r="BF7" s="58" t="s">
        <v>1126</v>
      </c>
      <c r="BG7" s="58" t="s">
        <v>1127</v>
      </c>
      <c r="BH7" s="58" t="s">
        <v>1128</v>
      </c>
      <c r="BI7" s="58" t="s">
        <v>1129</v>
      </c>
      <c r="BJ7" s="58" t="s">
        <v>1130</v>
      </c>
      <c r="BK7" s="59" t="s">
        <v>1131</v>
      </c>
    </row>
    <row r="8" spans="1:75" x14ac:dyDescent="0.25">
      <c r="A8" s="2">
        <v>7</v>
      </c>
      <c r="B8" s="16" t="s">
        <v>206</v>
      </c>
      <c r="C8" s="26" t="s">
        <v>1035</v>
      </c>
      <c r="D8" s="33" t="s">
        <v>167</v>
      </c>
      <c r="E8" s="17" t="s">
        <v>7</v>
      </c>
      <c r="F8" s="17">
        <v>2200</v>
      </c>
      <c r="G8" s="28" t="s">
        <v>91</v>
      </c>
      <c r="H8" s="30">
        <v>1000</v>
      </c>
      <c r="I8" s="18">
        <v>43466</v>
      </c>
      <c r="J8" s="18"/>
      <c r="K8" s="18" t="s">
        <v>990</v>
      </c>
      <c r="L8" s="27">
        <v>0.45454545454545453</v>
      </c>
      <c r="M8" s="2" t="s">
        <v>1139</v>
      </c>
      <c r="N8" s="2" t="s">
        <v>57</v>
      </c>
      <c r="O8" s="2" t="s">
        <v>23</v>
      </c>
      <c r="P8" s="2" t="s">
        <v>1148</v>
      </c>
      <c r="W8" s="2">
        <v>395</v>
      </c>
      <c r="X8" s="2">
        <v>25.24</v>
      </c>
      <c r="Y8" s="2">
        <v>350</v>
      </c>
      <c r="Z8" s="2">
        <v>20.14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f t="shared" si="0"/>
        <v>745</v>
      </c>
      <c r="AV8" s="2">
        <f t="shared" si="0"/>
        <v>45.379999999999995</v>
      </c>
      <c r="AX8" s="57" t="s">
        <v>1132</v>
      </c>
      <c r="AY8" s="60">
        <f>AX2</f>
        <v>143132936</v>
      </c>
      <c r="AZ8" s="60">
        <f>AZ2</f>
        <v>140302176</v>
      </c>
      <c r="BA8" s="60">
        <f>BB2</f>
        <v>0</v>
      </c>
      <c r="BB8" s="60">
        <f>BD2</f>
        <v>0</v>
      </c>
      <c r="BC8" s="60">
        <f>BF2</f>
        <v>0</v>
      </c>
      <c r="BD8" s="60">
        <f>BH2</f>
        <v>0</v>
      </c>
      <c r="BE8" s="60">
        <f>BJ2</f>
        <v>0</v>
      </c>
      <c r="BF8" s="60">
        <f>BL2</f>
        <v>0</v>
      </c>
      <c r="BG8" s="60">
        <f>BN2</f>
        <v>0</v>
      </c>
      <c r="BH8" s="60">
        <f>BP2</f>
        <v>0</v>
      </c>
      <c r="BI8" s="60">
        <f>BR2</f>
        <v>0</v>
      </c>
      <c r="BJ8" s="60">
        <f>BT2</f>
        <v>0</v>
      </c>
      <c r="BK8" s="60">
        <f>SUM(AY8:BJ8)</f>
        <v>283435112</v>
      </c>
    </row>
    <row r="9" spans="1:75" x14ac:dyDescent="0.25">
      <c r="A9" s="2">
        <v>8</v>
      </c>
      <c r="B9" s="16" t="s">
        <v>206</v>
      </c>
      <c r="C9" s="26" t="s">
        <v>1035</v>
      </c>
      <c r="D9" s="33" t="s">
        <v>167</v>
      </c>
      <c r="E9" s="17" t="s">
        <v>7</v>
      </c>
      <c r="F9" s="17">
        <v>2200</v>
      </c>
      <c r="G9" s="28" t="s">
        <v>91</v>
      </c>
      <c r="H9" s="30">
        <v>1000</v>
      </c>
      <c r="I9" s="18">
        <v>43466</v>
      </c>
      <c r="J9" s="18"/>
      <c r="K9" s="18" t="s">
        <v>990</v>
      </c>
      <c r="L9" s="27">
        <v>0.45454545454545453</v>
      </c>
      <c r="M9" s="2" t="s">
        <v>1139</v>
      </c>
      <c r="N9" s="2" t="s">
        <v>57</v>
      </c>
      <c r="O9" s="2" t="s">
        <v>23</v>
      </c>
      <c r="P9" s="2" t="s">
        <v>1148</v>
      </c>
      <c r="W9" s="2">
        <v>260</v>
      </c>
      <c r="X9" s="2">
        <v>166.49</v>
      </c>
      <c r="Y9" s="2">
        <v>167</v>
      </c>
      <c r="Z9" s="2">
        <v>160.41999999999999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>
        <f t="shared" si="0"/>
        <v>427</v>
      </c>
      <c r="AV9" s="2">
        <f t="shared" si="0"/>
        <v>326.90999999999997</v>
      </c>
      <c r="AX9" s="57" t="s">
        <v>1133</v>
      </c>
      <c r="AY9" s="60">
        <f>AY2</f>
        <v>252093.88000000003</v>
      </c>
      <c r="AZ9" s="60">
        <f>BA2</f>
        <v>272824.30999999988</v>
      </c>
      <c r="BA9" s="60">
        <f>BC2</f>
        <v>0</v>
      </c>
      <c r="BB9" s="60">
        <f>BE2</f>
        <v>0</v>
      </c>
      <c r="BC9" s="60">
        <f>BG2</f>
        <v>0</v>
      </c>
      <c r="BD9" s="60">
        <f>BI2</f>
        <v>0</v>
      </c>
      <c r="BE9" s="60">
        <f>BK2</f>
        <v>0</v>
      </c>
      <c r="BF9" s="60">
        <f>BM2</f>
        <v>0</v>
      </c>
      <c r="BG9" s="60">
        <f>BO2</f>
        <v>0</v>
      </c>
      <c r="BH9" s="60">
        <f>BQ2</f>
        <v>0</v>
      </c>
      <c r="BI9" s="60">
        <f>BS2</f>
        <v>0</v>
      </c>
      <c r="BJ9" s="60">
        <f>BU2</f>
        <v>0</v>
      </c>
      <c r="BK9" s="60">
        <f>SUM(AY9:BJ9)</f>
        <v>524918.18999999994</v>
      </c>
    </row>
    <row r="10" spans="1:75" x14ac:dyDescent="0.25">
      <c r="A10" s="2">
        <v>9</v>
      </c>
      <c r="B10" s="16" t="s">
        <v>206</v>
      </c>
      <c r="C10" s="26" t="s">
        <v>1035</v>
      </c>
      <c r="D10" s="33" t="s">
        <v>168</v>
      </c>
      <c r="E10" s="17" t="s">
        <v>979</v>
      </c>
      <c r="F10" s="17">
        <v>2200</v>
      </c>
      <c r="G10" s="28" t="s">
        <v>100</v>
      </c>
      <c r="H10" s="30">
        <v>1000</v>
      </c>
      <c r="I10" s="18">
        <v>43466</v>
      </c>
      <c r="J10" s="18">
        <v>45051</v>
      </c>
      <c r="K10" s="18" t="s">
        <v>970</v>
      </c>
      <c r="L10" s="27">
        <v>0.45454545454545453</v>
      </c>
      <c r="M10" s="2" t="s">
        <v>1139</v>
      </c>
      <c r="N10" s="2" t="s">
        <v>57</v>
      </c>
      <c r="O10" s="2" t="s">
        <v>23</v>
      </c>
      <c r="P10" s="2" t="s">
        <v>1148</v>
      </c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2">
        <f t="shared" si="0"/>
        <v>0</v>
      </c>
      <c r="AV10" s="2">
        <f t="shared" si="0"/>
        <v>0</v>
      </c>
    </row>
    <row r="11" spans="1:75" x14ac:dyDescent="0.25">
      <c r="A11" s="2">
        <v>10</v>
      </c>
      <c r="B11" s="16" t="s">
        <v>206</v>
      </c>
      <c r="C11" s="26" t="s">
        <v>1035</v>
      </c>
      <c r="D11" s="33" t="s">
        <v>169</v>
      </c>
      <c r="E11" s="17" t="s">
        <v>8</v>
      </c>
      <c r="F11" s="17">
        <v>3500</v>
      </c>
      <c r="G11" s="28" t="s">
        <v>93</v>
      </c>
      <c r="H11" s="30">
        <v>3000</v>
      </c>
      <c r="I11" s="18">
        <v>43466</v>
      </c>
      <c r="J11" s="18"/>
      <c r="K11" s="18" t="s">
        <v>990</v>
      </c>
      <c r="L11" s="27">
        <v>0.8571428571428571</v>
      </c>
      <c r="M11" s="2" t="s">
        <v>1141</v>
      </c>
      <c r="N11" s="2" t="s">
        <v>57</v>
      </c>
      <c r="O11" s="2" t="s">
        <v>64</v>
      </c>
      <c r="P11" s="2" t="s">
        <v>1148</v>
      </c>
      <c r="W11" s="2">
        <v>951</v>
      </c>
      <c r="X11" s="2">
        <v>60.83</v>
      </c>
      <c r="Y11" s="2">
        <v>983</v>
      </c>
      <c r="Z11" s="2">
        <v>78.400000000000006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f t="shared" si="0"/>
        <v>1934</v>
      </c>
      <c r="AV11" s="2">
        <f t="shared" si="0"/>
        <v>139.23000000000002</v>
      </c>
    </row>
    <row r="12" spans="1:75" x14ac:dyDescent="0.25">
      <c r="A12" s="2">
        <v>11</v>
      </c>
      <c r="B12" s="16" t="s">
        <v>206</v>
      </c>
      <c r="C12" s="26" t="s">
        <v>1035</v>
      </c>
      <c r="D12" s="33" t="s">
        <v>170</v>
      </c>
      <c r="E12" s="17" t="s">
        <v>8</v>
      </c>
      <c r="F12" s="17">
        <v>3500</v>
      </c>
      <c r="G12" s="28" t="s">
        <v>93</v>
      </c>
      <c r="H12" s="30">
        <v>3500</v>
      </c>
      <c r="I12" s="18">
        <v>43466</v>
      </c>
      <c r="J12" s="18"/>
      <c r="K12" s="18" t="s">
        <v>990</v>
      </c>
      <c r="L12" s="27">
        <v>1</v>
      </c>
      <c r="M12" s="2" t="s">
        <v>1141</v>
      </c>
      <c r="N12" s="2" t="s">
        <v>57</v>
      </c>
      <c r="O12" s="2" t="s">
        <v>64</v>
      </c>
      <c r="P12" s="2" t="s">
        <v>1148</v>
      </c>
      <c r="W12" s="2">
        <v>614</v>
      </c>
      <c r="X12" s="2">
        <v>20.97</v>
      </c>
      <c r="Y12" s="2">
        <v>563</v>
      </c>
      <c r="Z12" s="2">
        <v>27.93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>
        <f t="shared" si="0"/>
        <v>1177</v>
      </c>
      <c r="AV12" s="2">
        <f t="shared" si="0"/>
        <v>48.9</v>
      </c>
    </row>
    <row r="13" spans="1:75" x14ac:dyDescent="0.25">
      <c r="A13" s="2">
        <v>12</v>
      </c>
      <c r="B13" s="16" t="s">
        <v>206</v>
      </c>
      <c r="C13" s="26" t="s">
        <v>1035</v>
      </c>
      <c r="D13" s="33" t="s">
        <v>171</v>
      </c>
      <c r="E13" s="17" t="s">
        <v>8</v>
      </c>
      <c r="F13" s="17">
        <v>4400</v>
      </c>
      <c r="G13" s="28" t="s">
        <v>97</v>
      </c>
      <c r="H13" s="30">
        <v>500</v>
      </c>
      <c r="I13" s="18">
        <v>43466</v>
      </c>
      <c r="J13" s="18"/>
      <c r="K13" s="18" t="s">
        <v>990</v>
      </c>
      <c r="L13" s="27">
        <v>0.11363636363636363</v>
      </c>
      <c r="M13" s="2" t="s">
        <v>1137</v>
      </c>
      <c r="N13" s="2" t="s">
        <v>57</v>
      </c>
      <c r="O13" s="2" t="s">
        <v>64</v>
      </c>
      <c r="P13" s="2" t="s">
        <v>1148</v>
      </c>
      <c r="W13" s="2">
        <v>429</v>
      </c>
      <c r="X13" s="2">
        <v>0</v>
      </c>
      <c r="Y13" s="2">
        <v>414</v>
      </c>
      <c r="Z13" s="2">
        <v>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>
        <f t="shared" si="0"/>
        <v>843</v>
      </c>
      <c r="AV13" s="2">
        <f t="shared" si="0"/>
        <v>0</v>
      </c>
    </row>
    <row r="14" spans="1:75" x14ac:dyDescent="0.25">
      <c r="A14" s="2">
        <v>13</v>
      </c>
      <c r="B14" s="16" t="s">
        <v>207</v>
      </c>
      <c r="C14" s="26" t="s">
        <v>1038</v>
      </c>
      <c r="D14" s="33" t="s">
        <v>172</v>
      </c>
      <c r="E14" s="17" t="s">
        <v>4</v>
      </c>
      <c r="F14" s="17">
        <v>23000</v>
      </c>
      <c r="G14" s="28" t="s">
        <v>103</v>
      </c>
      <c r="H14" s="30">
        <v>7440</v>
      </c>
      <c r="I14" s="18">
        <v>43466</v>
      </c>
      <c r="J14" s="18"/>
      <c r="K14" s="18" t="s">
        <v>990</v>
      </c>
      <c r="L14" s="27">
        <v>0.32347826086956522</v>
      </c>
      <c r="M14" s="2" t="s">
        <v>1139</v>
      </c>
      <c r="N14" s="2" t="s">
        <v>54</v>
      </c>
      <c r="O14" s="2" t="s">
        <v>82</v>
      </c>
      <c r="P14" s="2" t="s">
        <v>1148</v>
      </c>
      <c r="W14" s="2">
        <v>1436</v>
      </c>
      <c r="X14" s="2">
        <v>189.44</v>
      </c>
      <c r="Y14" s="2">
        <v>1461</v>
      </c>
      <c r="Z14" s="2">
        <v>170.3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>
        <f t="shared" si="0"/>
        <v>2897</v>
      </c>
      <c r="AV14" s="2">
        <f t="shared" si="0"/>
        <v>359.74</v>
      </c>
    </row>
    <row r="15" spans="1:75" x14ac:dyDescent="0.25">
      <c r="A15" s="2">
        <v>14</v>
      </c>
      <c r="B15" s="16" t="s">
        <v>208</v>
      </c>
      <c r="C15" s="26" t="s">
        <v>1044</v>
      </c>
      <c r="D15" s="33" t="s">
        <v>173</v>
      </c>
      <c r="E15" s="17" t="s">
        <v>7</v>
      </c>
      <c r="F15" s="17">
        <v>1300</v>
      </c>
      <c r="G15" s="28" t="s">
        <v>96</v>
      </c>
      <c r="H15" s="30">
        <v>1000</v>
      </c>
      <c r="I15" s="18">
        <v>43466</v>
      </c>
      <c r="J15" s="18"/>
      <c r="K15" s="18" t="s">
        <v>990</v>
      </c>
      <c r="L15" s="27">
        <v>0.76923076923076927</v>
      </c>
      <c r="M15" s="2" t="s">
        <v>1141</v>
      </c>
      <c r="N15" s="2" t="s">
        <v>57</v>
      </c>
      <c r="O15" s="2" t="s">
        <v>24</v>
      </c>
      <c r="P15" s="2" t="s">
        <v>1148</v>
      </c>
      <c r="W15" s="2">
        <v>382</v>
      </c>
      <c r="X15" s="2">
        <v>18.79</v>
      </c>
      <c r="Y15" s="2">
        <v>338</v>
      </c>
      <c r="Z15" s="2">
        <v>21.53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>
        <f t="shared" si="0"/>
        <v>720</v>
      </c>
      <c r="AV15" s="2">
        <f t="shared" si="0"/>
        <v>40.32</v>
      </c>
    </row>
    <row r="16" spans="1:75" x14ac:dyDescent="0.25">
      <c r="A16" s="2">
        <v>15</v>
      </c>
      <c r="B16" s="16" t="s">
        <v>208</v>
      </c>
      <c r="C16" s="26" t="s">
        <v>1044</v>
      </c>
      <c r="D16" s="33" t="s">
        <v>174</v>
      </c>
      <c r="E16" s="17" t="s">
        <v>7</v>
      </c>
      <c r="F16" s="17">
        <v>2200</v>
      </c>
      <c r="G16" s="28" t="s">
        <v>91</v>
      </c>
      <c r="H16" s="30">
        <v>1000</v>
      </c>
      <c r="I16" s="18">
        <v>43466</v>
      </c>
      <c r="J16" s="18"/>
      <c r="K16" s="18" t="s">
        <v>990</v>
      </c>
      <c r="L16" s="27">
        <v>0.45454545454545453</v>
      </c>
      <c r="M16" s="2" t="s">
        <v>1139</v>
      </c>
      <c r="N16" s="2" t="s">
        <v>57</v>
      </c>
      <c r="O16" s="2" t="s">
        <v>23</v>
      </c>
      <c r="P16" s="2" t="s">
        <v>1148</v>
      </c>
      <c r="W16" s="2">
        <v>216</v>
      </c>
      <c r="X16" s="2">
        <v>61.17</v>
      </c>
      <c r="Y16" s="2">
        <v>215</v>
      </c>
      <c r="Z16" s="2">
        <v>51.69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>
        <f t="shared" si="0"/>
        <v>431</v>
      </c>
      <c r="AV16" s="2">
        <f t="shared" si="0"/>
        <v>112.86</v>
      </c>
    </row>
    <row r="17" spans="1:48" x14ac:dyDescent="0.25">
      <c r="A17" s="2">
        <v>16</v>
      </c>
      <c r="B17" s="16" t="s">
        <v>208</v>
      </c>
      <c r="C17" s="26" t="s">
        <v>1044</v>
      </c>
      <c r="D17" s="33" t="s">
        <v>175</v>
      </c>
      <c r="E17" s="17" t="s">
        <v>7</v>
      </c>
      <c r="F17" s="17">
        <v>1300</v>
      </c>
      <c r="G17" s="28" t="s">
        <v>96</v>
      </c>
      <c r="H17" s="30">
        <v>1000</v>
      </c>
      <c r="I17" s="18">
        <v>43466</v>
      </c>
      <c r="J17" s="18"/>
      <c r="K17" s="18" t="s">
        <v>990</v>
      </c>
      <c r="L17" s="27">
        <v>0.76923076923076927</v>
      </c>
      <c r="M17" s="2" t="s">
        <v>1141</v>
      </c>
      <c r="N17" s="2" t="s">
        <v>57</v>
      </c>
      <c r="O17" s="2" t="s">
        <v>24</v>
      </c>
      <c r="P17" s="2" t="s">
        <v>1148</v>
      </c>
      <c r="W17" s="2">
        <v>122</v>
      </c>
      <c r="X17" s="2">
        <v>73.72</v>
      </c>
      <c r="Y17" s="2">
        <v>302</v>
      </c>
      <c r="Z17" s="2">
        <v>52.8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>
        <f t="shared" si="0"/>
        <v>424</v>
      </c>
      <c r="AV17" s="2">
        <f t="shared" si="0"/>
        <v>126.52</v>
      </c>
    </row>
    <row r="18" spans="1:48" x14ac:dyDescent="0.25">
      <c r="A18" s="2">
        <v>17</v>
      </c>
      <c r="B18" s="16" t="s">
        <v>208</v>
      </c>
      <c r="C18" s="26" t="s">
        <v>1044</v>
      </c>
      <c r="D18" s="33" t="s">
        <v>176</v>
      </c>
      <c r="E18" s="17" t="s">
        <v>979</v>
      </c>
      <c r="F18" s="17">
        <v>1300</v>
      </c>
      <c r="G18" s="28" t="s">
        <v>98</v>
      </c>
      <c r="H18" s="30">
        <v>1000</v>
      </c>
      <c r="I18" s="18">
        <v>43466</v>
      </c>
      <c r="J18" s="18">
        <v>45607</v>
      </c>
      <c r="K18" s="18" t="s">
        <v>970</v>
      </c>
      <c r="L18" s="27">
        <v>0.76923076923076927</v>
      </c>
      <c r="M18" s="2" t="s">
        <v>1141</v>
      </c>
      <c r="N18" s="2" t="s">
        <v>57</v>
      </c>
      <c r="O18" s="2" t="s">
        <v>24</v>
      </c>
      <c r="P18" s="2" t="s">
        <v>1148</v>
      </c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2">
        <f t="shared" ref="AU18:AV81" si="1">W18+Y18+AA18+AC18+AE18+AG18+AI18+AK18+AM18+AO18+AQ18+AS18</f>
        <v>0</v>
      </c>
      <c r="AV18" s="2">
        <f t="shared" si="1"/>
        <v>0</v>
      </c>
    </row>
    <row r="19" spans="1:48" x14ac:dyDescent="0.25">
      <c r="A19" s="2">
        <v>18</v>
      </c>
      <c r="B19" s="16" t="s">
        <v>208</v>
      </c>
      <c r="C19" s="26" t="s">
        <v>1044</v>
      </c>
      <c r="D19" s="33" t="s">
        <v>177</v>
      </c>
      <c r="E19" s="17" t="s">
        <v>7</v>
      </c>
      <c r="F19" s="17">
        <v>1300</v>
      </c>
      <c r="G19" s="28" t="s">
        <v>96</v>
      </c>
      <c r="H19" s="30">
        <v>1000</v>
      </c>
      <c r="I19" s="18">
        <v>43466</v>
      </c>
      <c r="J19" s="18"/>
      <c r="K19" s="18" t="s">
        <v>990</v>
      </c>
      <c r="L19" s="27">
        <v>0.76923076923076927</v>
      </c>
      <c r="M19" s="2" t="s">
        <v>1141</v>
      </c>
      <c r="N19" s="2" t="s">
        <v>57</v>
      </c>
      <c r="O19" s="2" t="s">
        <v>24</v>
      </c>
      <c r="P19" s="2" t="s">
        <v>1148</v>
      </c>
      <c r="W19" s="2">
        <v>79</v>
      </c>
      <c r="X19" s="2">
        <v>0</v>
      </c>
      <c r="Y19" s="2">
        <v>73</v>
      </c>
      <c r="Z19" s="2">
        <v>0.18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f t="shared" si="1"/>
        <v>152</v>
      </c>
      <c r="AV19" s="2">
        <f t="shared" si="1"/>
        <v>0.18</v>
      </c>
    </row>
    <row r="20" spans="1:48" x14ac:dyDescent="0.25">
      <c r="A20" s="2">
        <v>19</v>
      </c>
      <c r="B20" s="16" t="s">
        <v>208</v>
      </c>
      <c r="C20" s="26" t="s">
        <v>1044</v>
      </c>
      <c r="D20" s="33" t="s">
        <v>176</v>
      </c>
      <c r="E20" s="17" t="s">
        <v>8</v>
      </c>
      <c r="F20" s="17">
        <v>3500</v>
      </c>
      <c r="G20" s="28" t="s">
        <v>93</v>
      </c>
      <c r="H20" s="30">
        <v>1000</v>
      </c>
      <c r="I20" s="18">
        <v>43466</v>
      </c>
      <c r="J20" s="18"/>
      <c r="K20" s="18" t="s">
        <v>990</v>
      </c>
      <c r="L20" s="27">
        <v>0.2857142857142857</v>
      </c>
      <c r="M20" s="2" t="s">
        <v>1138</v>
      </c>
      <c r="N20" s="2" t="s">
        <v>57</v>
      </c>
      <c r="O20" s="2" t="s">
        <v>64</v>
      </c>
      <c r="P20" s="2" t="s">
        <v>1148</v>
      </c>
      <c r="W20" s="2">
        <v>0</v>
      </c>
      <c r="X20" s="2">
        <v>0</v>
      </c>
      <c r="Y20" s="2">
        <v>2</v>
      </c>
      <c r="Z20" s="2">
        <v>0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>
        <f t="shared" si="1"/>
        <v>2</v>
      </c>
      <c r="AV20" s="2">
        <f t="shared" si="1"/>
        <v>0</v>
      </c>
    </row>
    <row r="21" spans="1:48" x14ac:dyDescent="0.25">
      <c r="A21" s="2">
        <v>20</v>
      </c>
      <c r="B21" s="16" t="s">
        <v>208</v>
      </c>
      <c r="C21" s="26" t="s">
        <v>1044</v>
      </c>
      <c r="D21" s="33" t="s">
        <v>176</v>
      </c>
      <c r="E21" s="17" t="s">
        <v>7</v>
      </c>
      <c r="F21" s="17">
        <v>2200</v>
      </c>
      <c r="G21" s="28" t="s">
        <v>91</v>
      </c>
      <c r="H21" s="30">
        <v>1000</v>
      </c>
      <c r="I21" s="18">
        <v>43466</v>
      </c>
      <c r="J21" s="18"/>
      <c r="K21" s="18" t="s">
        <v>990</v>
      </c>
      <c r="L21" s="27">
        <v>0.45454545454545453</v>
      </c>
      <c r="M21" s="2" t="s">
        <v>1139</v>
      </c>
      <c r="N21" s="2" t="s">
        <v>57</v>
      </c>
      <c r="O21" s="2" t="s">
        <v>23</v>
      </c>
      <c r="P21" s="2" t="s">
        <v>1148</v>
      </c>
      <c r="W21" s="2">
        <v>128</v>
      </c>
      <c r="X21" s="2">
        <v>0</v>
      </c>
      <c r="Y21" s="2">
        <v>113</v>
      </c>
      <c r="Z21" s="2">
        <v>0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>
        <f t="shared" si="1"/>
        <v>241</v>
      </c>
      <c r="AV21" s="2">
        <f t="shared" si="1"/>
        <v>0</v>
      </c>
    </row>
    <row r="22" spans="1:48" x14ac:dyDescent="0.25">
      <c r="A22" s="2">
        <v>21</v>
      </c>
      <c r="B22" s="16" t="s">
        <v>208</v>
      </c>
      <c r="C22" s="26" t="s">
        <v>1044</v>
      </c>
      <c r="D22" s="33" t="s">
        <v>178</v>
      </c>
      <c r="E22" s="17" t="s">
        <v>7</v>
      </c>
      <c r="F22" s="17">
        <v>1300</v>
      </c>
      <c r="G22" s="28" t="s">
        <v>96</v>
      </c>
      <c r="H22" s="30">
        <v>1000</v>
      </c>
      <c r="I22" s="18">
        <v>43466</v>
      </c>
      <c r="J22" s="18"/>
      <c r="K22" s="18" t="s">
        <v>990</v>
      </c>
      <c r="L22" s="27">
        <v>0.76923076923076927</v>
      </c>
      <c r="M22" s="2" t="s">
        <v>1141</v>
      </c>
      <c r="N22" s="2" t="s">
        <v>57</v>
      </c>
      <c r="O22" s="2" t="s">
        <v>24</v>
      </c>
      <c r="P22" s="2" t="s">
        <v>1148</v>
      </c>
      <c r="W22" s="2">
        <v>213</v>
      </c>
      <c r="X22" s="2">
        <v>51.17</v>
      </c>
      <c r="Y22" s="2">
        <v>147</v>
      </c>
      <c r="Z22" s="2">
        <v>55.26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>
        <f t="shared" si="1"/>
        <v>360</v>
      </c>
      <c r="AV22" s="2">
        <f t="shared" si="1"/>
        <v>106.43</v>
      </c>
    </row>
    <row r="23" spans="1:48" x14ac:dyDescent="0.25">
      <c r="A23" s="2">
        <v>22</v>
      </c>
      <c r="B23" s="16" t="s">
        <v>208</v>
      </c>
      <c r="C23" s="26" t="s">
        <v>1044</v>
      </c>
      <c r="D23" s="33" t="s">
        <v>175</v>
      </c>
      <c r="E23" s="17" t="s">
        <v>7</v>
      </c>
      <c r="F23" s="17">
        <v>1300</v>
      </c>
      <c r="G23" s="28" t="s">
        <v>96</v>
      </c>
      <c r="H23" s="30">
        <v>1000</v>
      </c>
      <c r="I23" s="18">
        <v>43466</v>
      </c>
      <c r="J23" s="18"/>
      <c r="K23" s="18" t="s">
        <v>990</v>
      </c>
      <c r="L23" s="27">
        <v>0.76923076923076927</v>
      </c>
      <c r="M23" s="2" t="s">
        <v>1141</v>
      </c>
      <c r="N23" s="2" t="s">
        <v>57</v>
      </c>
      <c r="O23" s="2" t="s">
        <v>24</v>
      </c>
      <c r="P23" s="2" t="s">
        <v>1148</v>
      </c>
      <c r="W23" s="2">
        <v>390</v>
      </c>
      <c r="X23" s="2">
        <v>22.41</v>
      </c>
      <c r="Y23" s="2">
        <v>260</v>
      </c>
      <c r="Z23" s="2">
        <v>35.43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>
        <f t="shared" si="1"/>
        <v>650</v>
      </c>
      <c r="AV23" s="2">
        <f t="shared" si="1"/>
        <v>57.84</v>
      </c>
    </row>
    <row r="24" spans="1:48" x14ac:dyDescent="0.25">
      <c r="A24" s="2">
        <v>23</v>
      </c>
      <c r="B24" s="16" t="s">
        <v>208</v>
      </c>
      <c r="C24" s="26" t="s">
        <v>1044</v>
      </c>
      <c r="D24" s="33" t="s">
        <v>179</v>
      </c>
      <c r="E24" s="17" t="s">
        <v>7</v>
      </c>
      <c r="F24" s="17">
        <v>1300</v>
      </c>
      <c r="G24" s="28" t="s">
        <v>96</v>
      </c>
      <c r="H24" s="30">
        <v>1000</v>
      </c>
      <c r="I24" s="18">
        <v>43466</v>
      </c>
      <c r="J24" s="18"/>
      <c r="K24" s="18" t="s">
        <v>990</v>
      </c>
      <c r="L24" s="27">
        <v>0.76923076923076927</v>
      </c>
      <c r="M24" s="2" t="s">
        <v>1141</v>
      </c>
      <c r="N24" s="2" t="s">
        <v>57</v>
      </c>
      <c r="O24" s="2" t="s">
        <v>24</v>
      </c>
      <c r="P24" s="2" t="s">
        <v>1148</v>
      </c>
      <c r="W24" s="2">
        <v>21</v>
      </c>
      <c r="X24" s="2">
        <v>61.99</v>
      </c>
      <c r="Y24" s="2">
        <v>23</v>
      </c>
      <c r="Z24" s="2">
        <v>0.05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>
        <f t="shared" si="1"/>
        <v>44</v>
      </c>
      <c r="AV24" s="2">
        <f t="shared" si="1"/>
        <v>62.04</v>
      </c>
    </row>
    <row r="25" spans="1:48" x14ac:dyDescent="0.25">
      <c r="A25" s="2">
        <v>24</v>
      </c>
      <c r="B25" s="16" t="s">
        <v>208</v>
      </c>
      <c r="C25" s="26" t="s">
        <v>1044</v>
      </c>
      <c r="D25" s="33" t="s">
        <v>176</v>
      </c>
      <c r="E25" s="17" t="s">
        <v>7</v>
      </c>
      <c r="F25" s="17">
        <v>2200</v>
      </c>
      <c r="G25" s="28" t="s">
        <v>91</v>
      </c>
      <c r="H25" s="30">
        <v>1000</v>
      </c>
      <c r="I25" s="18">
        <v>43466</v>
      </c>
      <c r="J25" s="18"/>
      <c r="K25" s="18" t="s">
        <v>990</v>
      </c>
      <c r="L25" s="27">
        <v>0.45454545454545453</v>
      </c>
      <c r="M25" s="2" t="s">
        <v>1139</v>
      </c>
      <c r="N25" s="2" t="s">
        <v>57</v>
      </c>
      <c r="O25" s="2" t="s">
        <v>23</v>
      </c>
      <c r="P25" s="2" t="s">
        <v>1148</v>
      </c>
      <c r="W25" s="2">
        <v>695</v>
      </c>
      <c r="X25" s="2">
        <v>1.87</v>
      </c>
      <c r="Y25" s="2">
        <v>424</v>
      </c>
      <c r="Z25" s="2">
        <v>4.17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>
        <f t="shared" si="1"/>
        <v>1119</v>
      </c>
      <c r="AV25" s="2">
        <f t="shared" si="1"/>
        <v>6.04</v>
      </c>
    </row>
    <row r="26" spans="1:48" x14ac:dyDescent="0.25">
      <c r="A26" s="2">
        <v>25</v>
      </c>
      <c r="B26" s="16" t="s">
        <v>208</v>
      </c>
      <c r="C26" s="26" t="s">
        <v>1044</v>
      </c>
      <c r="D26" s="33" t="s">
        <v>180</v>
      </c>
      <c r="E26" s="17" t="s">
        <v>7</v>
      </c>
      <c r="F26" s="17">
        <v>1300</v>
      </c>
      <c r="G26" s="28" t="s">
        <v>96</v>
      </c>
      <c r="H26" s="30">
        <v>1000</v>
      </c>
      <c r="I26" s="18">
        <v>43466</v>
      </c>
      <c r="J26" s="18"/>
      <c r="K26" s="18" t="s">
        <v>990</v>
      </c>
      <c r="L26" s="27">
        <v>0.76923076923076927</v>
      </c>
      <c r="M26" s="2" t="s">
        <v>1141</v>
      </c>
      <c r="N26" s="2" t="s">
        <v>57</v>
      </c>
      <c r="O26" s="2" t="s">
        <v>24</v>
      </c>
      <c r="P26" s="2" t="s">
        <v>1148</v>
      </c>
      <c r="W26" s="2">
        <v>86</v>
      </c>
      <c r="X26" s="2">
        <v>61.29</v>
      </c>
      <c r="Y26" s="2">
        <v>70</v>
      </c>
      <c r="Z26" s="2">
        <v>65.91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>
        <f t="shared" si="1"/>
        <v>156</v>
      </c>
      <c r="AV26" s="2">
        <f t="shared" si="1"/>
        <v>127.19999999999999</v>
      </c>
    </row>
    <row r="27" spans="1:48" x14ac:dyDescent="0.25">
      <c r="A27" s="2">
        <v>26</v>
      </c>
      <c r="B27" s="16" t="s">
        <v>208</v>
      </c>
      <c r="C27" s="26" t="s">
        <v>1044</v>
      </c>
      <c r="D27" s="33" t="s">
        <v>181</v>
      </c>
      <c r="E27" s="17" t="s">
        <v>7</v>
      </c>
      <c r="F27" s="17">
        <v>1300</v>
      </c>
      <c r="G27" s="28" t="s">
        <v>96</v>
      </c>
      <c r="H27" s="30">
        <v>1000</v>
      </c>
      <c r="I27" s="18">
        <v>43466</v>
      </c>
      <c r="J27" s="18"/>
      <c r="K27" s="18" t="s">
        <v>990</v>
      </c>
      <c r="L27" s="27">
        <v>0.76923076923076927</v>
      </c>
      <c r="M27" s="2" t="s">
        <v>1141</v>
      </c>
      <c r="N27" s="2" t="s">
        <v>57</v>
      </c>
      <c r="O27" s="2" t="s">
        <v>24</v>
      </c>
      <c r="P27" s="2" t="s">
        <v>1148</v>
      </c>
      <c r="W27" s="2">
        <v>223</v>
      </c>
      <c r="X27" s="2">
        <v>0.71</v>
      </c>
      <c r="Y27" s="2">
        <v>309</v>
      </c>
      <c r="Z27" s="2">
        <v>3.21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>
        <f t="shared" si="1"/>
        <v>532</v>
      </c>
      <c r="AV27" s="2">
        <f t="shared" si="1"/>
        <v>3.92</v>
      </c>
    </row>
    <row r="28" spans="1:48" x14ac:dyDescent="0.25">
      <c r="A28" s="2">
        <v>27</v>
      </c>
      <c r="B28" s="16" t="s">
        <v>208</v>
      </c>
      <c r="C28" s="26" t="s">
        <v>1044</v>
      </c>
      <c r="D28" s="33" t="s">
        <v>182</v>
      </c>
      <c r="E28" s="17" t="s">
        <v>8</v>
      </c>
      <c r="F28" s="17">
        <v>4400</v>
      </c>
      <c r="G28" s="28" t="s">
        <v>97</v>
      </c>
      <c r="H28" s="30">
        <v>1000</v>
      </c>
      <c r="I28" s="18">
        <v>43466</v>
      </c>
      <c r="J28" s="18"/>
      <c r="K28" s="18" t="s">
        <v>990</v>
      </c>
      <c r="L28" s="27">
        <v>0.22727272727272727</v>
      </c>
      <c r="M28" s="2" t="s">
        <v>1138</v>
      </c>
      <c r="N28" s="2" t="s">
        <v>57</v>
      </c>
      <c r="O28" s="2" t="s">
        <v>64</v>
      </c>
      <c r="P28" s="2" t="s">
        <v>1148</v>
      </c>
      <c r="W28" s="2">
        <v>208</v>
      </c>
      <c r="X28" s="2">
        <v>0</v>
      </c>
      <c r="Y28" s="2">
        <v>155</v>
      </c>
      <c r="Z28" s="2">
        <v>0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>
        <f t="shared" si="1"/>
        <v>363</v>
      </c>
      <c r="AV28" s="2">
        <f t="shared" si="1"/>
        <v>0</v>
      </c>
    </row>
    <row r="29" spans="1:48" x14ac:dyDescent="0.25">
      <c r="A29" s="2">
        <v>28</v>
      </c>
      <c r="B29" s="16" t="s">
        <v>208</v>
      </c>
      <c r="C29" s="26" t="s">
        <v>1044</v>
      </c>
      <c r="D29" s="33" t="s">
        <v>183</v>
      </c>
      <c r="E29" s="17" t="s">
        <v>7</v>
      </c>
      <c r="F29" s="17">
        <v>1300</v>
      </c>
      <c r="G29" s="28" t="s">
        <v>96</v>
      </c>
      <c r="H29" s="30">
        <v>1000</v>
      </c>
      <c r="I29" s="18">
        <v>43466</v>
      </c>
      <c r="J29" s="18"/>
      <c r="K29" s="18" t="s">
        <v>990</v>
      </c>
      <c r="L29" s="27">
        <v>0.76923076923076927</v>
      </c>
      <c r="M29" s="2" t="s">
        <v>1141</v>
      </c>
      <c r="N29" s="2" t="s">
        <v>57</v>
      </c>
      <c r="O29" s="2" t="s">
        <v>24</v>
      </c>
      <c r="P29" s="2" t="s">
        <v>1148</v>
      </c>
      <c r="W29" s="2">
        <v>40</v>
      </c>
      <c r="X29" s="2">
        <v>20.149999999999999</v>
      </c>
      <c r="Y29" s="2">
        <v>53</v>
      </c>
      <c r="Z29" s="2">
        <v>26.49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>
        <f t="shared" si="1"/>
        <v>93</v>
      </c>
      <c r="AV29" s="2">
        <f t="shared" si="1"/>
        <v>46.64</v>
      </c>
    </row>
    <row r="30" spans="1:48" x14ac:dyDescent="0.25">
      <c r="A30" s="2">
        <v>29</v>
      </c>
      <c r="B30" s="16" t="s">
        <v>208</v>
      </c>
      <c r="C30" s="26" t="s">
        <v>1044</v>
      </c>
      <c r="D30" s="33" t="s">
        <v>184</v>
      </c>
      <c r="E30" s="17" t="s">
        <v>7</v>
      </c>
      <c r="F30" s="17">
        <v>1300</v>
      </c>
      <c r="G30" s="28" t="s">
        <v>96</v>
      </c>
      <c r="H30" s="30">
        <v>1000</v>
      </c>
      <c r="I30" s="18">
        <v>43466</v>
      </c>
      <c r="J30" s="18"/>
      <c r="K30" s="18" t="s">
        <v>990</v>
      </c>
      <c r="L30" s="27">
        <v>0.76923076923076927</v>
      </c>
      <c r="M30" s="2" t="s">
        <v>1141</v>
      </c>
      <c r="N30" s="2" t="s">
        <v>57</v>
      </c>
      <c r="O30" s="2" t="s">
        <v>24</v>
      </c>
      <c r="P30" s="2" t="s">
        <v>1148</v>
      </c>
      <c r="W30" s="2">
        <v>87</v>
      </c>
      <c r="X30" s="2">
        <v>33.78</v>
      </c>
      <c r="Y30" s="2">
        <v>74</v>
      </c>
      <c r="Z30" s="2">
        <v>17.73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>
        <f t="shared" si="1"/>
        <v>161</v>
      </c>
      <c r="AV30" s="2">
        <f t="shared" si="1"/>
        <v>51.510000000000005</v>
      </c>
    </row>
    <row r="31" spans="1:48" x14ac:dyDescent="0.25">
      <c r="A31" s="2">
        <v>30</v>
      </c>
      <c r="B31" s="16" t="s">
        <v>208</v>
      </c>
      <c r="C31" s="26" t="s">
        <v>1044</v>
      </c>
      <c r="D31" s="33" t="s">
        <v>176</v>
      </c>
      <c r="E31" s="17" t="s">
        <v>8</v>
      </c>
      <c r="F31" s="17">
        <v>3500</v>
      </c>
      <c r="G31" s="28" t="s">
        <v>93</v>
      </c>
      <c r="H31" s="30">
        <v>1000</v>
      </c>
      <c r="I31" s="18">
        <v>43466</v>
      </c>
      <c r="J31" s="18"/>
      <c r="K31" s="18" t="s">
        <v>990</v>
      </c>
      <c r="L31" s="27">
        <v>0.2857142857142857</v>
      </c>
      <c r="M31" s="2" t="s">
        <v>1138</v>
      </c>
      <c r="N31" s="2" t="s">
        <v>57</v>
      </c>
      <c r="O31" s="2" t="s">
        <v>64</v>
      </c>
      <c r="P31" s="2" t="s">
        <v>1148</v>
      </c>
      <c r="W31" s="2">
        <v>163</v>
      </c>
      <c r="X31" s="2">
        <v>45.99</v>
      </c>
      <c r="Y31" s="2">
        <v>142</v>
      </c>
      <c r="Z31" s="2">
        <v>49.31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>
        <f t="shared" si="1"/>
        <v>305</v>
      </c>
      <c r="AV31" s="2">
        <f t="shared" si="1"/>
        <v>95.300000000000011</v>
      </c>
    </row>
    <row r="32" spans="1:48" x14ac:dyDescent="0.25">
      <c r="A32" s="2">
        <v>31</v>
      </c>
      <c r="B32" s="16" t="s">
        <v>208</v>
      </c>
      <c r="C32" s="26" t="s">
        <v>1044</v>
      </c>
      <c r="D32" s="33" t="s">
        <v>176</v>
      </c>
      <c r="E32" s="17" t="s">
        <v>7</v>
      </c>
      <c r="F32" s="17">
        <v>1300</v>
      </c>
      <c r="G32" s="28" t="s">
        <v>96</v>
      </c>
      <c r="H32" s="30">
        <v>1000</v>
      </c>
      <c r="I32" s="18">
        <v>43466</v>
      </c>
      <c r="J32" s="18"/>
      <c r="K32" s="18" t="s">
        <v>990</v>
      </c>
      <c r="L32" s="27">
        <v>0.76923076923076927</v>
      </c>
      <c r="M32" s="2" t="s">
        <v>1141</v>
      </c>
      <c r="N32" s="2" t="s">
        <v>57</v>
      </c>
      <c r="O32" s="2" t="s">
        <v>24</v>
      </c>
      <c r="P32" s="2" t="s">
        <v>1148</v>
      </c>
      <c r="W32" s="2">
        <v>378</v>
      </c>
      <c r="X32" s="2">
        <v>17.27</v>
      </c>
      <c r="Y32" s="2">
        <v>379</v>
      </c>
      <c r="Z32" s="2">
        <v>14.35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>
        <f t="shared" si="1"/>
        <v>757</v>
      </c>
      <c r="AV32" s="2">
        <f t="shared" si="1"/>
        <v>31.619999999999997</v>
      </c>
    </row>
    <row r="33" spans="1:48" x14ac:dyDescent="0.25">
      <c r="A33" s="2">
        <v>32</v>
      </c>
      <c r="B33" s="16" t="s">
        <v>208</v>
      </c>
      <c r="C33" s="26" t="s">
        <v>1044</v>
      </c>
      <c r="D33" s="33" t="s">
        <v>185</v>
      </c>
      <c r="E33" s="17" t="s">
        <v>7</v>
      </c>
      <c r="F33" s="17">
        <v>1300</v>
      </c>
      <c r="G33" s="28" t="s">
        <v>96</v>
      </c>
      <c r="H33" s="30">
        <v>1000</v>
      </c>
      <c r="I33" s="18">
        <v>43466</v>
      </c>
      <c r="J33" s="18"/>
      <c r="K33" s="18" t="s">
        <v>990</v>
      </c>
      <c r="L33" s="27">
        <v>0.76923076923076927</v>
      </c>
      <c r="M33" s="2" t="s">
        <v>1141</v>
      </c>
      <c r="N33" s="2" t="s">
        <v>57</v>
      </c>
      <c r="O33" s="2" t="s">
        <v>24</v>
      </c>
      <c r="P33" s="2" t="s">
        <v>1148</v>
      </c>
      <c r="W33" s="2">
        <v>26</v>
      </c>
      <c r="X33" s="2">
        <v>0.3</v>
      </c>
      <c r="Y33" s="2">
        <v>25</v>
      </c>
      <c r="Z33" s="2">
        <v>1.71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>
        <f t="shared" si="1"/>
        <v>51</v>
      </c>
      <c r="AV33" s="2">
        <f t="shared" si="1"/>
        <v>2.0099999999999998</v>
      </c>
    </row>
    <row r="34" spans="1:48" x14ac:dyDescent="0.25">
      <c r="A34" s="2">
        <v>33</v>
      </c>
      <c r="B34" s="16" t="s">
        <v>208</v>
      </c>
      <c r="C34" s="26" t="s">
        <v>1044</v>
      </c>
      <c r="D34" s="33" t="s">
        <v>186</v>
      </c>
      <c r="E34" s="17" t="s">
        <v>7</v>
      </c>
      <c r="F34" s="17">
        <v>1300</v>
      </c>
      <c r="G34" s="28" t="s">
        <v>96</v>
      </c>
      <c r="H34" s="30">
        <v>1000</v>
      </c>
      <c r="I34" s="18">
        <v>43466</v>
      </c>
      <c r="J34" s="18"/>
      <c r="K34" s="18" t="s">
        <v>990</v>
      </c>
      <c r="L34" s="27">
        <v>0.76923076923076927</v>
      </c>
      <c r="M34" s="2" t="s">
        <v>1141</v>
      </c>
      <c r="N34" s="2" t="s">
        <v>57</v>
      </c>
      <c r="O34" s="2" t="s">
        <v>24</v>
      </c>
      <c r="P34" s="2" t="s">
        <v>1148</v>
      </c>
      <c r="W34" s="2">
        <v>76</v>
      </c>
      <c r="X34" s="2">
        <v>73.959999999999994</v>
      </c>
      <c r="Y34" s="2">
        <v>119</v>
      </c>
      <c r="Z34" s="2">
        <v>68.84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>
        <f t="shared" si="1"/>
        <v>195</v>
      </c>
      <c r="AV34" s="2">
        <f t="shared" si="1"/>
        <v>142.80000000000001</v>
      </c>
    </row>
    <row r="35" spans="1:48" x14ac:dyDescent="0.25">
      <c r="A35" s="2">
        <v>34</v>
      </c>
      <c r="B35" s="16" t="s">
        <v>208</v>
      </c>
      <c r="C35" s="26" t="s">
        <v>1044</v>
      </c>
      <c r="D35" s="33" t="s">
        <v>187</v>
      </c>
      <c r="E35" s="17" t="s">
        <v>7</v>
      </c>
      <c r="F35" s="17">
        <v>1300</v>
      </c>
      <c r="G35" s="28" t="s">
        <v>96</v>
      </c>
      <c r="H35" s="30">
        <v>1000</v>
      </c>
      <c r="I35" s="18">
        <v>43466</v>
      </c>
      <c r="J35" s="18"/>
      <c r="K35" s="18" t="s">
        <v>990</v>
      </c>
      <c r="L35" s="27">
        <v>0.76923076923076927</v>
      </c>
      <c r="M35" s="2" t="s">
        <v>1141</v>
      </c>
      <c r="N35" s="2" t="s">
        <v>57</v>
      </c>
      <c r="O35" s="2" t="s">
        <v>24</v>
      </c>
      <c r="P35" s="2" t="s">
        <v>1148</v>
      </c>
      <c r="W35" s="2">
        <v>39</v>
      </c>
      <c r="X35" s="2">
        <v>53.22</v>
      </c>
      <c r="Y35" s="2">
        <v>73</v>
      </c>
      <c r="Z35" s="2">
        <v>87.22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>
        <f t="shared" si="1"/>
        <v>112</v>
      </c>
      <c r="AV35" s="2">
        <f t="shared" si="1"/>
        <v>140.44</v>
      </c>
    </row>
    <row r="36" spans="1:48" x14ac:dyDescent="0.25">
      <c r="A36" s="2">
        <v>35</v>
      </c>
      <c r="B36" s="16" t="s">
        <v>208</v>
      </c>
      <c r="C36" s="26" t="s">
        <v>1044</v>
      </c>
      <c r="D36" s="33" t="s">
        <v>176</v>
      </c>
      <c r="E36" s="17" t="s">
        <v>8</v>
      </c>
      <c r="F36" s="17">
        <v>4400</v>
      </c>
      <c r="G36" s="28" t="s">
        <v>97</v>
      </c>
      <c r="H36" s="30">
        <v>1000</v>
      </c>
      <c r="I36" s="18">
        <v>43466</v>
      </c>
      <c r="J36" s="18"/>
      <c r="K36" s="18" t="s">
        <v>990</v>
      </c>
      <c r="L36" s="27">
        <v>0.22727272727272727</v>
      </c>
      <c r="M36" s="2" t="s">
        <v>1138</v>
      </c>
      <c r="N36" s="2" t="s">
        <v>57</v>
      </c>
      <c r="O36" s="2" t="s">
        <v>64</v>
      </c>
      <c r="P36" s="2" t="s">
        <v>1148</v>
      </c>
      <c r="W36" s="2">
        <v>266</v>
      </c>
      <c r="X36" s="2">
        <v>0</v>
      </c>
      <c r="Y36" s="2">
        <v>101</v>
      </c>
      <c r="Z36" s="2">
        <v>0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>
        <f t="shared" si="1"/>
        <v>367</v>
      </c>
      <c r="AV36" s="2">
        <f t="shared" si="1"/>
        <v>0</v>
      </c>
    </row>
    <row r="37" spans="1:48" x14ac:dyDescent="0.25">
      <c r="A37" s="2">
        <v>36</v>
      </c>
      <c r="B37" s="16" t="s">
        <v>208</v>
      </c>
      <c r="C37" s="26" t="s">
        <v>1044</v>
      </c>
      <c r="D37" s="33" t="s">
        <v>188</v>
      </c>
      <c r="E37" s="17" t="s">
        <v>8</v>
      </c>
      <c r="F37" s="17">
        <v>4400</v>
      </c>
      <c r="G37" s="28" t="s">
        <v>97</v>
      </c>
      <c r="H37" s="30">
        <v>1000</v>
      </c>
      <c r="I37" s="18">
        <v>43466</v>
      </c>
      <c r="J37" s="18"/>
      <c r="K37" s="18" t="s">
        <v>990</v>
      </c>
      <c r="L37" s="27">
        <v>0.22727272727272727</v>
      </c>
      <c r="M37" s="2" t="s">
        <v>1138</v>
      </c>
      <c r="N37" s="2" t="s">
        <v>57</v>
      </c>
      <c r="O37" s="2" t="s">
        <v>64</v>
      </c>
      <c r="P37" s="2" t="s">
        <v>1148</v>
      </c>
      <c r="W37" s="2">
        <v>543</v>
      </c>
      <c r="X37" s="2">
        <v>9.9700000000000006</v>
      </c>
      <c r="Y37" s="2">
        <v>506</v>
      </c>
      <c r="Z37" s="2">
        <v>9.0500000000000007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>
        <f t="shared" si="1"/>
        <v>1049</v>
      </c>
      <c r="AV37" s="2">
        <f t="shared" si="1"/>
        <v>19.020000000000003</v>
      </c>
    </row>
    <row r="38" spans="1:48" x14ac:dyDescent="0.25">
      <c r="A38" s="2">
        <v>37</v>
      </c>
      <c r="B38" s="16" t="s">
        <v>208</v>
      </c>
      <c r="C38" s="26" t="s">
        <v>1044</v>
      </c>
      <c r="D38" s="33" t="s">
        <v>189</v>
      </c>
      <c r="E38" s="17" t="s">
        <v>7</v>
      </c>
      <c r="F38" s="17">
        <v>2200</v>
      </c>
      <c r="G38" s="28" t="s">
        <v>91</v>
      </c>
      <c r="H38" s="30">
        <v>1000</v>
      </c>
      <c r="I38" s="18">
        <v>43466</v>
      </c>
      <c r="J38" s="18"/>
      <c r="K38" s="18" t="s">
        <v>990</v>
      </c>
      <c r="L38" s="27">
        <v>0.45454545454545453</v>
      </c>
      <c r="M38" s="2" t="s">
        <v>1139</v>
      </c>
      <c r="N38" s="2" t="s">
        <v>57</v>
      </c>
      <c r="O38" s="2" t="s">
        <v>23</v>
      </c>
      <c r="P38" s="2" t="s">
        <v>1148</v>
      </c>
      <c r="W38" s="2">
        <v>75</v>
      </c>
      <c r="X38" s="2">
        <v>66.66</v>
      </c>
      <c r="Y38" s="2">
        <v>61</v>
      </c>
      <c r="Z38" s="2">
        <v>60.1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>
        <f t="shared" si="1"/>
        <v>136</v>
      </c>
      <c r="AV38" s="2">
        <f t="shared" si="1"/>
        <v>126.75999999999999</v>
      </c>
    </row>
    <row r="39" spans="1:48" x14ac:dyDescent="0.25">
      <c r="A39" s="2">
        <v>38</v>
      </c>
      <c r="B39" s="16" t="s">
        <v>208</v>
      </c>
      <c r="C39" s="26" t="s">
        <v>1044</v>
      </c>
      <c r="D39" s="33" t="s">
        <v>190</v>
      </c>
      <c r="E39" s="17" t="s">
        <v>7</v>
      </c>
      <c r="F39" s="17">
        <v>2200</v>
      </c>
      <c r="G39" s="28" t="s">
        <v>91</v>
      </c>
      <c r="H39" s="30">
        <v>1000</v>
      </c>
      <c r="I39" s="18">
        <v>43466</v>
      </c>
      <c r="J39" s="18"/>
      <c r="K39" s="18" t="s">
        <v>990</v>
      </c>
      <c r="L39" s="27">
        <v>0.45454545454545453</v>
      </c>
      <c r="M39" s="2" t="s">
        <v>1139</v>
      </c>
      <c r="N39" s="2" t="s">
        <v>57</v>
      </c>
      <c r="O39" s="2" t="s">
        <v>23</v>
      </c>
      <c r="P39" s="2" t="s">
        <v>1148</v>
      </c>
      <c r="W39" s="2">
        <v>61</v>
      </c>
      <c r="X39" s="2">
        <v>81.08</v>
      </c>
      <c r="Y39" s="2">
        <v>59</v>
      </c>
      <c r="Z39" s="2">
        <v>69.78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>
        <f t="shared" si="1"/>
        <v>120</v>
      </c>
      <c r="AV39" s="2">
        <f t="shared" si="1"/>
        <v>150.86000000000001</v>
      </c>
    </row>
    <row r="40" spans="1:48" x14ac:dyDescent="0.25">
      <c r="A40" s="2">
        <v>39</v>
      </c>
      <c r="B40" s="16" t="s">
        <v>208</v>
      </c>
      <c r="C40" s="26" t="s">
        <v>1044</v>
      </c>
      <c r="D40" s="33" t="s">
        <v>176</v>
      </c>
      <c r="E40" s="17" t="s">
        <v>8</v>
      </c>
      <c r="F40" s="17">
        <v>3500</v>
      </c>
      <c r="G40" s="28" t="s">
        <v>93</v>
      </c>
      <c r="H40" s="30">
        <v>1000</v>
      </c>
      <c r="I40" s="18">
        <v>43466</v>
      </c>
      <c r="J40" s="18"/>
      <c r="K40" s="18" t="s">
        <v>990</v>
      </c>
      <c r="L40" s="27">
        <v>0.2857142857142857</v>
      </c>
      <c r="M40" s="2" t="s">
        <v>1138</v>
      </c>
      <c r="N40" s="2" t="s">
        <v>57</v>
      </c>
      <c r="O40" s="2" t="s">
        <v>64</v>
      </c>
      <c r="P40" s="2" t="s">
        <v>1148</v>
      </c>
      <c r="W40" s="2">
        <v>838</v>
      </c>
      <c r="X40" s="2">
        <v>1.28</v>
      </c>
      <c r="Y40" s="2">
        <v>458</v>
      </c>
      <c r="Z40" s="2">
        <v>3.45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>
        <f t="shared" si="1"/>
        <v>1296</v>
      </c>
      <c r="AV40" s="2">
        <f t="shared" si="1"/>
        <v>4.7300000000000004</v>
      </c>
    </row>
    <row r="41" spans="1:48" x14ac:dyDescent="0.25">
      <c r="A41" s="2">
        <v>40</v>
      </c>
      <c r="B41" s="16" t="s">
        <v>208</v>
      </c>
      <c r="C41" s="26" t="s">
        <v>1044</v>
      </c>
      <c r="D41" s="33" t="s">
        <v>191</v>
      </c>
      <c r="E41" s="17" t="s">
        <v>979</v>
      </c>
      <c r="F41" s="17">
        <v>2200</v>
      </c>
      <c r="G41" s="28" t="s">
        <v>100</v>
      </c>
      <c r="H41" s="30">
        <v>1000</v>
      </c>
      <c r="I41" s="18">
        <v>43466</v>
      </c>
      <c r="J41" s="18">
        <v>45083</v>
      </c>
      <c r="K41" s="18" t="s">
        <v>970</v>
      </c>
      <c r="L41" s="27">
        <v>0.45454545454545453</v>
      </c>
      <c r="M41" s="2" t="s">
        <v>1139</v>
      </c>
      <c r="N41" s="2" t="s">
        <v>57</v>
      </c>
      <c r="O41" s="2" t="s">
        <v>23</v>
      </c>
      <c r="P41" s="2" t="s">
        <v>1148</v>
      </c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2">
        <f t="shared" si="1"/>
        <v>0</v>
      </c>
      <c r="AV41" s="2">
        <f t="shared" si="1"/>
        <v>0</v>
      </c>
    </row>
    <row r="42" spans="1:48" x14ac:dyDescent="0.25">
      <c r="A42" s="2">
        <v>41</v>
      </c>
      <c r="B42" s="16" t="s">
        <v>208</v>
      </c>
      <c r="C42" s="26" t="s">
        <v>1044</v>
      </c>
      <c r="D42" s="33" t="s">
        <v>176</v>
      </c>
      <c r="E42" s="17" t="s">
        <v>7</v>
      </c>
      <c r="F42" s="17">
        <v>2200</v>
      </c>
      <c r="G42" s="28" t="s">
        <v>91</v>
      </c>
      <c r="H42" s="30">
        <v>1000</v>
      </c>
      <c r="I42" s="18">
        <v>43466</v>
      </c>
      <c r="J42" s="18"/>
      <c r="K42" s="18" t="s">
        <v>990</v>
      </c>
      <c r="L42" s="27">
        <v>0.45454545454545453</v>
      </c>
      <c r="M42" s="2" t="s">
        <v>1139</v>
      </c>
      <c r="N42" s="2" t="s">
        <v>57</v>
      </c>
      <c r="O42" s="2" t="s">
        <v>23</v>
      </c>
      <c r="P42" s="2" t="s">
        <v>1148</v>
      </c>
      <c r="W42" s="2">
        <v>17</v>
      </c>
      <c r="X42" s="2">
        <v>0.16</v>
      </c>
      <c r="Y42" s="2">
        <v>19</v>
      </c>
      <c r="Z42" s="2">
        <v>0.69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>
        <f t="shared" si="1"/>
        <v>36</v>
      </c>
      <c r="AV42" s="2">
        <f t="shared" si="1"/>
        <v>0.85</v>
      </c>
    </row>
    <row r="43" spans="1:48" x14ac:dyDescent="0.25">
      <c r="A43" s="2">
        <v>42</v>
      </c>
      <c r="B43" s="16" t="s">
        <v>208</v>
      </c>
      <c r="C43" s="26" t="s">
        <v>1044</v>
      </c>
      <c r="D43" s="33" t="s">
        <v>192</v>
      </c>
      <c r="E43" s="17" t="s">
        <v>7</v>
      </c>
      <c r="F43" s="17">
        <v>2200</v>
      </c>
      <c r="G43" s="28" t="s">
        <v>91</v>
      </c>
      <c r="H43" s="30">
        <v>1000</v>
      </c>
      <c r="I43" s="18">
        <v>43466</v>
      </c>
      <c r="J43" s="18"/>
      <c r="K43" s="18" t="s">
        <v>990</v>
      </c>
      <c r="L43" s="27">
        <v>0.45454545454545453</v>
      </c>
      <c r="M43" s="2" t="s">
        <v>1139</v>
      </c>
      <c r="N43" s="2" t="s">
        <v>57</v>
      </c>
      <c r="O43" s="2" t="s">
        <v>23</v>
      </c>
      <c r="P43" s="2" t="s">
        <v>1148</v>
      </c>
      <c r="W43" s="2">
        <v>414</v>
      </c>
      <c r="X43" s="2">
        <v>0.36</v>
      </c>
      <c r="Y43" s="2">
        <v>283</v>
      </c>
      <c r="Z43" s="2">
        <v>2.58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>
        <f t="shared" si="1"/>
        <v>697</v>
      </c>
      <c r="AV43" s="2">
        <f t="shared" si="1"/>
        <v>2.94</v>
      </c>
    </row>
    <row r="44" spans="1:48" x14ac:dyDescent="0.25">
      <c r="A44" s="2">
        <v>43</v>
      </c>
      <c r="B44" s="16" t="s">
        <v>208</v>
      </c>
      <c r="C44" s="26" t="s">
        <v>1044</v>
      </c>
      <c r="D44" s="33" t="s">
        <v>193</v>
      </c>
      <c r="E44" s="17" t="s">
        <v>8</v>
      </c>
      <c r="F44" s="17">
        <v>4400</v>
      </c>
      <c r="G44" s="28" t="s">
        <v>97</v>
      </c>
      <c r="H44" s="30">
        <v>2000</v>
      </c>
      <c r="I44" s="18">
        <v>43466</v>
      </c>
      <c r="J44" s="18"/>
      <c r="K44" s="18" t="s">
        <v>990</v>
      </c>
      <c r="L44" s="27">
        <v>0.45454545454545453</v>
      </c>
      <c r="M44" s="2" t="s">
        <v>1139</v>
      </c>
      <c r="N44" s="2" t="s">
        <v>57</v>
      </c>
      <c r="O44" s="2" t="s">
        <v>64</v>
      </c>
      <c r="P44" s="2" t="s">
        <v>1148</v>
      </c>
      <c r="W44" s="2">
        <v>935</v>
      </c>
      <c r="X44" s="2">
        <v>9.11</v>
      </c>
      <c r="Y44" s="2">
        <v>986</v>
      </c>
      <c r="Z44" s="2">
        <v>13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>
        <f t="shared" si="1"/>
        <v>1921</v>
      </c>
      <c r="AV44" s="2">
        <f t="shared" si="1"/>
        <v>22.11</v>
      </c>
    </row>
    <row r="45" spans="1:48" x14ac:dyDescent="0.25">
      <c r="A45" s="2">
        <v>44</v>
      </c>
      <c r="B45" s="16" t="s">
        <v>208</v>
      </c>
      <c r="C45" s="26" t="s">
        <v>1044</v>
      </c>
      <c r="D45" s="33" t="s">
        <v>194</v>
      </c>
      <c r="E45" s="17" t="s">
        <v>8</v>
      </c>
      <c r="F45" s="17">
        <v>4400</v>
      </c>
      <c r="G45" s="28" t="s">
        <v>97</v>
      </c>
      <c r="H45" s="30">
        <v>1000</v>
      </c>
      <c r="I45" s="18">
        <v>43466</v>
      </c>
      <c r="J45" s="18"/>
      <c r="K45" s="18" t="s">
        <v>990</v>
      </c>
      <c r="L45" s="27">
        <v>0.22727272727272727</v>
      </c>
      <c r="M45" s="2" t="s">
        <v>1138</v>
      </c>
      <c r="N45" s="2" t="s">
        <v>57</v>
      </c>
      <c r="O45" s="2" t="s">
        <v>64</v>
      </c>
      <c r="P45" s="2" t="s">
        <v>1148</v>
      </c>
      <c r="W45" s="2">
        <v>514</v>
      </c>
      <c r="X45" s="2">
        <v>16.149999999999999</v>
      </c>
      <c r="Y45" s="2">
        <v>408</v>
      </c>
      <c r="Z45" s="2">
        <v>20.260000000000002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>
        <f t="shared" si="1"/>
        <v>922</v>
      </c>
      <c r="AV45" s="2">
        <f t="shared" si="1"/>
        <v>36.409999999999997</v>
      </c>
    </row>
    <row r="46" spans="1:48" x14ac:dyDescent="0.25">
      <c r="A46" s="2">
        <v>45</v>
      </c>
      <c r="B46" s="16" t="s">
        <v>208</v>
      </c>
      <c r="C46" s="26" t="s">
        <v>1049</v>
      </c>
      <c r="D46" s="33" t="s">
        <v>195</v>
      </c>
      <c r="E46" s="17" t="s">
        <v>7</v>
      </c>
      <c r="F46" s="17">
        <v>1300</v>
      </c>
      <c r="G46" s="28" t="s">
        <v>96</v>
      </c>
      <c r="H46" s="30">
        <v>1000</v>
      </c>
      <c r="I46" s="18">
        <v>43466</v>
      </c>
      <c r="J46" s="18"/>
      <c r="K46" s="18" t="s">
        <v>990</v>
      </c>
      <c r="L46" s="27">
        <v>0.76923076923076927</v>
      </c>
      <c r="M46" s="2" t="s">
        <v>1141</v>
      </c>
      <c r="N46" s="2" t="s">
        <v>57</v>
      </c>
      <c r="O46" s="2" t="s">
        <v>24</v>
      </c>
      <c r="P46" s="2" t="s">
        <v>1148</v>
      </c>
      <c r="W46" s="2">
        <v>105</v>
      </c>
      <c r="X46" s="2">
        <v>2.69</v>
      </c>
      <c r="Y46" s="2">
        <v>118</v>
      </c>
      <c r="Z46" s="2">
        <v>2.31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>
        <f t="shared" si="1"/>
        <v>223</v>
      </c>
      <c r="AV46" s="2">
        <f t="shared" si="1"/>
        <v>5</v>
      </c>
    </row>
    <row r="47" spans="1:48" x14ac:dyDescent="0.25">
      <c r="A47" s="2">
        <v>46</v>
      </c>
      <c r="B47" s="16" t="s">
        <v>209</v>
      </c>
      <c r="C47" s="26" t="s">
        <v>1058</v>
      </c>
      <c r="D47" s="33" t="s">
        <v>196</v>
      </c>
      <c r="E47" s="17" t="s">
        <v>7</v>
      </c>
      <c r="F47" s="17">
        <v>1300</v>
      </c>
      <c r="G47" s="28" t="s">
        <v>96</v>
      </c>
      <c r="H47" s="30">
        <v>1600</v>
      </c>
      <c r="I47" s="18">
        <v>43466</v>
      </c>
      <c r="J47" s="18"/>
      <c r="K47" s="18" t="s">
        <v>990</v>
      </c>
      <c r="L47" s="27">
        <v>1.2307692307692308</v>
      </c>
      <c r="M47" s="2" t="s">
        <v>1142</v>
      </c>
      <c r="N47" s="2" t="s">
        <v>57</v>
      </c>
      <c r="O47" s="2" t="s">
        <v>24</v>
      </c>
      <c r="P47" s="2" t="s">
        <v>1148</v>
      </c>
      <c r="W47" s="2">
        <v>129</v>
      </c>
      <c r="X47" s="2">
        <v>11</v>
      </c>
      <c r="Y47" s="2">
        <v>173</v>
      </c>
      <c r="Z47" s="2">
        <v>0.64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>
        <f t="shared" si="1"/>
        <v>302</v>
      </c>
      <c r="AV47" s="2">
        <f t="shared" si="1"/>
        <v>11.64</v>
      </c>
    </row>
    <row r="48" spans="1:48" x14ac:dyDescent="0.25">
      <c r="A48" s="2">
        <v>47</v>
      </c>
      <c r="B48" s="16" t="s">
        <v>209</v>
      </c>
      <c r="C48" s="26" t="s">
        <v>1067</v>
      </c>
      <c r="D48" s="33" t="s">
        <v>197</v>
      </c>
      <c r="E48" s="17" t="s">
        <v>7</v>
      </c>
      <c r="F48" s="17">
        <v>2200</v>
      </c>
      <c r="G48" s="28" t="s">
        <v>91</v>
      </c>
      <c r="H48" s="30">
        <v>2000</v>
      </c>
      <c r="I48" s="18">
        <v>43466</v>
      </c>
      <c r="J48" s="18"/>
      <c r="K48" s="18" t="s">
        <v>990</v>
      </c>
      <c r="L48" s="27">
        <v>0.90909090909090906</v>
      </c>
      <c r="M48" s="2" t="s">
        <v>1141</v>
      </c>
      <c r="N48" s="2" t="s">
        <v>57</v>
      </c>
      <c r="O48" s="2" t="s">
        <v>23</v>
      </c>
      <c r="P48" s="2" t="s">
        <v>1148</v>
      </c>
      <c r="W48" s="2">
        <v>190</v>
      </c>
      <c r="X48" s="2">
        <v>235</v>
      </c>
      <c r="Y48" s="2">
        <v>187</v>
      </c>
      <c r="Z48" s="2">
        <v>228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>
        <f t="shared" si="1"/>
        <v>377</v>
      </c>
      <c r="AV48" s="2">
        <f t="shared" si="1"/>
        <v>463</v>
      </c>
    </row>
    <row r="49" spans="1:48" x14ac:dyDescent="0.25">
      <c r="A49" s="2">
        <v>48</v>
      </c>
      <c r="B49" s="16" t="s">
        <v>209</v>
      </c>
      <c r="C49" s="26" t="s">
        <v>1067</v>
      </c>
      <c r="D49" s="33" t="s">
        <v>198</v>
      </c>
      <c r="E49" s="17" t="s">
        <v>7</v>
      </c>
      <c r="F49" s="17">
        <v>2200</v>
      </c>
      <c r="G49" s="28" t="s">
        <v>91</v>
      </c>
      <c r="H49" s="30">
        <v>1000</v>
      </c>
      <c r="I49" s="18">
        <v>43466</v>
      </c>
      <c r="J49" s="18"/>
      <c r="K49" s="18" t="s">
        <v>990</v>
      </c>
      <c r="L49" s="27">
        <v>0.45454545454545453</v>
      </c>
      <c r="M49" s="2" t="s">
        <v>1139</v>
      </c>
      <c r="N49" s="2" t="s">
        <v>57</v>
      </c>
      <c r="O49" s="2" t="s">
        <v>23</v>
      </c>
      <c r="P49" s="2" t="s">
        <v>1148</v>
      </c>
      <c r="W49" s="2">
        <v>155</v>
      </c>
      <c r="X49" s="2">
        <v>1</v>
      </c>
      <c r="Y49" s="2">
        <v>113</v>
      </c>
      <c r="Z49" s="2">
        <v>1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>
        <f t="shared" si="1"/>
        <v>268</v>
      </c>
      <c r="AV49" s="2">
        <f t="shared" si="1"/>
        <v>2</v>
      </c>
    </row>
    <row r="50" spans="1:48" x14ac:dyDescent="0.25">
      <c r="A50" s="2">
        <v>49</v>
      </c>
      <c r="B50" s="16" t="s">
        <v>209</v>
      </c>
      <c r="C50" s="26" t="s">
        <v>1067</v>
      </c>
      <c r="D50" s="33" t="s">
        <v>199</v>
      </c>
      <c r="E50" s="17" t="s">
        <v>15</v>
      </c>
      <c r="F50" s="17">
        <v>23000</v>
      </c>
      <c r="G50" s="28" t="s">
        <v>933</v>
      </c>
      <c r="H50" s="30">
        <v>800</v>
      </c>
      <c r="I50" s="18">
        <v>43466</v>
      </c>
      <c r="J50" s="18"/>
      <c r="K50" s="18" t="s">
        <v>990</v>
      </c>
      <c r="L50" s="27">
        <v>3.4782608695652174E-2</v>
      </c>
      <c r="M50" s="2" t="s">
        <v>1137</v>
      </c>
      <c r="N50" s="2" t="s">
        <v>53</v>
      </c>
      <c r="O50" s="2" t="s">
        <v>62</v>
      </c>
      <c r="P50" s="2" t="s">
        <v>1148</v>
      </c>
      <c r="W50" s="2">
        <v>3458</v>
      </c>
      <c r="X50" s="2">
        <v>0</v>
      </c>
      <c r="Y50" s="2">
        <v>3366</v>
      </c>
      <c r="Z50" s="2">
        <v>0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>
        <f t="shared" si="1"/>
        <v>6824</v>
      </c>
      <c r="AV50" s="2">
        <f t="shared" si="1"/>
        <v>0</v>
      </c>
    </row>
    <row r="51" spans="1:48" x14ac:dyDescent="0.25">
      <c r="A51" s="2">
        <v>50</v>
      </c>
      <c r="B51" s="16" t="s">
        <v>209</v>
      </c>
      <c r="C51" s="26" t="s">
        <v>1068</v>
      </c>
      <c r="D51" s="33" t="s">
        <v>200</v>
      </c>
      <c r="E51" s="17" t="s">
        <v>8</v>
      </c>
      <c r="F51" s="17">
        <v>5500</v>
      </c>
      <c r="G51" s="28" t="s">
        <v>90</v>
      </c>
      <c r="H51" s="30">
        <v>1600</v>
      </c>
      <c r="I51" s="18">
        <v>43466</v>
      </c>
      <c r="J51" s="18"/>
      <c r="K51" s="18" t="s">
        <v>990</v>
      </c>
      <c r="L51" s="27">
        <v>0.29090909090909089</v>
      </c>
      <c r="M51" s="2" t="s">
        <v>1138</v>
      </c>
      <c r="N51" s="2" t="s">
        <v>57</v>
      </c>
      <c r="O51" s="2" t="s">
        <v>64</v>
      </c>
      <c r="P51" s="2" t="s">
        <v>1148</v>
      </c>
      <c r="W51" s="2">
        <v>398</v>
      </c>
      <c r="X51" s="2">
        <v>389.65</v>
      </c>
      <c r="Y51" s="2">
        <v>384</v>
      </c>
      <c r="Z51" s="2">
        <v>513.08000000000004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>
        <f t="shared" si="1"/>
        <v>782</v>
      </c>
      <c r="AV51" s="2">
        <f t="shared" si="1"/>
        <v>902.73</v>
      </c>
    </row>
    <row r="52" spans="1:48" x14ac:dyDescent="0.25">
      <c r="A52" s="2">
        <v>51</v>
      </c>
      <c r="B52" s="16" t="s">
        <v>209</v>
      </c>
      <c r="C52" s="26" t="s">
        <v>1068</v>
      </c>
      <c r="D52" s="33" t="s">
        <v>201</v>
      </c>
      <c r="E52" s="17" t="s">
        <v>8</v>
      </c>
      <c r="F52" s="17">
        <v>5500</v>
      </c>
      <c r="G52" s="28" t="s">
        <v>90</v>
      </c>
      <c r="H52" s="30">
        <v>1600</v>
      </c>
      <c r="I52" s="18">
        <v>43466</v>
      </c>
      <c r="J52" s="18"/>
      <c r="K52" s="18" t="s">
        <v>990</v>
      </c>
      <c r="L52" s="27">
        <v>0.29090909090909089</v>
      </c>
      <c r="M52" s="2" t="s">
        <v>1138</v>
      </c>
      <c r="N52" s="2" t="s">
        <v>57</v>
      </c>
      <c r="O52" s="2" t="s">
        <v>64</v>
      </c>
      <c r="P52" s="2" t="s">
        <v>1148</v>
      </c>
      <c r="W52" s="2">
        <v>270</v>
      </c>
      <c r="X52" s="2">
        <v>0</v>
      </c>
      <c r="Y52" s="2">
        <v>251</v>
      </c>
      <c r="Z52" s="2">
        <v>0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>
        <f t="shared" si="1"/>
        <v>521</v>
      </c>
      <c r="AV52" s="2">
        <f t="shared" si="1"/>
        <v>0</v>
      </c>
    </row>
    <row r="53" spans="1:48" x14ac:dyDescent="0.25">
      <c r="A53" s="2">
        <v>52</v>
      </c>
      <c r="B53" s="16" t="s">
        <v>209</v>
      </c>
      <c r="C53" s="26" t="s">
        <v>1068</v>
      </c>
      <c r="D53" s="33" t="s">
        <v>202</v>
      </c>
      <c r="E53" s="17" t="s">
        <v>8</v>
      </c>
      <c r="F53" s="17">
        <v>5500</v>
      </c>
      <c r="G53" s="28" t="s">
        <v>90</v>
      </c>
      <c r="H53" s="30">
        <v>1600</v>
      </c>
      <c r="I53" s="18">
        <v>43466</v>
      </c>
      <c r="J53" s="18"/>
      <c r="K53" s="18" t="s">
        <v>990</v>
      </c>
      <c r="L53" s="27">
        <v>0.29090909090909089</v>
      </c>
      <c r="M53" s="2" t="s">
        <v>1138</v>
      </c>
      <c r="N53" s="2" t="s">
        <v>57</v>
      </c>
      <c r="O53" s="2" t="s">
        <v>64</v>
      </c>
      <c r="P53" s="2" t="s">
        <v>1148</v>
      </c>
      <c r="W53" s="2">
        <v>479</v>
      </c>
      <c r="X53" s="2">
        <v>27.22</v>
      </c>
      <c r="Y53" s="2">
        <v>397</v>
      </c>
      <c r="Z53" s="2">
        <v>38.71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>
        <f t="shared" si="1"/>
        <v>876</v>
      </c>
      <c r="AV53" s="2">
        <f t="shared" si="1"/>
        <v>65.930000000000007</v>
      </c>
    </row>
    <row r="54" spans="1:48" x14ac:dyDescent="0.25">
      <c r="A54" s="2">
        <v>53</v>
      </c>
      <c r="B54" s="16" t="s">
        <v>209</v>
      </c>
      <c r="C54" s="26" t="s">
        <v>1068</v>
      </c>
      <c r="D54" s="33" t="s">
        <v>203</v>
      </c>
      <c r="E54" s="17" t="s">
        <v>5</v>
      </c>
      <c r="F54" s="17">
        <v>13200</v>
      </c>
      <c r="G54" s="28" t="s">
        <v>111</v>
      </c>
      <c r="H54" s="30">
        <v>15360</v>
      </c>
      <c r="I54" s="18">
        <v>43466</v>
      </c>
      <c r="J54" s="21">
        <v>44019</v>
      </c>
      <c r="K54" s="18" t="s">
        <v>970</v>
      </c>
      <c r="L54" s="27">
        <v>1.1636363636363636</v>
      </c>
      <c r="M54" s="2" t="s">
        <v>1142</v>
      </c>
      <c r="N54" s="2" t="s">
        <v>57</v>
      </c>
      <c r="O54" s="2" t="s">
        <v>86</v>
      </c>
      <c r="P54" s="2" t="s">
        <v>1148</v>
      </c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2">
        <f t="shared" si="1"/>
        <v>0</v>
      </c>
      <c r="AV54" s="2">
        <f t="shared" si="1"/>
        <v>0</v>
      </c>
    </row>
    <row r="55" spans="1:48" x14ac:dyDescent="0.25">
      <c r="A55" s="2">
        <v>54</v>
      </c>
      <c r="B55" s="16" t="s">
        <v>210</v>
      </c>
      <c r="C55" s="26" t="s">
        <v>1079</v>
      </c>
      <c r="D55" s="33" t="s">
        <v>204</v>
      </c>
      <c r="E55" s="17" t="s">
        <v>15</v>
      </c>
      <c r="F55" s="17">
        <v>3500</v>
      </c>
      <c r="G55" s="28" t="s">
        <v>936</v>
      </c>
      <c r="H55" s="30">
        <v>150</v>
      </c>
      <c r="I55" s="18">
        <v>43466</v>
      </c>
      <c r="J55" s="18"/>
      <c r="K55" s="18" t="s">
        <v>990</v>
      </c>
      <c r="L55" s="27">
        <v>4.2857142857142858E-2</v>
      </c>
      <c r="M55" s="2" t="s">
        <v>1137</v>
      </c>
      <c r="N55" s="2" t="s">
        <v>53</v>
      </c>
      <c r="O55" s="2" t="s">
        <v>62</v>
      </c>
      <c r="P55" s="2" t="s">
        <v>1148</v>
      </c>
      <c r="W55" s="2">
        <v>804</v>
      </c>
      <c r="X55" s="2">
        <v>0</v>
      </c>
      <c r="Y55" s="2">
        <v>783</v>
      </c>
      <c r="Z55" s="2">
        <v>0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>
        <f t="shared" si="1"/>
        <v>1587</v>
      </c>
      <c r="AV55" s="2">
        <f t="shared" si="1"/>
        <v>0</v>
      </c>
    </row>
    <row r="56" spans="1:48" x14ac:dyDescent="0.25">
      <c r="A56" s="2">
        <v>55</v>
      </c>
      <c r="B56" s="16" t="s">
        <v>210</v>
      </c>
      <c r="C56" s="26" t="s">
        <v>1079</v>
      </c>
      <c r="D56" s="33" t="s">
        <v>216</v>
      </c>
      <c r="E56" s="17" t="s">
        <v>15</v>
      </c>
      <c r="F56" s="17">
        <v>10600</v>
      </c>
      <c r="G56" s="28" t="s">
        <v>925</v>
      </c>
      <c r="H56" s="30">
        <v>150</v>
      </c>
      <c r="I56" s="18">
        <v>43466</v>
      </c>
      <c r="J56" s="18">
        <v>45324</v>
      </c>
      <c r="K56" s="18" t="s">
        <v>970</v>
      </c>
      <c r="L56" s="27">
        <v>1.4150943396226415E-2</v>
      </c>
      <c r="M56" s="2" t="s">
        <v>1137</v>
      </c>
      <c r="N56" s="2" t="s">
        <v>53</v>
      </c>
      <c r="O56" s="2" t="s">
        <v>62</v>
      </c>
      <c r="P56" s="2" t="s">
        <v>1148</v>
      </c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2">
        <f t="shared" si="1"/>
        <v>0</v>
      </c>
      <c r="AV56" s="2">
        <f t="shared" si="1"/>
        <v>0</v>
      </c>
    </row>
    <row r="57" spans="1:48" x14ac:dyDescent="0.25">
      <c r="A57" s="2">
        <v>56</v>
      </c>
      <c r="B57" s="16" t="s">
        <v>210</v>
      </c>
      <c r="C57" s="26" t="s">
        <v>1080</v>
      </c>
      <c r="D57" s="33" t="s">
        <v>217</v>
      </c>
      <c r="E57" s="17" t="s">
        <v>15</v>
      </c>
      <c r="F57" s="17">
        <v>33000</v>
      </c>
      <c r="G57" s="28" t="s">
        <v>919</v>
      </c>
      <c r="H57" s="30">
        <v>30720</v>
      </c>
      <c r="I57" s="18">
        <v>43466</v>
      </c>
      <c r="J57" s="18"/>
      <c r="K57" s="18" t="s">
        <v>990</v>
      </c>
      <c r="L57" s="27">
        <v>0.93090909090909091</v>
      </c>
      <c r="M57" s="2" t="s">
        <v>1141</v>
      </c>
      <c r="N57" s="2" t="s">
        <v>53</v>
      </c>
      <c r="O57" s="2" t="s">
        <v>62</v>
      </c>
      <c r="P57" s="2" t="s">
        <v>1148</v>
      </c>
      <c r="W57" s="2">
        <v>7562</v>
      </c>
      <c r="X57" s="2">
        <v>0</v>
      </c>
      <c r="Y57" s="2">
        <v>7442</v>
      </c>
      <c r="Z57" s="2">
        <v>0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>
        <f t="shared" si="1"/>
        <v>15004</v>
      </c>
      <c r="AV57" s="2">
        <f t="shared" si="1"/>
        <v>0</v>
      </c>
    </row>
    <row r="58" spans="1:48" x14ac:dyDescent="0.25">
      <c r="A58" s="2">
        <v>57</v>
      </c>
      <c r="B58" s="16" t="s">
        <v>210</v>
      </c>
      <c r="C58" s="26" t="s">
        <v>1083</v>
      </c>
      <c r="D58" s="33" t="s">
        <v>218</v>
      </c>
      <c r="E58" s="17" t="s">
        <v>8</v>
      </c>
      <c r="F58" s="17">
        <v>3500</v>
      </c>
      <c r="G58" s="28" t="s">
        <v>93</v>
      </c>
      <c r="H58" s="30">
        <v>2000</v>
      </c>
      <c r="I58" s="18">
        <v>43466</v>
      </c>
      <c r="J58" s="18"/>
      <c r="K58" s="18" t="s">
        <v>990</v>
      </c>
      <c r="L58" s="27">
        <v>0.5714285714285714</v>
      </c>
      <c r="M58" s="2" t="s">
        <v>1140</v>
      </c>
      <c r="N58" s="2" t="s">
        <v>57</v>
      </c>
      <c r="O58" s="2" t="s">
        <v>64</v>
      </c>
      <c r="P58" s="2" t="s">
        <v>1148</v>
      </c>
      <c r="W58" s="2">
        <v>231</v>
      </c>
      <c r="X58" s="2">
        <v>234</v>
      </c>
      <c r="Y58" s="2">
        <v>234</v>
      </c>
      <c r="Z58" s="2">
        <v>188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>
        <f t="shared" si="1"/>
        <v>465</v>
      </c>
      <c r="AV58" s="2">
        <f t="shared" si="1"/>
        <v>422</v>
      </c>
    </row>
    <row r="59" spans="1:48" x14ac:dyDescent="0.25">
      <c r="A59" s="2">
        <v>58</v>
      </c>
      <c r="B59" s="16" t="s">
        <v>210</v>
      </c>
      <c r="C59" s="26" t="s">
        <v>1080</v>
      </c>
      <c r="D59" s="33" t="s">
        <v>219</v>
      </c>
      <c r="E59" s="17" t="s">
        <v>979</v>
      </c>
      <c r="F59" s="17">
        <v>1300</v>
      </c>
      <c r="G59" s="28" t="s">
        <v>98</v>
      </c>
      <c r="H59" s="30">
        <v>400</v>
      </c>
      <c r="I59" s="18">
        <v>43466</v>
      </c>
      <c r="J59" s="18">
        <v>44562</v>
      </c>
      <c r="K59" s="18" t="s">
        <v>970</v>
      </c>
      <c r="L59" s="27">
        <v>0.30769230769230771</v>
      </c>
      <c r="M59" s="2" t="s">
        <v>1138</v>
      </c>
      <c r="N59" s="2" t="s">
        <v>57</v>
      </c>
      <c r="O59" s="2" t="s">
        <v>24</v>
      </c>
      <c r="P59" s="2" t="s">
        <v>1148</v>
      </c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2">
        <f t="shared" si="1"/>
        <v>0</v>
      </c>
      <c r="AV59" s="2">
        <f t="shared" si="1"/>
        <v>0</v>
      </c>
    </row>
    <row r="60" spans="1:48" x14ac:dyDescent="0.25">
      <c r="A60" s="2">
        <v>59</v>
      </c>
      <c r="B60" s="16" t="s">
        <v>211</v>
      </c>
      <c r="C60" s="26" t="s">
        <v>1095</v>
      </c>
      <c r="D60" s="33" t="s">
        <v>220</v>
      </c>
      <c r="E60" s="17" t="s">
        <v>7</v>
      </c>
      <c r="F60" s="17">
        <v>2200</v>
      </c>
      <c r="G60" s="28" t="s">
        <v>91</v>
      </c>
      <c r="H60" s="30">
        <v>2200</v>
      </c>
      <c r="I60" s="18">
        <v>43466</v>
      </c>
      <c r="J60" s="18"/>
      <c r="K60" s="18" t="s">
        <v>990</v>
      </c>
      <c r="L60" s="27">
        <v>1</v>
      </c>
      <c r="M60" s="2" t="s">
        <v>1141</v>
      </c>
      <c r="N60" s="2" t="s">
        <v>57</v>
      </c>
      <c r="O60" s="2" t="s">
        <v>23</v>
      </c>
      <c r="P60" s="2" t="s">
        <v>1148</v>
      </c>
      <c r="W60" s="2">
        <v>454</v>
      </c>
      <c r="X60" s="2">
        <v>0</v>
      </c>
      <c r="Y60" s="2">
        <v>439</v>
      </c>
      <c r="Z60" s="2">
        <v>0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>
        <f t="shared" si="1"/>
        <v>893</v>
      </c>
      <c r="AV60" s="2">
        <f t="shared" si="1"/>
        <v>0</v>
      </c>
    </row>
    <row r="61" spans="1:48" x14ac:dyDescent="0.25">
      <c r="A61" s="2">
        <v>60</v>
      </c>
      <c r="B61" s="16" t="s">
        <v>211</v>
      </c>
      <c r="C61" s="26" t="s">
        <v>1095</v>
      </c>
      <c r="D61" s="33" t="s">
        <v>221</v>
      </c>
      <c r="E61" s="17" t="s">
        <v>7</v>
      </c>
      <c r="F61" s="17">
        <v>2200</v>
      </c>
      <c r="G61" s="28" t="s">
        <v>91</v>
      </c>
      <c r="H61" s="30">
        <v>1350</v>
      </c>
      <c r="I61" s="18">
        <v>43466</v>
      </c>
      <c r="J61" s="18"/>
      <c r="K61" s="18" t="s">
        <v>990</v>
      </c>
      <c r="L61" s="27">
        <v>0.61363636363636365</v>
      </c>
      <c r="M61" s="2" t="s">
        <v>1141</v>
      </c>
      <c r="N61" s="2" t="s">
        <v>57</v>
      </c>
      <c r="O61" s="2" t="s">
        <v>23</v>
      </c>
      <c r="P61" s="2" t="s">
        <v>1148</v>
      </c>
      <c r="W61" s="2">
        <v>278</v>
      </c>
      <c r="X61" s="2">
        <v>25.02</v>
      </c>
      <c r="Y61" s="2">
        <v>243</v>
      </c>
      <c r="Z61" s="2">
        <v>21.98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>
        <f t="shared" si="1"/>
        <v>521</v>
      </c>
      <c r="AV61" s="2">
        <f t="shared" si="1"/>
        <v>47</v>
      </c>
    </row>
    <row r="62" spans="1:48" x14ac:dyDescent="0.25">
      <c r="A62" s="2">
        <v>61</v>
      </c>
      <c r="B62" s="16" t="s">
        <v>211</v>
      </c>
      <c r="C62" s="26" t="s">
        <v>1096</v>
      </c>
      <c r="D62" s="33" t="s">
        <v>222</v>
      </c>
      <c r="E62" s="17" t="s">
        <v>7</v>
      </c>
      <c r="F62" s="17">
        <v>2200</v>
      </c>
      <c r="G62" s="28" t="s">
        <v>91</v>
      </c>
      <c r="H62" s="30">
        <v>2100</v>
      </c>
      <c r="I62" s="18">
        <v>43466</v>
      </c>
      <c r="J62" s="18"/>
      <c r="K62" s="18" t="s">
        <v>990</v>
      </c>
      <c r="L62" s="27">
        <v>0.95454545454545459</v>
      </c>
      <c r="M62" s="2" t="s">
        <v>1141</v>
      </c>
      <c r="N62" s="2" t="s">
        <v>57</v>
      </c>
      <c r="O62" s="2" t="s">
        <v>23</v>
      </c>
      <c r="P62" s="2" t="s">
        <v>1148</v>
      </c>
      <c r="W62" s="2">
        <v>102</v>
      </c>
      <c r="X62" s="2">
        <v>167</v>
      </c>
      <c r="Y62" s="2">
        <v>92</v>
      </c>
      <c r="Z62" s="2">
        <v>0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>
        <f t="shared" si="1"/>
        <v>194</v>
      </c>
      <c r="AV62" s="2">
        <f t="shared" si="1"/>
        <v>167</v>
      </c>
    </row>
    <row r="63" spans="1:48" x14ac:dyDescent="0.25">
      <c r="A63" s="2">
        <v>62</v>
      </c>
      <c r="B63" s="16" t="s">
        <v>212</v>
      </c>
      <c r="C63" s="26" t="s">
        <v>1098</v>
      </c>
      <c r="D63" s="33" t="s">
        <v>223</v>
      </c>
      <c r="E63" s="17" t="s">
        <v>7</v>
      </c>
      <c r="F63" s="17">
        <v>2200</v>
      </c>
      <c r="G63" s="28" t="s">
        <v>91</v>
      </c>
      <c r="H63" s="30">
        <v>350</v>
      </c>
      <c r="I63" s="18">
        <v>43466</v>
      </c>
      <c r="J63" s="18"/>
      <c r="K63" s="18" t="s">
        <v>990</v>
      </c>
      <c r="L63" s="27">
        <v>0.15909090909090909</v>
      </c>
      <c r="M63" s="2" t="s">
        <v>1138</v>
      </c>
      <c r="N63" s="2" t="s">
        <v>57</v>
      </c>
      <c r="O63" s="2" t="s">
        <v>23</v>
      </c>
      <c r="P63" s="2" t="s">
        <v>1148</v>
      </c>
      <c r="W63" s="2">
        <v>120</v>
      </c>
      <c r="X63" s="2">
        <v>44.68</v>
      </c>
      <c r="Y63" s="2">
        <v>98</v>
      </c>
      <c r="Z63" s="2">
        <v>51.98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>
        <f t="shared" si="1"/>
        <v>218</v>
      </c>
      <c r="AV63" s="2">
        <f t="shared" si="1"/>
        <v>96.66</v>
      </c>
    </row>
    <row r="64" spans="1:48" x14ac:dyDescent="0.25">
      <c r="A64" s="2">
        <v>63</v>
      </c>
      <c r="B64" s="16" t="s">
        <v>212</v>
      </c>
      <c r="C64" s="26" t="s">
        <v>1098</v>
      </c>
      <c r="D64" s="33" t="s">
        <v>224</v>
      </c>
      <c r="E64" s="17" t="s">
        <v>7</v>
      </c>
      <c r="F64" s="17">
        <v>1300</v>
      </c>
      <c r="G64" s="28" t="s">
        <v>96</v>
      </c>
      <c r="H64" s="30">
        <v>350</v>
      </c>
      <c r="I64" s="18">
        <v>43466</v>
      </c>
      <c r="J64" s="18"/>
      <c r="K64" s="18" t="s">
        <v>990</v>
      </c>
      <c r="L64" s="27">
        <v>0.26923076923076922</v>
      </c>
      <c r="M64" s="2" t="s">
        <v>1138</v>
      </c>
      <c r="N64" s="2" t="s">
        <v>57</v>
      </c>
      <c r="O64" s="2" t="s">
        <v>24</v>
      </c>
      <c r="P64" s="2" t="s">
        <v>1148</v>
      </c>
      <c r="W64" s="2">
        <v>180</v>
      </c>
      <c r="X64" s="2">
        <v>0</v>
      </c>
      <c r="Y64" s="2">
        <v>172</v>
      </c>
      <c r="Z64" s="2">
        <v>0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>
        <f t="shared" si="1"/>
        <v>352</v>
      </c>
      <c r="AV64" s="2">
        <f t="shared" si="1"/>
        <v>0</v>
      </c>
    </row>
    <row r="65" spans="1:48" x14ac:dyDescent="0.25">
      <c r="A65" s="2">
        <v>64</v>
      </c>
      <c r="B65" s="16" t="s">
        <v>212</v>
      </c>
      <c r="C65" s="26" t="s">
        <v>1098</v>
      </c>
      <c r="D65" s="33" t="s">
        <v>225</v>
      </c>
      <c r="E65" s="17" t="s">
        <v>7</v>
      </c>
      <c r="F65" s="17">
        <v>2200</v>
      </c>
      <c r="G65" s="28" t="s">
        <v>91</v>
      </c>
      <c r="H65" s="30">
        <v>1000</v>
      </c>
      <c r="I65" s="18">
        <v>43466</v>
      </c>
      <c r="J65" s="18"/>
      <c r="K65" s="18" t="s">
        <v>990</v>
      </c>
      <c r="L65" s="27">
        <v>0.45454545454545453</v>
      </c>
      <c r="M65" s="2" t="s">
        <v>1139</v>
      </c>
      <c r="N65" s="2" t="s">
        <v>57</v>
      </c>
      <c r="O65" s="2" t="s">
        <v>23</v>
      </c>
      <c r="P65" s="2" t="s">
        <v>1148</v>
      </c>
      <c r="W65" s="2">
        <v>553</v>
      </c>
      <c r="X65" s="2">
        <v>0.01</v>
      </c>
      <c r="Y65" s="2">
        <v>515</v>
      </c>
      <c r="Z65" s="2">
        <v>0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>
        <f t="shared" si="1"/>
        <v>1068</v>
      </c>
      <c r="AV65" s="2">
        <f t="shared" si="1"/>
        <v>0.01</v>
      </c>
    </row>
    <row r="66" spans="1:48" x14ac:dyDescent="0.25">
      <c r="A66" s="2">
        <v>65</v>
      </c>
      <c r="B66" s="16" t="s">
        <v>212</v>
      </c>
      <c r="C66" s="26" t="s">
        <v>1099</v>
      </c>
      <c r="D66" s="33" t="s">
        <v>226</v>
      </c>
      <c r="E66" s="17" t="s">
        <v>7</v>
      </c>
      <c r="F66" s="17">
        <v>2200</v>
      </c>
      <c r="G66" s="28" t="s">
        <v>91</v>
      </c>
      <c r="H66" s="30">
        <v>2200</v>
      </c>
      <c r="I66" s="18">
        <v>43466</v>
      </c>
      <c r="J66" s="18"/>
      <c r="K66" s="18" t="s">
        <v>990</v>
      </c>
      <c r="L66" s="27">
        <v>1</v>
      </c>
      <c r="M66" s="2" t="s">
        <v>1141</v>
      </c>
      <c r="N66" s="2" t="s">
        <v>57</v>
      </c>
      <c r="O66" s="2" t="s">
        <v>23</v>
      </c>
      <c r="P66" s="2" t="s">
        <v>1148</v>
      </c>
      <c r="W66" s="2">
        <v>124</v>
      </c>
      <c r="X66" s="2">
        <v>205.53</v>
      </c>
      <c r="Y66" s="2">
        <v>247</v>
      </c>
      <c r="Z66" s="2">
        <v>126.12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>
        <f t="shared" si="1"/>
        <v>371</v>
      </c>
      <c r="AV66" s="2">
        <f t="shared" si="1"/>
        <v>331.65</v>
      </c>
    </row>
    <row r="67" spans="1:48" x14ac:dyDescent="0.25">
      <c r="A67" s="2">
        <v>66</v>
      </c>
      <c r="B67" s="16" t="s">
        <v>212</v>
      </c>
      <c r="C67" s="26" t="s">
        <v>1099</v>
      </c>
      <c r="D67" s="33" t="s">
        <v>227</v>
      </c>
      <c r="E67" s="17" t="s">
        <v>8</v>
      </c>
      <c r="F67" s="17">
        <v>3500</v>
      </c>
      <c r="G67" s="28" t="s">
        <v>93</v>
      </c>
      <c r="H67" s="30">
        <v>3500</v>
      </c>
      <c r="I67" s="18">
        <v>43466</v>
      </c>
      <c r="J67" s="18"/>
      <c r="K67" s="18" t="s">
        <v>990</v>
      </c>
      <c r="L67" s="27">
        <v>1</v>
      </c>
      <c r="M67" s="2" t="s">
        <v>1141</v>
      </c>
      <c r="N67" s="2" t="s">
        <v>57</v>
      </c>
      <c r="O67" s="2" t="s">
        <v>64</v>
      </c>
      <c r="P67" s="2" t="s">
        <v>1148</v>
      </c>
      <c r="W67" s="2">
        <v>146</v>
      </c>
      <c r="X67" s="2">
        <v>323.52999999999997</v>
      </c>
      <c r="Y67" s="2">
        <v>200</v>
      </c>
      <c r="Z67" s="2">
        <v>217.34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>
        <f t="shared" si="1"/>
        <v>346</v>
      </c>
      <c r="AV67" s="2">
        <f t="shared" si="1"/>
        <v>540.87</v>
      </c>
    </row>
    <row r="68" spans="1:48" x14ac:dyDescent="0.25">
      <c r="A68" s="2">
        <v>67</v>
      </c>
      <c r="B68" s="16" t="s">
        <v>212</v>
      </c>
      <c r="C68" s="26" t="s">
        <v>1099</v>
      </c>
      <c r="D68" s="33" t="s">
        <v>228</v>
      </c>
      <c r="E68" s="17" t="s">
        <v>8</v>
      </c>
      <c r="F68" s="17">
        <v>5500</v>
      </c>
      <c r="G68" s="28" t="s">
        <v>90</v>
      </c>
      <c r="H68" s="30">
        <v>5000</v>
      </c>
      <c r="I68" s="18">
        <v>43466</v>
      </c>
      <c r="J68" s="18"/>
      <c r="K68" s="18" t="s">
        <v>990</v>
      </c>
      <c r="L68" s="27">
        <v>0.90909090909090906</v>
      </c>
      <c r="M68" s="2" t="s">
        <v>1141</v>
      </c>
      <c r="N68" s="2" t="s">
        <v>57</v>
      </c>
      <c r="O68" s="2" t="s">
        <v>64</v>
      </c>
      <c r="P68" s="2" t="s">
        <v>1148</v>
      </c>
      <c r="W68" s="2">
        <v>1181</v>
      </c>
      <c r="X68" s="2">
        <v>0</v>
      </c>
      <c r="Y68" s="2">
        <v>988</v>
      </c>
      <c r="Z68" s="2">
        <v>0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>
        <f t="shared" si="1"/>
        <v>2169</v>
      </c>
      <c r="AV68" s="2">
        <f t="shared" si="1"/>
        <v>0</v>
      </c>
    </row>
    <row r="69" spans="1:48" x14ac:dyDescent="0.25">
      <c r="A69" s="2">
        <v>68</v>
      </c>
      <c r="B69" s="16" t="s">
        <v>213</v>
      </c>
      <c r="C69" s="26" t="s">
        <v>1101</v>
      </c>
      <c r="D69" s="33" t="s">
        <v>229</v>
      </c>
      <c r="E69" s="17" t="s">
        <v>8</v>
      </c>
      <c r="F69" s="17">
        <v>4400</v>
      </c>
      <c r="G69" s="28" t="s">
        <v>97</v>
      </c>
      <c r="H69" s="30">
        <v>3250</v>
      </c>
      <c r="I69" s="18">
        <v>43466</v>
      </c>
      <c r="J69" s="18"/>
      <c r="K69" s="18" t="s">
        <v>990</v>
      </c>
      <c r="L69" s="27">
        <v>0.73863636363636365</v>
      </c>
      <c r="M69" s="2" t="s">
        <v>1141</v>
      </c>
      <c r="N69" s="2" t="s">
        <v>57</v>
      </c>
      <c r="O69" s="2" t="s">
        <v>64</v>
      </c>
      <c r="P69" s="2" t="s">
        <v>1148</v>
      </c>
      <c r="W69" s="2">
        <v>867</v>
      </c>
      <c r="X69" s="2">
        <v>31</v>
      </c>
      <c r="Y69" s="2">
        <v>853</v>
      </c>
      <c r="Z69" s="2">
        <v>32.799999999999997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>
        <f t="shared" si="1"/>
        <v>1720</v>
      </c>
      <c r="AV69" s="2">
        <f t="shared" si="1"/>
        <v>63.8</v>
      </c>
    </row>
    <row r="70" spans="1:48" x14ac:dyDescent="0.25">
      <c r="A70" s="2">
        <v>69</v>
      </c>
      <c r="B70" s="16" t="s">
        <v>213</v>
      </c>
      <c r="C70" s="26" t="s">
        <v>1101</v>
      </c>
      <c r="D70" s="33" t="s">
        <v>230</v>
      </c>
      <c r="E70" s="17" t="s">
        <v>5</v>
      </c>
      <c r="F70" s="17">
        <v>13200</v>
      </c>
      <c r="G70" s="28" t="s">
        <v>111</v>
      </c>
      <c r="H70" s="30">
        <v>10000</v>
      </c>
      <c r="I70" s="18">
        <v>43466</v>
      </c>
      <c r="J70" s="18"/>
      <c r="K70" s="18" t="s">
        <v>990</v>
      </c>
      <c r="L70" s="27">
        <v>0.75757575757575757</v>
      </c>
      <c r="M70" s="2" t="s">
        <v>1141</v>
      </c>
      <c r="N70" s="2" t="s">
        <v>57</v>
      </c>
      <c r="O70" s="2" t="s">
        <v>86</v>
      </c>
      <c r="P70" s="2" t="s">
        <v>1148</v>
      </c>
      <c r="W70" s="2">
        <v>2573</v>
      </c>
      <c r="X70" s="2">
        <v>112.47</v>
      </c>
      <c r="Y70" s="2">
        <v>2529</v>
      </c>
      <c r="Z70" s="2">
        <v>134.82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>
        <f t="shared" si="1"/>
        <v>5102</v>
      </c>
      <c r="AV70" s="2">
        <f t="shared" si="1"/>
        <v>247.29</v>
      </c>
    </row>
    <row r="71" spans="1:48" x14ac:dyDescent="0.25">
      <c r="A71" s="2">
        <v>70</v>
      </c>
      <c r="B71" s="16" t="s">
        <v>213</v>
      </c>
      <c r="C71" s="26" t="s">
        <v>1101</v>
      </c>
      <c r="D71" s="33" t="s">
        <v>231</v>
      </c>
      <c r="E71" s="17" t="s">
        <v>5</v>
      </c>
      <c r="F71" s="17">
        <v>23000</v>
      </c>
      <c r="G71" s="28" t="s">
        <v>119</v>
      </c>
      <c r="H71" s="30">
        <v>5000</v>
      </c>
      <c r="I71" s="18">
        <v>43466</v>
      </c>
      <c r="J71" s="18"/>
      <c r="K71" s="18" t="s">
        <v>990</v>
      </c>
      <c r="L71" s="27">
        <v>0.21739130434782608</v>
      </c>
      <c r="M71" s="2" t="s">
        <v>1138</v>
      </c>
      <c r="N71" s="2" t="s">
        <v>57</v>
      </c>
      <c r="O71" s="2" t="s">
        <v>86</v>
      </c>
      <c r="P71" s="2" t="s">
        <v>1148</v>
      </c>
      <c r="W71" s="2">
        <v>1205</v>
      </c>
      <c r="X71" s="2">
        <v>479.7</v>
      </c>
      <c r="Y71" s="2">
        <v>1100</v>
      </c>
      <c r="Z71" s="2">
        <v>543.73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>
        <f t="shared" si="1"/>
        <v>2305</v>
      </c>
      <c r="AV71" s="2">
        <f t="shared" si="1"/>
        <v>1023.4300000000001</v>
      </c>
    </row>
    <row r="72" spans="1:48" x14ac:dyDescent="0.25">
      <c r="A72" s="2">
        <v>71</v>
      </c>
      <c r="B72" s="16" t="s">
        <v>213</v>
      </c>
      <c r="C72" s="26" t="s">
        <v>1101</v>
      </c>
      <c r="D72" s="33" t="s">
        <v>232</v>
      </c>
      <c r="E72" s="17" t="s">
        <v>5</v>
      </c>
      <c r="F72" s="17">
        <v>33000</v>
      </c>
      <c r="G72" s="28" t="s">
        <v>129</v>
      </c>
      <c r="H72" s="30">
        <v>10000</v>
      </c>
      <c r="I72" s="18">
        <v>43466</v>
      </c>
      <c r="J72" s="18"/>
      <c r="K72" s="18" t="s">
        <v>990</v>
      </c>
      <c r="L72" s="27">
        <v>0.30303030303030304</v>
      </c>
      <c r="M72" s="2" t="s">
        <v>1138</v>
      </c>
      <c r="N72" s="2" t="s">
        <v>57</v>
      </c>
      <c r="O72" s="2" t="s">
        <v>86</v>
      </c>
      <c r="P72" s="2" t="s">
        <v>1148</v>
      </c>
      <c r="W72" s="2">
        <v>1855</v>
      </c>
      <c r="X72" s="2">
        <v>388.23</v>
      </c>
      <c r="Y72" s="2">
        <v>1956</v>
      </c>
      <c r="Z72" s="2">
        <v>418.62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>
        <f t="shared" si="1"/>
        <v>3811</v>
      </c>
      <c r="AV72" s="2">
        <f t="shared" si="1"/>
        <v>806.85</v>
      </c>
    </row>
    <row r="73" spans="1:48" x14ac:dyDescent="0.25">
      <c r="A73" s="2">
        <v>72</v>
      </c>
      <c r="B73" s="16" t="s">
        <v>213</v>
      </c>
      <c r="C73" s="26" t="s">
        <v>1102</v>
      </c>
      <c r="D73" s="33" t="s">
        <v>233</v>
      </c>
      <c r="E73" s="17" t="s">
        <v>7</v>
      </c>
      <c r="F73" s="17">
        <v>2200</v>
      </c>
      <c r="G73" s="28" t="s">
        <v>91</v>
      </c>
      <c r="H73" s="30">
        <v>0</v>
      </c>
      <c r="I73" s="18">
        <v>43466</v>
      </c>
      <c r="J73" s="18">
        <v>44813</v>
      </c>
      <c r="K73" s="18" t="s">
        <v>970</v>
      </c>
      <c r="L73" s="27">
        <v>0</v>
      </c>
      <c r="M73" s="2" t="s">
        <v>1137</v>
      </c>
      <c r="N73" s="2" t="s">
        <v>57</v>
      </c>
      <c r="O73" s="2" t="s">
        <v>23</v>
      </c>
      <c r="P73" s="2" t="s">
        <v>1148</v>
      </c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2">
        <f t="shared" si="1"/>
        <v>0</v>
      </c>
      <c r="AV73" s="2">
        <f t="shared" si="1"/>
        <v>0</v>
      </c>
    </row>
    <row r="74" spans="1:48" x14ac:dyDescent="0.25">
      <c r="A74" s="2">
        <v>73</v>
      </c>
      <c r="B74" s="16" t="s">
        <v>213</v>
      </c>
      <c r="C74" s="26" t="s">
        <v>1102</v>
      </c>
      <c r="D74" s="33" t="s">
        <v>234</v>
      </c>
      <c r="E74" s="17" t="s">
        <v>8</v>
      </c>
      <c r="F74" s="17">
        <v>3500</v>
      </c>
      <c r="G74" s="28" t="s">
        <v>93</v>
      </c>
      <c r="H74" s="30">
        <v>3500</v>
      </c>
      <c r="I74" s="18">
        <v>43466</v>
      </c>
      <c r="J74" s="18"/>
      <c r="K74" s="18" t="s">
        <v>990</v>
      </c>
      <c r="L74" s="27">
        <v>1</v>
      </c>
      <c r="M74" s="2" t="s">
        <v>1141</v>
      </c>
      <c r="N74" s="2" t="s">
        <v>57</v>
      </c>
      <c r="O74" s="2" t="s">
        <v>64</v>
      </c>
      <c r="P74" s="2" t="s">
        <v>1148</v>
      </c>
      <c r="W74" s="2">
        <v>699</v>
      </c>
      <c r="X74" s="2">
        <v>130.16999999999999</v>
      </c>
      <c r="Y74" s="2">
        <v>513</v>
      </c>
      <c r="Z74" s="2">
        <v>97.83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>
        <f t="shared" si="1"/>
        <v>1212</v>
      </c>
      <c r="AV74" s="2">
        <f t="shared" si="1"/>
        <v>228</v>
      </c>
    </row>
    <row r="75" spans="1:48" x14ac:dyDescent="0.25">
      <c r="A75" s="2">
        <v>74</v>
      </c>
      <c r="B75" s="16" t="s">
        <v>213</v>
      </c>
      <c r="C75" s="26" t="s">
        <v>1102</v>
      </c>
      <c r="D75" s="33" t="s">
        <v>235</v>
      </c>
      <c r="E75" s="17" t="s">
        <v>980</v>
      </c>
      <c r="F75" s="17">
        <v>4400</v>
      </c>
      <c r="G75" s="28" t="s">
        <v>130</v>
      </c>
      <c r="H75" s="30">
        <v>4000</v>
      </c>
      <c r="I75" s="18">
        <v>43466</v>
      </c>
      <c r="J75" s="18">
        <v>45607</v>
      </c>
      <c r="K75" s="18" t="s">
        <v>970</v>
      </c>
      <c r="L75" s="27">
        <v>0.90909090909090906</v>
      </c>
      <c r="M75" s="2" t="s">
        <v>1141</v>
      </c>
      <c r="N75" s="2" t="s">
        <v>57</v>
      </c>
      <c r="O75" s="2" t="s">
        <v>64</v>
      </c>
      <c r="P75" s="2" t="s">
        <v>1148</v>
      </c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2">
        <f t="shared" si="1"/>
        <v>0</v>
      </c>
      <c r="AV75" s="2">
        <f t="shared" si="1"/>
        <v>0</v>
      </c>
    </row>
    <row r="76" spans="1:48" x14ac:dyDescent="0.25">
      <c r="A76" s="2">
        <v>75</v>
      </c>
      <c r="B76" s="16" t="s">
        <v>213</v>
      </c>
      <c r="C76" s="26" t="s">
        <v>1103</v>
      </c>
      <c r="D76" s="33" t="s">
        <v>236</v>
      </c>
      <c r="E76" s="17" t="s">
        <v>7</v>
      </c>
      <c r="F76" s="17">
        <v>2200</v>
      </c>
      <c r="G76" s="28" t="s">
        <v>91</v>
      </c>
      <c r="H76" s="30">
        <v>3500</v>
      </c>
      <c r="I76" s="18">
        <v>43466</v>
      </c>
      <c r="J76" s="18"/>
      <c r="K76" s="18" t="s">
        <v>990</v>
      </c>
      <c r="L76" s="27">
        <v>1.5909090909090908</v>
      </c>
      <c r="M76" s="2" t="s">
        <v>1142</v>
      </c>
      <c r="N76" s="2" t="s">
        <v>57</v>
      </c>
      <c r="O76" s="2" t="s">
        <v>23</v>
      </c>
      <c r="P76" s="2" t="s">
        <v>1148</v>
      </c>
      <c r="W76" s="2">
        <v>349</v>
      </c>
      <c r="X76" s="2">
        <v>88</v>
      </c>
      <c r="Y76" s="2">
        <v>306</v>
      </c>
      <c r="Z76" s="2">
        <v>78.88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>
        <f t="shared" si="1"/>
        <v>655</v>
      </c>
      <c r="AV76" s="2">
        <f t="shared" si="1"/>
        <v>166.88</v>
      </c>
    </row>
    <row r="77" spans="1:48" x14ac:dyDescent="0.25">
      <c r="A77" s="2">
        <v>76</v>
      </c>
      <c r="B77" s="16" t="s">
        <v>213</v>
      </c>
      <c r="C77" s="26" t="s">
        <v>1103</v>
      </c>
      <c r="D77" s="33" t="s">
        <v>237</v>
      </c>
      <c r="E77" s="17" t="s">
        <v>8</v>
      </c>
      <c r="F77" s="17">
        <v>4400</v>
      </c>
      <c r="G77" s="28" t="s">
        <v>97</v>
      </c>
      <c r="H77" s="30">
        <v>2000</v>
      </c>
      <c r="I77" s="18">
        <v>43466</v>
      </c>
      <c r="J77" s="18"/>
      <c r="K77" s="18" t="s">
        <v>990</v>
      </c>
      <c r="L77" s="27">
        <v>0.45454545454545453</v>
      </c>
      <c r="M77" s="2" t="s">
        <v>1139</v>
      </c>
      <c r="N77" s="2" t="s">
        <v>57</v>
      </c>
      <c r="O77" s="2" t="s">
        <v>64</v>
      </c>
      <c r="P77" s="2" t="s">
        <v>1148</v>
      </c>
      <c r="W77" s="2">
        <v>66</v>
      </c>
      <c r="X77" s="2">
        <v>301.69</v>
      </c>
      <c r="Y77" s="2">
        <v>87</v>
      </c>
      <c r="Z77" s="2">
        <v>167.11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>
        <f t="shared" si="1"/>
        <v>153</v>
      </c>
      <c r="AV77" s="2">
        <f t="shared" si="1"/>
        <v>468.8</v>
      </c>
    </row>
    <row r="78" spans="1:48" x14ac:dyDescent="0.25">
      <c r="A78" s="2">
        <v>77</v>
      </c>
      <c r="B78" s="16" t="s">
        <v>213</v>
      </c>
      <c r="C78" s="26" t="s">
        <v>1103</v>
      </c>
      <c r="D78" s="33" t="s">
        <v>238</v>
      </c>
      <c r="E78" s="17" t="s">
        <v>5</v>
      </c>
      <c r="F78" s="17">
        <v>11000</v>
      </c>
      <c r="G78" s="28" t="s">
        <v>132</v>
      </c>
      <c r="H78" s="30">
        <v>4050</v>
      </c>
      <c r="I78" s="18">
        <v>43466</v>
      </c>
      <c r="J78" s="18"/>
      <c r="K78" s="18" t="s">
        <v>990</v>
      </c>
      <c r="L78" s="27">
        <v>0.36818181818181817</v>
      </c>
      <c r="M78" s="2" t="s">
        <v>1139</v>
      </c>
      <c r="N78" s="2" t="s">
        <v>57</v>
      </c>
      <c r="O78" s="2" t="s">
        <v>86</v>
      </c>
      <c r="P78" s="2" t="s">
        <v>1148</v>
      </c>
      <c r="W78" s="2">
        <v>1786</v>
      </c>
      <c r="X78" s="2">
        <v>18.87</v>
      </c>
      <c r="Y78" s="2">
        <v>1695</v>
      </c>
      <c r="Z78" s="2">
        <v>18.09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>
        <f t="shared" si="1"/>
        <v>3481</v>
      </c>
      <c r="AV78" s="2">
        <f t="shared" si="1"/>
        <v>36.96</v>
      </c>
    </row>
    <row r="79" spans="1:48" x14ac:dyDescent="0.25">
      <c r="A79" s="2">
        <v>78</v>
      </c>
      <c r="B79" s="16" t="s">
        <v>213</v>
      </c>
      <c r="C79" s="26" t="s">
        <v>1103</v>
      </c>
      <c r="D79" s="33" t="s">
        <v>239</v>
      </c>
      <c r="E79" s="17" t="s">
        <v>8</v>
      </c>
      <c r="F79" s="17">
        <v>4400</v>
      </c>
      <c r="G79" s="28" t="s">
        <v>97</v>
      </c>
      <c r="H79" s="30">
        <v>3000</v>
      </c>
      <c r="I79" s="18">
        <v>43466</v>
      </c>
      <c r="J79" s="18"/>
      <c r="K79" s="18" t="s">
        <v>990</v>
      </c>
      <c r="L79" s="27">
        <v>0.68181818181818177</v>
      </c>
      <c r="M79" s="2" t="s">
        <v>1141</v>
      </c>
      <c r="N79" s="2" t="s">
        <v>57</v>
      </c>
      <c r="O79" s="2" t="s">
        <v>64</v>
      </c>
      <c r="P79" s="2" t="s">
        <v>1148</v>
      </c>
      <c r="W79" s="2">
        <v>538</v>
      </c>
      <c r="X79" s="2">
        <v>162.29</v>
      </c>
      <c r="Y79" s="2">
        <v>443</v>
      </c>
      <c r="Z79" s="2">
        <v>132.71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>
        <f t="shared" si="1"/>
        <v>981</v>
      </c>
      <c r="AV79" s="2">
        <f t="shared" si="1"/>
        <v>295</v>
      </c>
    </row>
    <row r="80" spans="1:48" x14ac:dyDescent="0.25">
      <c r="A80" s="2">
        <v>79</v>
      </c>
      <c r="B80" s="16" t="s">
        <v>213</v>
      </c>
      <c r="C80" s="26" t="s">
        <v>1103</v>
      </c>
      <c r="D80" s="33" t="s">
        <v>240</v>
      </c>
      <c r="E80" s="17" t="s">
        <v>8</v>
      </c>
      <c r="F80" s="17">
        <v>5500</v>
      </c>
      <c r="G80" s="28" t="s">
        <v>90</v>
      </c>
      <c r="H80" s="30">
        <v>4000</v>
      </c>
      <c r="I80" s="18">
        <v>43466</v>
      </c>
      <c r="J80" s="18"/>
      <c r="K80" s="18" t="s">
        <v>990</v>
      </c>
      <c r="L80" s="27">
        <v>0.72727272727272729</v>
      </c>
      <c r="M80" s="2" t="s">
        <v>1141</v>
      </c>
      <c r="N80" s="2" t="s">
        <v>57</v>
      </c>
      <c r="O80" s="2" t="s">
        <v>64</v>
      </c>
      <c r="P80" s="2" t="s">
        <v>1148</v>
      </c>
      <c r="W80" s="2">
        <v>93</v>
      </c>
      <c r="X80" s="2">
        <v>31.23</v>
      </c>
      <c r="Y80" s="2">
        <v>101</v>
      </c>
      <c r="Z80" s="2">
        <v>10.91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>
        <f t="shared" si="1"/>
        <v>194</v>
      </c>
      <c r="AV80" s="2">
        <f t="shared" si="1"/>
        <v>42.14</v>
      </c>
    </row>
    <row r="81" spans="1:48" x14ac:dyDescent="0.25">
      <c r="A81" s="2">
        <v>80</v>
      </c>
      <c r="B81" s="16" t="s">
        <v>213</v>
      </c>
      <c r="C81" s="26" t="s">
        <v>1103</v>
      </c>
      <c r="D81" s="33" t="s">
        <v>241</v>
      </c>
      <c r="E81" s="17" t="s">
        <v>5</v>
      </c>
      <c r="F81" s="17">
        <v>16500</v>
      </c>
      <c r="G81" s="28" t="s">
        <v>105</v>
      </c>
      <c r="H81" s="30">
        <v>7650</v>
      </c>
      <c r="I81" s="18">
        <v>43466</v>
      </c>
      <c r="J81" s="18"/>
      <c r="K81" s="18" t="s">
        <v>990</v>
      </c>
      <c r="L81" s="27">
        <v>0.46363636363636362</v>
      </c>
      <c r="M81" s="2" t="s">
        <v>1140</v>
      </c>
      <c r="N81" s="2" t="s">
        <v>57</v>
      </c>
      <c r="O81" s="2" t="s">
        <v>86</v>
      </c>
      <c r="P81" s="2" t="s">
        <v>1148</v>
      </c>
      <c r="W81" s="2">
        <v>953</v>
      </c>
      <c r="X81" s="2">
        <v>419.14</v>
      </c>
      <c r="Y81" s="2">
        <v>1074</v>
      </c>
      <c r="Z81" s="2">
        <v>412.83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>
        <f t="shared" si="1"/>
        <v>2027</v>
      </c>
      <c r="AV81" s="2">
        <f t="shared" si="1"/>
        <v>831.97</v>
      </c>
    </row>
    <row r="82" spans="1:48" x14ac:dyDescent="0.25">
      <c r="A82" s="2">
        <v>81</v>
      </c>
      <c r="B82" s="16" t="s">
        <v>213</v>
      </c>
      <c r="C82" s="26" t="s">
        <v>1104</v>
      </c>
      <c r="D82" s="33" t="s">
        <v>242</v>
      </c>
      <c r="E82" s="17" t="s">
        <v>7</v>
      </c>
      <c r="F82" s="17">
        <v>2200</v>
      </c>
      <c r="G82" s="28" t="s">
        <v>91</v>
      </c>
      <c r="H82" s="30">
        <v>2000</v>
      </c>
      <c r="I82" s="18">
        <v>43466</v>
      </c>
      <c r="J82" s="18"/>
      <c r="K82" s="18" t="s">
        <v>990</v>
      </c>
      <c r="L82" s="27">
        <v>0.90909090909090906</v>
      </c>
      <c r="M82" s="2" t="s">
        <v>1141</v>
      </c>
      <c r="N82" s="2" t="s">
        <v>57</v>
      </c>
      <c r="O82" s="2" t="s">
        <v>23</v>
      </c>
      <c r="P82" s="2" t="s">
        <v>1148</v>
      </c>
      <c r="W82" s="2">
        <v>155</v>
      </c>
      <c r="X82" s="2">
        <v>0.96</v>
      </c>
      <c r="Y82" s="2">
        <v>154</v>
      </c>
      <c r="Z82" s="2">
        <v>0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>
        <f t="shared" ref="AU82:AV145" si="2">W82+Y82+AA82+AC82+AE82+AG82+AI82+AK82+AM82+AO82+AQ82+AS82</f>
        <v>309</v>
      </c>
      <c r="AV82" s="2">
        <f t="shared" si="2"/>
        <v>0.96</v>
      </c>
    </row>
    <row r="83" spans="1:48" x14ac:dyDescent="0.25">
      <c r="A83" s="2">
        <v>82</v>
      </c>
      <c r="B83" s="16" t="s">
        <v>213</v>
      </c>
      <c r="C83" s="26" t="s">
        <v>1104</v>
      </c>
      <c r="D83" s="33" t="s">
        <v>243</v>
      </c>
      <c r="E83" s="17" t="s">
        <v>7</v>
      </c>
      <c r="F83" s="17">
        <v>2200</v>
      </c>
      <c r="G83" s="28" t="s">
        <v>91</v>
      </c>
      <c r="H83" s="30">
        <v>2160</v>
      </c>
      <c r="I83" s="18">
        <v>43466</v>
      </c>
      <c r="J83" s="18"/>
      <c r="K83" s="18" t="s">
        <v>990</v>
      </c>
      <c r="L83" s="27">
        <v>0.98181818181818181</v>
      </c>
      <c r="M83" s="2" t="s">
        <v>1141</v>
      </c>
      <c r="N83" s="2" t="s">
        <v>57</v>
      </c>
      <c r="O83" s="2" t="s">
        <v>23</v>
      </c>
      <c r="P83" s="2" t="s">
        <v>1148</v>
      </c>
      <c r="W83" s="2">
        <v>259</v>
      </c>
      <c r="X83" s="2">
        <v>176</v>
      </c>
      <c r="Y83" s="2">
        <v>160</v>
      </c>
      <c r="Z83" s="2">
        <v>202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>
        <f t="shared" si="2"/>
        <v>419</v>
      </c>
      <c r="AV83" s="2">
        <f t="shared" si="2"/>
        <v>378</v>
      </c>
    </row>
    <row r="84" spans="1:48" x14ac:dyDescent="0.25">
      <c r="A84" s="2">
        <v>83</v>
      </c>
      <c r="B84" s="16" t="s">
        <v>213</v>
      </c>
      <c r="C84" s="26" t="s">
        <v>1104</v>
      </c>
      <c r="D84" s="33" t="s">
        <v>244</v>
      </c>
      <c r="E84" s="17" t="s">
        <v>5</v>
      </c>
      <c r="F84" s="17">
        <v>11000</v>
      </c>
      <c r="G84" s="28" t="s">
        <v>132</v>
      </c>
      <c r="H84" s="30">
        <v>3000</v>
      </c>
      <c r="I84" s="18">
        <v>43466</v>
      </c>
      <c r="J84" s="18"/>
      <c r="K84" s="18" t="s">
        <v>990</v>
      </c>
      <c r="L84" s="27">
        <v>0.27272727272727271</v>
      </c>
      <c r="M84" s="2" t="s">
        <v>1138</v>
      </c>
      <c r="N84" s="2" t="s">
        <v>57</v>
      </c>
      <c r="O84" s="2" t="s">
        <v>86</v>
      </c>
      <c r="P84" s="2" t="s">
        <v>1148</v>
      </c>
      <c r="W84" s="2">
        <v>831</v>
      </c>
      <c r="X84" s="2">
        <v>230</v>
      </c>
      <c r="Y84" s="2">
        <v>795</v>
      </c>
      <c r="Z84" s="2">
        <v>202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>
        <f t="shared" si="2"/>
        <v>1626</v>
      </c>
      <c r="AV84" s="2">
        <f t="shared" si="2"/>
        <v>432</v>
      </c>
    </row>
    <row r="85" spans="1:48" x14ac:dyDescent="0.25">
      <c r="A85" s="2">
        <v>84</v>
      </c>
      <c r="B85" s="16" t="s">
        <v>213</v>
      </c>
      <c r="C85" s="26" t="s">
        <v>1104</v>
      </c>
      <c r="D85" s="33" t="s">
        <v>245</v>
      </c>
      <c r="E85" s="17" t="s">
        <v>8</v>
      </c>
      <c r="F85" s="17">
        <v>4400</v>
      </c>
      <c r="G85" s="28" t="s">
        <v>97</v>
      </c>
      <c r="H85" s="30">
        <v>2160</v>
      </c>
      <c r="I85" s="18">
        <v>43466</v>
      </c>
      <c r="J85" s="18"/>
      <c r="K85" s="18" t="s">
        <v>990</v>
      </c>
      <c r="L85" s="27">
        <v>0.49090909090909091</v>
      </c>
      <c r="M85" s="2" t="s">
        <v>1140</v>
      </c>
      <c r="N85" s="2" t="s">
        <v>57</v>
      </c>
      <c r="O85" s="2" t="s">
        <v>64</v>
      </c>
      <c r="P85" s="2" t="s">
        <v>1148</v>
      </c>
      <c r="W85" s="2">
        <v>94</v>
      </c>
      <c r="X85" s="2">
        <v>131</v>
      </c>
      <c r="Y85" s="2">
        <v>170</v>
      </c>
      <c r="Z85" s="2">
        <v>121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>
        <f t="shared" si="2"/>
        <v>264</v>
      </c>
      <c r="AV85" s="2">
        <f t="shared" si="2"/>
        <v>252</v>
      </c>
    </row>
    <row r="86" spans="1:48" x14ac:dyDescent="0.25">
      <c r="A86" s="2">
        <v>85</v>
      </c>
      <c r="B86" s="16" t="s">
        <v>213</v>
      </c>
      <c r="C86" s="26" t="s">
        <v>1105</v>
      </c>
      <c r="D86" s="33" t="s">
        <v>246</v>
      </c>
      <c r="E86" s="17" t="s">
        <v>8</v>
      </c>
      <c r="F86" s="17">
        <v>3500</v>
      </c>
      <c r="G86" s="28" t="s">
        <v>93</v>
      </c>
      <c r="H86" s="30">
        <v>2160</v>
      </c>
      <c r="I86" s="18">
        <v>43466</v>
      </c>
      <c r="J86" s="18"/>
      <c r="K86" s="18" t="s">
        <v>990</v>
      </c>
      <c r="L86" s="27">
        <v>0.6171428571428571</v>
      </c>
      <c r="M86" s="2" t="s">
        <v>1141</v>
      </c>
      <c r="N86" s="2" t="s">
        <v>57</v>
      </c>
      <c r="O86" s="2" t="s">
        <v>64</v>
      </c>
      <c r="P86" s="2" t="s">
        <v>1148</v>
      </c>
      <c r="W86" s="2">
        <v>321</v>
      </c>
      <c r="X86" s="2">
        <v>134</v>
      </c>
      <c r="Y86" s="2">
        <v>249</v>
      </c>
      <c r="Z86" s="2">
        <v>119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>
        <f t="shared" si="2"/>
        <v>570</v>
      </c>
      <c r="AV86" s="2">
        <f t="shared" si="2"/>
        <v>253</v>
      </c>
    </row>
    <row r="87" spans="1:48" x14ac:dyDescent="0.25">
      <c r="A87" s="2">
        <v>86</v>
      </c>
      <c r="B87" s="16" t="s">
        <v>213</v>
      </c>
      <c r="C87" s="26" t="s">
        <v>1105</v>
      </c>
      <c r="D87" s="33" t="s">
        <v>247</v>
      </c>
      <c r="E87" s="17" t="s">
        <v>7</v>
      </c>
      <c r="F87" s="17">
        <v>2200</v>
      </c>
      <c r="G87" s="28" t="s">
        <v>91</v>
      </c>
      <c r="H87" s="30">
        <v>5400</v>
      </c>
      <c r="I87" s="18">
        <v>43466</v>
      </c>
      <c r="J87" s="18"/>
      <c r="K87" s="18" t="s">
        <v>990</v>
      </c>
      <c r="L87" s="27">
        <v>2.4545454545454546</v>
      </c>
      <c r="M87" s="2" t="s">
        <v>1142</v>
      </c>
      <c r="N87" s="2" t="s">
        <v>57</v>
      </c>
      <c r="O87" s="2" t="s">
        <v>23</v>
      </c>
      <c r="P87" s="2" t="s">
        <v>1148</v>
      </c>
      <c r="W87" s="2">
        <v>438</v>
      </c>
      <c r="X87" s="2">
        <v>189</v>
      </c>
      <c r="Y87" s="2">
        <v>403</v>
      </c>
      <c r="Z87" s="2">
        <v>164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>
        <f t="shared" si="2"/>
        <v>841</v>
      </c>
      <c r="AV87" s="2">
        <f t="shared" si="2"/>
        <v>353</v>
      </c>
    </row>
    <row r="88" spans="1:48" x14ac:dyDescent="0.25">
      <c r="A88" s="2">
        <v>87</v>
      </c>
      <c r="B88" s="16" t="s">
        <v>213</v>
      </c>
      <c r="C88" s="26" t="s">
        <v>1105</v>
      </c>
      <c r="D88" s="33" t="s">
        <v>248</v>
      </c>
      <c r="E88" s="17" t="s">
        <v>8</v>
      </c>
      <c r="F88" s="17">
        <v>3500</v>
      </c>
      <c r="G88" s="28" t="s">
        <v>93</v>
      </c>
      <c r="H88" s="30">
        <v>1650</v>
      </c>
      <c r="I88" s="18">
        <v>43466</v>
      </c>
      <c r="J88" s="18"/>
      <c r="K88" s="18" t="s">
        <v>990</v>
      </c>
      <c r="L88" s="27">
        <v>0.47142857142857142</v>
      </c>
      <c r="M88" s="2" t="s">
        <v>1140</v>
      </c>
      <c r="N88" s="2" t="s">
        <v>57</v>
      </c>
      <c r="O88" s="2" t="s">
        <v>64</v>
      </c>
      <c r="P88" s="2" t="s">
        <v>1148</v>
      </c>
      <c r="W88" s="2">
        <v>484</v>
      </c>
      <c r="X88" s="2">
        <v>45</v>
      </c>
      <c r="Y88" s="2">
        <v>427</v>
      </c>
      <c r="Z88" s="2">
        <v>56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>
        <f t="shared" si="2"/>
        <v>911</v>
      </c>
      <c r="AV88" s="2">
        <f t="shared" si="2"/>
        <v>101</v>
      </c>
    </row>
    <row r="89" spans="1:48" x14ac:dyDescent="0.25">
      <c r="A89" s="2">
        <v>88</v>
      </c>
      <c r="B89" s="16" t="s">
        <v>214</v>
      </c>
      <c r="C89" s="26" t="s">
        <v>1110</v>
      </c>
      <c r="D89" s="33" t="s">
        <v>249</v>
      </c>
      <c r="E89" s="17" t="s">
        <v>4</v>
      </c>
      <c r="F89" s="17">
        <v>131000</v>
      </c>
      <c r="G89" s="28" t="s">
        <v>92</v>
      </c>
      <c r="H89" s="30">
        <v>2160</v>
      </c>
      <c r="I89" s="18">
        <v>43466</v>
      </c>
      <c r="J89" s="18"/>
      <c r="K89" s="18" t="s">
        <v>990</v>
      </c>
      <c r="L89" s="27">
        <v>1.6488549618320612E-2</v>
      </c>
      <c r="M89" s="2" t="s">
        <v>1137</v>
      </c>
      <c r="N89" s="2" t="s">
        <v>54</v>
      </c>
      <c r="O89" s="2" t="s">
        <v>82</v>
      </c>
      <c r="P89" s="2" t="s">
        <v>1148</v>
      </c>
      <c r="W89" s="2">
        <v>15845</v>
      </c>
      <c r="X89" s="2">
        <v>0</v>
      </c>
      <c r="Y89" s="2">
        <v>15146</v>
      </c>
      <c r="Z89" s="2">
        <v>0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>
        <f t="shared" si="2"/>
        <v>30991</v>
      </c>
      <c r="AV89" s="2">
        <f t="shared" si="2"/>
        <v>0</v>
      </c>
    </row>
    <row r="90" spans="1:48" x14ac:dyDescent="0.25">
      <c r="A90" s="2">
        <v>89</v>
      </c>
      <c r="B90" s="16" t="s">
        <v>214</v>
      </c>
      <c r="C90" s="26" t="s">
        <v>1110</v>
      </c>
      <c r="D90" s="33" t="s">
        <v>250</v>
      </c>
      <c r="E90" s="17" t="s">
        <v>4</v>
      </c>
      <c r="F90" s="17">
        <v>53000</v>
      </c>
      <c r="G90" s="28" t="s">
        <v>156</v>
      </c>
      <c r="H90" s="30">
        <v>13260</v>
      </c>
      <c r="I90" s="18">
        <v>43466</v>
      </c>
      <c r="J90" s="18"/>
      <c r="K90" s="18" t="s">
        <v>990</v>
      </c>
      <c r="L90" s="27">
        <v>0.25018867924528304</v>
      </c>
      <c r="M90" s="2" t="s">
        <v>1138</v>
      </c>
      <c r="N90" s="2" t="s">
        <v>54</v>
      </c>
      <c r="O90" s="2" t="s">
        <v>82</v>
      </c>
      <c r="P90" s="2" t="s">
        <v>1148</v>
      </c>
      <c r="W90" s="2">
        <v>3200</v>
      </c>
      <c r="X90" s="2">
        <v>0</v>
      </c>
      <c r="Y90" s="2">
        <v>2967</v>
      </c>
      <c r="Z90" s="2">
        <v>0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>
        <f t="shared" si="2"/>
        <v>6167</v>
      </c>
      <c r="AV90" s="2">
        <f t="shared" si="2"/>
        <v>0</v>
      </c>
    </row>
    <row r="91" spans="1:48" x14ac:dyDescent="0.25">
      <c r="A91" s="2">
        <v>90</v>
      </c>
      <c r="B91" s="16" t="s">
        <v>214</v>
      </c>
      <c r="C91" s="26" t="s">
        <v>1110</v>
      </c>
      <c r="D91" s="33" t="s">
        <v>251</v>
      </c>
      <c r="E91" s="17" t="s">
        <v>4</v>
      </c>
      <c r="F91" s="17">
        <v>33000</v>
      </c>
      <c r="G91" s="28" t="s">
        <v>124</v>
      </c>
      <c r="H91" s="30">
        <v>11520</v>
      </c>
      <c r="I91" s="18">
        <v>43466</v>
      </c>
      <c r="J91" s="18"/>
      <c r="K91" s="18" t="s">
        <v>990</v>
      </c>
      <c r="L91" s="27">
        <v>0.34909090909090912</v>
      </c>
      <c r="M91" s="2" t="s">
        <v>1139</v>
      </c>
      <c r="N91" s="2" t="s">
        <v>54</v>
      </c>
      <c r="O91" s="2" t="s">
        <v>82</v>
      </c>
      <c r="P91" s="2" t="s">
        <v>1148</v>
      </c>
      <c r="W91" s="2">
        <v>3026</v>
      </c>
      <c r="X91" s="2">
        <v>0</v>
      </c>
      <c r="Y91" s="2">
        <v>2989</v>
      </c>
      <c r="Z91" s="2">
        <v>0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>
        <f t="shared" si="2"/>
        <v>6015</v>
      </c>
      <c r="AV91" s="2">
        <f t="shared" si="2"/>
        <v>0</v>
      </c>
    </row>
    <row r="92" spans="1:48" x14ac:dyDescent="0.25">
      <c r="A92" s="2">
        <v>91</v>
      </c>
      <c r="B92" s="16" t="s">
        <v>214</v>
      </c>
      <c r="C92" s="26" t="s">
        <v>1110</v>
      </c>
      <c r="D92" s="33" t="s">
        <v>252</v>
      </c>
      <c r="E92" s="17" t="s">
        <v>5</v>
      </c>
      <c r="F92" s="17">
        <v>16500</v>
      </c>
      <c r="G92" s="28" t="s">
        <v>105</v>
      </c>
      <c r="H92" s="30">
        <v>5200</v>
      </c>
      <c r="I92" s="18">
        <v>43466</v>
      </c>
      <c r="J92" s="18"/>
      <c r="K92" s="18" t="s">
        <v>990</v>
      </c>
      <c r="L92" s="27">
        <v>0.31515151515151513</v>
      </c>
      <c r="M92" s="2" t="s">
        <v>1139</v>
      </c>
      <c r="N92" s="2" t="s">
        <v>57</v>
      </c>
      <c r="O92" s="2" t="s">
        <v>86</v>
      </c>
      <c r="P92" s="2" t="s">
        <v>1148</v>
      </c>
      <c r="W92" s="2">
        <v>1997</v>
      </c>
      <c r="X92" s="2">
        <v>97.4</v>
      </c>
      <c r="Y92" s="2">
        <v>2121</v>
      </c>
      <c r="Z92" s="2">
        <v>108.94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>
        <f t="shared" si="2"/>
        <v>4118</v>
      </c>
      <c r="AV92" s="2">
        <f t="shared" si="2"/>
        <v>206.34</v>
      </c>
    </row>
    <row r="93" spans="1:48" x14ac:dyDescent="0.25">
      <c r="A93" s="2">
        <v>92</v>
      </c>
      <c r="B93" s="16" t="s">
        <v>215</v>
      </c>
      <c r="C93" s="26" t="s">
        <v>1111</v>
      </c>
      <c r="D93" s="33" t="s">
        <v>253</v>
      </c>
      <c r="E93" s="17" t="s">
        <v>6</v>
      </c>
      <c r="F93" s="17">
        <v>2200</v>
      </c>
      <c r="G93" s="28" t="s">
        <v>109</v>
      </c>
      <c r="H93" s="30">
        <v>1160</v>
      </c>
      <c r="I93" s="18">
        <v>43466</v>
      </c>
      <c r="J93" s="18"/>
      <c r="K93" s="18" t="s">
        <v>990</v>
      </c>
      <c r="L93" s="27">
        <v>0.52727272727272723</v>
      </c>
      <c r="M93" s="2" t="s">
        <v>1140</v>
      </c>
      <c r="N93" s="2" t="s">
        <v>54</v>
      </c>
      <c r="O93" s="2" t="s">
        <v>82</v>
      </c>
      <c r="P93" s="2" t="s">
        <v>1148</v>
      </c>
      <c r="W93" s="2">
        <v>114</v>
      </c>
      <c r="X93" s="2">
        <v>29.76</v>
      </c>
      <c r="Y93" s="2">
        <v>118</v>
      </c>
      <c r="Z93" s="2">
        <v>25.97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>
        <f t="shared" si="2"/>
        <v>232</v>
      </c>
      <c r="AV93" s="2">
        <f t="shared" si="2"/>
        <v>55.730000000000004</v>
      </c>
    </row>
    <row r="94" spans="1:48" x14ac:dyDescent="0.25">
      <c r="A94" s="2">
        <v>93</v>
      </c>
      <c r="B94" s="16" t="s">
        <v>215</v>
      </c>
      <c r="C94" s="26" t="s">
        <v>1111</v>
      </c>
      <c r="D94" s="33" t="s">
        <v>254</v>
      </c>
      <c r="E94" s="17" t="s">
        <v>8</v>
      </c>
      <c r="F94" s="17">
        <v>3500</v>
      </c>
      <c r="G94" s="28" t="s">
        <v>93</v>
      </c>
      <c r="H94" s="30">
        <v>3000</v>
      </c>
      <c r="I94" s="18">
        <v>43466</v>
      </c>
      <c r="J94" s="18"/>
      <c r="K94" s="18" t="s">
        <v>990</v>
      </c>
      <c r="L94" s="27">
        <v>0.8571428571428571</v>
      </c>
      <c r="M94" s="2" t="s">
        <v>1141</v>
      </c>
      <c r="N94" s="2" t="s">
        <v>57</v>
      </c>
      <c r="O94" s="2" t="s">
        <v>64</v>
      </c>
      <c r="P94" s="2" t="s">
        <v>1148</v>
      </c>
      <c r="W94" s="2">
        <v>160</v>
      </c>
      <c r="X94" s="2">
        <v>0</v>
      </c>
      <c r="Y94" s="2">
        <v>2026</v>
      </c>
      <c r="Z94" s="2">
        <v>39.880000000000003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>
        <f t="shared" si="2"/>
        <v>2186</v>
      </c>
      <c r="AV94" s="2">
        <f t="shared" si="2"/>
        <v>39.880000000000003</v>
      </c>
    </row>
    <row r="95" spans="1:48" x14ac:dyDescent="0.25">
      <c r="A95" s="2">
        <v>94</v>
      </c>
      <c r="B95" s="16" t="s">
        <v>208</v>
      </c>
      <c r="C95" s="26" t="s">
        <v>1044</v>
      </c>
      <c r="D95" s="33" t="s">
        <v>255</v>
      </c>
      <c r="E95" s="17" t="s">
        <v>7</v>
      </c>
      <c r="F95" s="17">
        <v>2200</v>
      </c>
      <c r="G95" s="28" t="s">
        <v>91</v>
      </c>
      <c r="H95" s="30">
        <v>1000</v>
      </c>
      <c r="I95" s="21">
        <v>43498</v>
      </c>
      <c r="J95" s="21"/>
      <c r="K95" s="18" t="s">
        <v>990</v>
      </c>
      <c r="L95" s="27">
        <v>0.45454545454545453</v>
      </c>
      <c r="M95" s="2" t="s">
        <v>1139</v>
      </c>
      <c r="N95" s="2" t="s">
        <v>57</v>
      </c>
      <c r="O95" s="2" t="s">
        <v>23</v>
      </c>
      <c r="P95" s="2" t="s">
        <v>1148</v>
      </c>
      <c r="W95" s="2">
        <v>203</v>
      </c>
      <c r="X95" s="2">
        <v>35.75</v>
      </c>
      <c r="Y95" s="2">
        <v>142</v>
      </c>
      <c r="Z95" s="2">
        <v>27.14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>
        <f t="shared" si="2"/>
        <v>345</v>
      </c>
      <c r="AV95" s="2">
        <f t="shared" si="2"/>
        <v>62.89</v>
      </c>
    </row>
    <row r="96" spans="1:48" x14ac:dyDescent="0.25">
      <c r="A96" s="2">
        <v>95</v>
      </c>
      <c r="B96" s="16" t="s">
        <v>208</v>
      </c>
      <c r="C96" s="26" t="s">
        <v>1044</v>
      </c>
      <c r="D96" s="33" t="s">
        <v>256</v>
      </c>
      <c r="E96" s="17" t="s">
        <v>7</v>
      </c>
      <c r="F96" s="17">
        <v>2200</v>
      </c>
      <c r="G96" s="28" t="s">
        <v>91</v>
      </c>
      <c r="H96" s="30">
        <v>1000</v>
      </c>
      <c r="I96" s="21">
        <v>43498</v>
      </c>
      <c r="J96" s="21"/>
      <c r="K96" s="18" t="s">
        <v>990</v>
      </c>
      <c r="L96" s="27">
        <v>0.45454545454545453</v>
      </c>
      <c r="M96" s="2" t="s">
        <v>1139</v>
      </c>
      <c r="N96" s="2" t="s">
        <v>57</v>
      </c>
      <c r="O96" s="2" t="s">
        <v>23</v>
      </c>
      <c r="P96" s="2" t="s">
        <v>1148</v>
      </c>
      <c r="W96" s="2">
        <v>285</v>
      </c>
      <c r="X96" s="2">
        <v>73.97</v>
      </c>
      <c r="Y96" s="2">
        <v>62</v>
      </c>
      <c r="Z96" s="2">
        <v>76.459999999999994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>
        <f t="shared" si="2"/>
        <v>347</v>
      </c>
      <c r="AV96" s="2">
        <f t="shared" si="2"/>
        <v>150.43</v>
      </c>
    </row>
    <row r="97" spans="1:48" x14ac:dyDescent="0.25">
      <c r="A97" s="2">
        <v>96</v>
      </c>
      <c r="B97" s="16" t="s">
        <v>213</v>
      </c>
      <c r="C97" s="26" t="s">
        <v>1104</v>
      </c>
      <c r="D97" s="33" t="s">
        <v>257</v>
      </c>
      <c r="E97" s="17" t="s">
        <v>4</v>
      </c>
      <c r="F97" s="17">
        <v>13200</v>
      </c>
      <c r="G97" s="28" t="s">
        <v>134</v>
      </c>
      <c r="H97" s="30">
        <v>10000</v>
      </c>
      <c r="I97" s="21">
        <v>43498</v>
      </c>
      <c r="J97" s="21"/>
      <c r="K97" s="18" t="s">
        <v>990</v>
      </c>
      <c r="L97" s="27">
        <v>0.75757575757575757</v>
      </c>
      <c r="M97" s="2" t="s">
        <v>1141</v>
      </c>
      <c r="N97" s="2" t="s">
        <v>54</v>
      </c>
      <c r="O97" s="2" t="s">
        <v>82</v>
      </c>
      <c r="P97" s="2" t="s">
        <v>1148</v>
      </c>
      <c r="W97" s="2">
        <v>948</v>
      </c>
      <c r="X97" s="2">
        <v>105.02</v>
      </c>
      <c r="Y97" s="2">
        <v>847</v>
      </c>
      <c r="Z97" s="2">
        <v>131.69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>
        <f t="shared" si="2"/>
        <v>1795</v>
      </c>
      <c r="AV97" s="2">
        <f t="shared" si="2"/>
        <v>236.70999999999998</v>
      </c>
    </row>
    <row r="98" spans="1:48" x14ac:dyDescent="0.25">
      <c r="A98" s="2">
        <v>97</v>
      </c>
      <c r="B98" s="16" t="s">
        <v>213</v>
      </c>
      <c r="C98" s="26" t="s">
        <v>1104</v>
      </c>
      <c r="D98" s="33" t="s">
        <v>258</v>
      </c>
      <c r="E98" s="17" t="s">
        <v>4</v>
      </c>
      <c r="F98" s="17">
        <v>13200</v>
      </c>
      <c r="G98" s="28" t="s">
        <v>134</v>
      </c>
      <c r="H98" s="30">
        <v>5000</v>
      </c>
      <c r="I98" s="21">
        <v>43498</v>
      </c>
      <c r="J98" s="21"/>
      <c r="K98" s="18" t="s">
        <v>990</v>
      </c>
      <c r="L98" s="27">
        <v>0.37878787878787878</v>
      </c>
      <c r="M98" s="2" t="s">
        <v>1139</v>
      </c>
      <c r="N98" s="2" t="s">
        <v>54</v>
      </c>
      <c r="O98" s="2" t="s">
        <v>82</v>
      </c>
      <c r="P98" s="2" t="s">
        <v>1148</v>
      </c>
      <c r="W98" s="2">
        <v>320</v>
      </c>
      <c r="X98" s="2">
        <v>318.25</v>
      </c>
      <c r="Y98" s="2">
        <v>411</v>
      </c>
      <c r="Z98" s="2">
        <v>338.91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>
        <f t="shared" si="2"/>
        <v>731</v>
      </c>
      <c r="AV98" s="2">
        <f t="shared" si="2"/>
        <v>657.16000000000008</v>
      </c>
    </row>
    <row r="99" spans="1:48" x14ac:dyDescent="0.25">
      <c r="A99" s="2">
        <v>98</v>
      </c>
      <c r="B99" s="16" t="s">
        <v>210</v>
      </c>
      <c r="C99" s="26" t="s">
        <v>1079</v>
      </c>
      <c r="D99" s="33" t="s">
        <v>259</v>
      </c>
      <c r="E99" s="17" t="s">
        <v>7</v>
      </c>
      <c r="F99" s="17">
        <v>2200</v>
      </c>
      <c r="G99" s="28" t="s">
        <v>91</v>
      </c>
      <c r="H99" s="30">
        <v>395</v>
      </c>
      <c r="I99" s="21">
        <v>43527</v>
      </c>
      <c r="J99" s="21"/>
      <c r="K99" s="18" t="s">
        <v>990</v>
      </c>
      <c r="L99" s="27">
        <v>0.17954545454545454</v>
      </c>
      <c r="M99" s="2" t="s">
        <v>1138</v>
      </c>
      <c r="N99" s="2" t="s">
        <v>57</v>
      </c>
      <c r="O99" s="2" t="s">
        <v>23</v>
      </c>
      <c r="P99" s="2" t="s">
        <v>1148</v>
      </c>
      <c r="W99" s="2">
        <v>65</v>
      </c>
      <c r="X99" s="2">
        <v>114</v>
      </c>
      <c r="Y99" s="2">
        <v>95</v>
      </c>
      <c r="Z99" s="2">
        <v>0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>
        <f t="shared" si="2"/>
        <v>160</v>
      </c>
      <c r="AV99" s="2">
        <f t="shared" si="2"/>
        <v>114</v>
      </c>
    </row>
    <row r="100" spans="1:48" x14ac:dyDescent="0.25">
      <c r="A100" s="2">
        <v>99</v>
      </c>
      <c r="B100" s="16" t="s">
        <v>213</v>
      </c>
      <c r="C100" s="26" t="s">
        <v>1103</v>
      </c>
      <c r="D100" s="33" t="s">
        <v>260</v>
      </c>
      <c r="E100" s="17" t="s">
        <v>8</v>
      </c>
      <c r="F100" s="17">
        <v>5500</v>
      </c>
      <c r="G100" s="28" t="s">
        <v>90</v>
      </c>
      <c r="H100" s="30">
        <v>4400</v>
      </c>
      <c r="I100" s="21">
        <v>43527</v>
      </c>
      <c r="J100" s="21"/>
      <c r="K100" s="18" t="s">
        <v>990</v>
      </c>
      <c r="L100" s="27">
        <v>0.8</v>
      </c>
      <c r="M100" s="2" t="s">
        <v>1141</v>
      </c>
      <c r="N100" s="2" t="s">
        <v>57</v>
      </c>
      <c r="O100" s="2" t="s">
        <v>64</v>
      </c>
      <c r="P100" s="2" t="s">
        <v>1148</v>
      </c>
      <c r="W100" s="2">
        <v>840</v>
      </c>
      <c r="X100" s="2">
        <v>0.52</v>
      </c>
      <c r="Y100" s="2">
        <v>880</v>
      </c>
      <c r="Z100" s="2">
        <v>0.67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>
        <f t="shared" si="2"/>
        <v>1720</v>
      </c>
      <c r="AV100" s="2">
        <f t="shared" si="2"/>
        <v>1.19</v>
      </c>
    </row>
    <row r="101" spans="1:48" x14ac:dyDescent="0.25">
      <c r="A101" s="2">
        <v>100</v>
      </c>
      <c r="B101" s="16" t="s">
        <v>213</v>
      </c>
      <c r="C101" s="26" t="s">
        <v>1104</v>
      </c>
      <c r="D101" s="33" t="s">
        <v>261</v>
      </c>
      <c r="E101" s="17" t="s">
        <v>8</v>
      </c>
      <c r="F101" s="17">
        <v>5500</v>
      </c>
      <c r="G101" s="28" t="s">
        <v>90</v>
      </c>
      <c r="H101" s="30">
        <v>5000</v>
      </c>
      <c r="I101" s="21">
        <v>43527</v>
      </c>
      <c r="J101" s="21"/>
      <c r="K101" s="18" t="s">
        <v>990</v>
      </c>
      <c r="L101" s="27">
        <v>0.90909090909090906</v>
      </c>
      <c r="M101" s="2" t="s">
        <v>1141</v>
      </c>
      <c r="N101" s="2" t="s">
        <v>57</v>
      </c>
      <c r="O101" s="2" t="s">
        <v>64</v>
      </c>
      <c r="P101" s="2" t="s">
        <v>1148</v>
      </c>
      <c r="W101" s="2">
        <v>103</v>
      </c>
      <c r="X101" s="2">
        <v>0</v>
      </c>
      <c r="Y101" s="2">
        <v>99</v>
      </c>
      <c r="Z101" s="2">
        <v>0</v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>
        <f t="shared" si="2"/>
        <v>202</v>
      </c>
      <c r="AV101" s="2">
        <f t="shared" si="2"/>
        <v>0</v>
      </c>
    </row>
    <row r="102" spans="1:48" x14ac:dyDescent="0.25">
      <c r="A102" s="2">
        <v>101</v>
      </c>
      <c r="B102" s="16" t="s">
        <v>214</v>
      </c>
      <c r="C102" s="26" t="s">
        <v>1110</v>
      </c>
      <c r="D102" s="33" t="s">
        <v>262</v>
      </c>
      <c r="E102" s="17" t="s">
        <v>5</v>
      </c>
      <c r="F102" s="17">
        <v>16500</v>
      </c>
      <c r="G102" s="28" t="s">
        <v>105</v>
      </c>
      <c r="H102" s="30">
        <v>12600</v>
      </c>
      <c r="I102" s="21">
        <v>43527</v>
      </c>
      <c r="J102" s="21"/>
      <c r="K102" s="18" t="s">
        <v>990</v>
      </c>
      <c r="L102" s="27">
        <v>0.76363636363636367</v>
      </c>
      <c r="M102" s="2" t="s">
        <v>1141</v>
      </c>
      <c r="N102" s="2" t="s">
        <v>57</v>
      </c>
      <c r="O102" s="2" t="s">
        <v>86</v>
      </c>
      <c r="P102" s="2" t="s">
        <v>1148</v>
      </c>
      <c r="W102" s="2">
        <v>3160</v>
      </c>
      <c r="X102" s="2">
        <v>74.69</v>
      </c>
      <c r="Y102" s="2">
        <v>2996</v>
      </c>
      <c r="Z102" s="2">
        <v>88.66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>
        <f t="shared" si="2"/>
        <v>6156</v>
      </c>
      <c r="AV102" s="2">
        <f t="shared" si="2"/>
        <v>163.35</v>
      </c>
    </row>
    <row r="103" spans="1:48" x14ac:dyDescent="0.25">
      <c r="A103" s="2">
        <v>102</v>
      </c>
      <c r="B103" s="16" t="s">
        <v>215</v>
      </c>
      <c r="C103" s="26" t="s">
        <v>1111</v>
      </c>
      <c r="D103" s="33" t="s">
        <v>263</v>
      </c>
      <c r="E103" s="17" t="s">
        <v>7</v>
      </c>
      <c r="F103" s="17">
        <v>1300</v>
      </c>
      <c r="G103" s="28" t="s">
        <v>96</v>
      </c>
      <c r="H103" s="30">
        <v>1200</v>
      </c>
      <c r="I103" s="21">
        <v>43527</v>
      </c>
      <c r="J103" s="21"/>
      <c r="K103" s="18" t="s">
        <v>990</v>
      </c>
      <c r="L103" s="27">
        <v>0.92307692307692313</v>
      </c>
      <c r="M103" s="2" t="s">
        <v>1141</v>
      </c>
      <c r="N103" s="2" t="s">
        <v>57</v>
      </c>
      <c r="O103" s="2" t="s">
        <v>24</v>
      </c>
      <c r="P103" s="2" t="s">
        <v>1148</v>
      </c>
      <c r="W103" s="2">
        <v>316</v>
      </c>
      <c r="X103" s="2">
        <v>169.78</v>
      </c>
      <c r="Y103" s="2">
        <v>296</v>
      </c>
      <c r="Z103" s="2">
        <v>143.69999999999999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>
        <f t="shared" si="2"/>
        <v>612</v>
      </c>
      <c r="AV103" s="2">
        <f t="shared" si="2"/>
        <v>313.48</v>
      </c>
    </row>
    <row r="104" spans="1:48" x14ac:dyDescent="0.25">
      <c r="A104" s="2">
        <v>103</v>
      </c>
      <c r="B104" s="16" t="s">
        <v>213</v>
      </c>
      <c r="C104" s="26" t="s">
        <v>1103</v>
      </c>
      <c r="D104" s="33" t="s">
        <v>264</v>
      </c>
      <c r="E104" s="17" t="s">
        <v>15</v>
      </c>
      <c r="F104" s="17">
        <v>2200</v>
      </c>
      <c r="G104" s="28" t="s">
        <v>923</v>
      </c>
      <c r="H104" s="30">
        <v>2000</v>
      </c>
      <c r="I104" s="21">
        <v>43559</v>
      </c>
      <c r="J104" s="21"/>
      <c r="K104" s="18" t="s">
        <v>990</v>
      </c>
      <c r="L104" s="27">
        <v>0.90909090909090906</v>
      </c>
      <c r="M104" s="2" t="s">
        <v>1141</v>
      </c>
      <c r="N104" s="2" t="s">
        <v>53</v>
      </c>
      <c r="O104" s="2" t="s">
        <v>61</v>
      </c>
      <c r="P104" s="2" t="s">
        <v>1148</v>
      </c>
      <c r="W104" s="2">
        <v>0</v>
      </c>
      <c r="X104" s="2">
        <v>0</v>
      </c>
      <c r="Y104" s="2">
        <v>0</v>
      </c>
      <c r="Z104" s="2">
        <v>0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>
        <f t="shared" si="2"/>
        <v>0</v>
      </c>
      <c r="AV104" s="2">
        <f t="shared" si="2"/>
        <v>0</v>
      </c>
    </row>
    <row r="105" spans="1:48" x14ac:dyDescent="0.25">
      <c r="A105" s="2">
        <v>104</v>
      </c>
      <c r="B105" s="16" t="s">
        <v>213</v>
      </c>
      <c r="C105" s="26" t="s">
        <v>1105</v>
      </c>
      <c r="D105" s="33" t="s">
        <v>265</v>
      </c>
      <c r="E105" s="17" t="s">
        <v>7</v>
      </c>
      <c r="F105" s="17">
        <v>1300</v>
      </c>
      <c r="G105" s="28" t="s">
        <v>96</v>
      </c>
      <c r="H105" s="30">
        <v>1300</v>
      </c>
      <c r="I105" s="21">
        <v>43590</v>
      </c>
      <c r="J105" s="21"/>
      <c r="K105" s="18" t="s">
        <v>990</v>
      </c>
      <c r="L105" s="27">
        <v>1</v>
      </c>
      <c r="M105" s="2" t="s">
        <v>1141</v>
      </c>
      <c r="N105" s="2" t="s">
        <v>57</v>
      </c>
      <c r="O105" s="2" t="s">
        <v>24</v>
      </c>
      <c r="P105" s="2" t="s">
        <v>1148</v>
      </c>
      <c r="W105" s="2">
        <v>384</v>
      </c>
      <c r="X105" s="2">
        <v>0</v>
      </c>
      <c r="Y105" s="2">
        <v>333</v>
      </c>
      <c r="Z105" s="2">
        <v>0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>
        <f t="shared" si="2"/>
        <v>717</v>
      </c>
      <c r="AV105" s="2">
        <f t="shared" si="2"/>
        <v>0</v>
      </c>
    </row>
    <row r="106" spans="1:48" x14ac:dyDescent="0.25">
      <c r="A106" s="2">
        <v>105</v>
      </c>
      <c r="B106" s="16" t="s">
        <v>213</v>
      </c>
      <c r="C106" s="26" t="s">
        <v>1105</v>
      </c>
      <c r="D106" s="33" t="s">
        <v>266</v>
      </c>
      <c r="E106" s="17" t="s">
        <v>7</v>
      </c>
      <c r="F106" s="17">
        <v>1300</v>
      </c>
      <c r="G106" s="28" t="s">
        <v>96</v>
      </c>
      <c r="H106" s="30">
        <v>1300</v>
      </c>
      <c r="I106" s="21">
        <v>43590</v>
      </c>
      <c r="J106" s="21"/>
      <c r="K106" s="18" t="s">
        <v>990</v>
      </c>
      <c r="L106" s="27">
        <v>1</v>
      </c>
      <c r="M106" s="2" t="s">
        <v>1141</v>
      </c>
      <c r="N106" s="2" t="s">
        <v>57</v>
      </c>
      <c r="O106" s="2" t="s">
        <v>24</v>
      </c>
      <c r="P106" s="2" t="s">
        <v>1148</v>
      </c>
      <c r="W106" s="2">
        <v>215</v>
      </c>
      <c r="X106" s="2">
        <v>82</v>
      </c>
      <c r="Y106" s="2">
        <v>186</v>
      </c>
      <c r="Z106" s="2">
        <v>75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>
        <f t="shared" si="2"/>
        <v>401</v>
      </c>
      <c r="AV106" s="2">
        <f t="shared" si="2"/>
        <v>157</v>
      </c>
    </row>
    <row r="107" spans="1:48" x14ac:dyDescent="0.25">
      <c r="A107" s="2">
        <v>106</v>
      </c>
      <c r="B107" s="16" t="s">
        <v>214</v>
      </c>
      <c r="C107" s="26" t="s">
        <v>1073</v>
      </c>
      <c r="D107" s="33" t="s">
        <v>267</v>
      </c>
      <c r="E107" s="17" t="s">
        <v>5</v>
      </c>
      <c r="F107" s="17">
        <v>13200</v>
      </c>
      <c r="G107" s="28" t="s">
        <v>111</v>
      </c>
      <c r="H107" s="30">
        <v>10000</v>
      </c>
      <c r="I107" s="21">
        <v>43590</v>
      </c>
      <c r="J107" s="21"/>
      <c r="K107" s="18" t="s">
        <v>990</v>
      </c>
      <c r="L107" s="27">
        <v>0.75757575757575757</v>
      </c>
      <c r="M107" s="2" t="s">
        <v>1141</v>
      </c>
      <c r="N107" s="2" t="s">
        <v>57</v>
      </c>
      <c r="O107" s="2" t="s">
        <v>86</v>
      </c>
      <c r="P107" s="2" t="s">
        <v>1148</v>
      </c>
      <c r="W107" s="2">
        <v>1852</v>
      </c>
      <c r="X107" s="2">
        <v>377.2</v>
      </c>
      <c r="Y107" s="2">
        <v>2078</v>
      </c>
      <c r="Z107" s="2">
        <v>359.79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>
        <f t="shared" si="2"/>
        <v>3930</v>
      </c>
      <c r="AV107" s="2">
        <f t="shared" si="2"/>
        <v>736.99</v>
      </c>
    </row>
    <row r="108" spans="1:48" x14ac:dyDescent="0.25">
      <c r="A108" s="2">
        <v>107</v>
      </c>
      <c r="B108" s="16" t="s">
        <v>211</v>
      </c>
      <c r="C108" s="26" t="s">
        <v>1097</v>
      </c>
      <c r="D108" s="33" t="s">
        <v>268</v>
      </c>
      <c r="E108" s="17" t="s">
        <v>8</v>
      </c>
      <c r="F108" s="17">
        <v>3500</v>
      </c>
      <c r="G108" s="28" t="s">
        <v>93</v>
      </c>
      <c r="H108" s="30">
        <v>1000</v>
      </c>
      <c r="I108" s="21">
        <v>43622</v>
      </c>
      <c r="J108" s="21"/>
      <c r="K108" s="18" t="s">
        <v>990</v>
      </c>
      <c r="L108" s="27">
        <v>0.2857142857142857</v>
      </c>
      <c r="M108" s="2" t="s">
        <v>1138</v>
      </c>
      <c r="N108" s="2" t="s">
        <v>57</v>
      </c>
      <c r="O108" s="2" t="s">
        <v>64</v>
      </c>
      <c r="P108" s="2" t="s">
        <v>1148</v>
      </c>
      <c r="W108" s="2">
        <v>332</v>
      </c>
      <c r="X108" s="2">
        <v>19.04</v>
      </c>
      <c r="Y108" s="2">
        <v>342</v>
      </c>
      <c r="Z108" s="2">
        <v>185.6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>
        <f t="shared" si="2"/>
        <v>674</v>
      </c>
      <c r="AV108" s="2">
        <f t="shared" si="2"/>
        <v>204.64</v>
      </c>
    </row>
    <row r="109" spans="1:48" x14ac:dyDescent="0.25">
      <c r="A109" s="2">
        <v>108</v>
      </c>
      <c r="B109" s="16" t="s">
        <v>215</v>
      </c>
      <c r="C109" s="26" t="s">
        <v>1111</v>
      </c>
      <c r="D109" s="33" t="s">
        <v>269</v>
      </c>
      <c r="E109" s="17" t="s">
        <v>7</v>
      </c>
      <c r="F109" s="17">
        <v>2200</v>
      </c>
      <c r="G109" s="28" t="s">
        <v>91</v>
      </c>
      <c r="H109" s="30">
        <v>2000</v>
      </c>
      <c r="I109" s="21">
        <v>43622</v>
      </c>
      <c r="J109" s="21"/>
      <c r="K109" s="18" t="s">
        <v>990</v>
      </c>
      <c r="L109" s="27">
        <v>0.90909090909090906</v>
      </c>
      <c r="M109" s="2" t="s">
        <v>1141</v>
      </c>
      <c r="N109" s="2" t="s">
        <v>57</v>
      </c>
      <c r="O109" s="2" t="s">
        <v>23</v>
      </c>
      <c r="P109" s="2" t="s">
        <v>1148</v>
      </c>
      <c r="W109" s="2">
        <v>28</v>
      </c>
      <c r="X109" s="2">
        <v>0</v>
      </c>
      <c r="Y109" s="2">
        <v>47</v>
      </c>
      <c r="Z109" s="2">
        <v>0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>
        <f t="shared" si="2"/>
        <v>75</v>
      </c>
      <c r="AV109" s="2">
        <f t="shared" si="2"/>
        <v>0</v>
      </c>
    </row>
    <row r="110" spans="1:48" x14ac:dyDescent="0.25">
      <c r="A110" s="2">
        <v>109</v>
      </c>
      <c r="B110" s="16" t="s">
        <v>209</v>
      </c>
      <c r="C110" s="26" t="s">
        <v>1063</v>
      </c>
      <c r="D110" s="33" t="s">
        <v>270</v>
      </c>
      <c r="E110" s="17" t="s">
        <v>4</v>
      </c>
      <c r="F110" s="17">
        <v>23000</v>
      </c>
      <c r="G110" s="28" t="s">
        <v>103</v>
      </c>
      <c r="H110" s="30">
        <v>19600</v>
      </c>
      <c r="I110" s="21">
        <v>43653</v>
      </c>
      <c r="J110" s="21"/>
      <c r="K110" s="18" t="s">
        <v>990</v>
      </c>
      <c r="L110" s="27">
        <v>0.85217391304347823</v>
      </c>
      <c r="M110" s="2" t="s">
        <v>1141</v>
      </c>
      <c r="N110" s="2" t="s">
        <v>54</v>
      </c>
      <c r="O110" s="2" t="s">
        <v>82</v>
      </c>
      <c r="P110" s="2" t="s">
        <v>1148</v>
      </c>
      <c r="W110" s="2">
        <v>1385</v>
      </c>
      <c r="X110" s="2">
        <v>702.7</v>
      </c>
      <c r="Y110" s="2">
        <v>1371</v>
      </c>
      <c r="Z110" s="2">
        <v>710.32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>
        <f t="shared" si="2"/>
        <v>2756</v>
      </c>
      <c r="AV110" s="2">
        <f t="shared" si="2"/>
        <v>1413.02</v>
      </c>
    </row>
    <row r="111" spans="1:48" x14ac:dyDescent="0.25">
      <c r="A111" s="2">
        <v>110</v>
      </c>
      <c r="B111" s="16" t="s">
        <v>208</v>
      </c>
      <c r="C111" s="26" t="s">
        <v>1045</v>
      </c>
      <c r="D111" s="33" t="s">
        <v>271</v>
      </c>
      <c r="E111" s="17" t="s">
        <v>4</v>
      </c>
      <c r="F111" s="17">
        <v>16500</v>
      </c>
      <c r="G111" s="28" t="s">
        <v>107</v>
      </c>
      <c r="H111" s="30">
        <v>16100</v>
      </c>
      <c r="I111" s="21">
        <v>43685</v>
      </c>
      <c r="J111" s="21"/>
      <c r="K111" s="18" t="s">
        <v>990</v>
      </c>
      <c r="L111" s="27">
        <v>0.97575757575757571</v>
      </c>
      <c r="M111" s="2" t="s">
        <v>1141</v>
      </c>
      <c r="N111" s="2" t="s">
        <v>54</v>
      </c>
      <c r="O111" s="2" t="s">
        <v>82</v>
      </c>
      <c r="P111" s="2" t="s">
        <v>1148</v>
      </c>
      <c r="W111" s="2">
        <v>2010</v>
      </c>
      <c r="X111" s="2">
        <v>771.21</v>
      </c>
      <c r="Y111" s="2">
        <v>1951</v>
      </c>
      <c r="Z111" s="2">
        <v>781.89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>
        <f t="shared" si="2"/>
        <v>3961</v>
      </c>
      <c r="AV111" s="2">
        <f t="shared" si="2"/>
        <v>1553.1</v>
      </c>
    </row>
    <row r="112" spans="1:48" x14ac:dyDescent="0.25">
      <c r="A112" s="2">
        <v>111</v>
      </c>
      <c r="B112" s="16" t="s">
        <v>209</v>
      </c>
      <c r="C112" s="26" t="s">
        <v>1058</v>
      </c>
      <c r="D112" s="33" t="s">
        <v>272</v>
      </c>
      <c r="E112" s="17" t="s">
        <v>5</v>
      </c>
      <c r="F112" s="17">
        <v>23000</v>
      </c>
      <c r="G112" s="28" t="s">
        <v>119</v>
      </c>
      <c r="H112" s="30">
        <v>10000</v>
      </c>
      <c r="I112" s="21">
        <v>43685</v>
      </c>
      <c r="J112" s="21"/>
      <c r="K112" s="18" t="s">
        <v>990</v>
      </c>
      <c r="L112" s="27">
        <v>0.43478260869565216</v>
      </c>
      <c r="M112" s="2" t="s">
        <v>1139</v>
      </c>
      <c r="N112" s="2" t="s">
        <v>57</v>
      </c>
      <c r="O112" s="2" t="s">
        <v>86</v>
      </c>
      <c r="P112" s="2" t="s">
        <v>1148</v>
      </c>
      <c r="W112" s="2">
        <v>1603</v>
      </c>
      <c r="X112" s="2">
        <v>128.25</v>
      </c>
      <c r="Y112" s="2">
        <v>1653</v>
      </c>
      <c r="Z112" s="2">
        <v>206.9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>
        <f t="shared" si="2"/>
        <v>3256</v>
      </c>
      <c r="AV112" s="2">
        <f t="shared" si="2"/>
        <v>335.15</v>
      </c>
    </row>
    <row r="113" spans="1:48" x14ac:dyDescent="0.25">
      <c r="A113" s="2">
        <v>112</v>
      </c>
      <c r="B113" s="16" t="s">
        <v>213</v>
      </c>
      <c r="C113" s="26" t="s">
        <v>1102</v>
      </c>
      <c r="D113" s="33" t="s">
        <v>273</v>
      </c>
      <c r="E113" s="17" t="s">
        <v>5</v>
      </c>
      <c r="F113" s="17">
        <v>16500</v>
      </c>
      <c r="G113" s="28" t="s">
        <v>105</v>
      </c>
      <c r="H113" s="30">
        <v>6600</v>
      </c>
      <c r="I113" s="21">
        <v>43685</v>
      </c>
      <c r="J113" s="21"/>
      <c r="K113" s="18" t="s">
        <v>990</v>
      </c>
      <c r="L113" s="27">
        <v>0.4</v>
      </c>
      <c r="M113" s="2" t="s">
        <v>1139</v>
      </c>
      <c r="N113" s="2" t="s">
        <v>57</v>
      </c>
      <c r="O113" s="2" t="s">
        <v>86</v>
      </c>
      <c r="P113" s="2" t="s">
        <v>1148</v>
      </c>
      <c r="W113" s="2">
        <v>1198</v>
      </c>
      <c r="X113" s="2">
        <v>792.16</v>
      </c>
      <c r="Y113" s="2">
        <v>967</v>
      </c>
      <c r="Z113" s="2">
        <v>857.39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>
        <f t="shared" si="2"/>
        <v>2165</v>
      </c>
      <c r="AV113" s="2">
        <f t="shared" si="2"/>
        <v>1649.55</v>
      </c>
    </row>
    <row r="114" spans="1:48" x14ac:dyDescent="0.25">
      <c r="A114" s="2">
        <v>113</v>
      </c>
      <c r="B114" s="16" t="s">
        <v>213</v>
      </c>
      <c r="C114" s="26" t="s">
        <v>1103</v>
      </c>
      <c r="D114" s="33" t="s">
        <v>274</v>
      </c>
      <c r="E114" s="17" t="s">
        <v>5</v>
      </c>
      <c r="F114" s="17">
        <v>10600</v>
      </c>
      <c r="G114" s="28" t="s">
        <v>95</v>
      </c>
      <c r="H114" s="30">
        <v>330</v>
      </c>
      <c r="I114" s="21">
        <v>43685</v>
      </c>
      <c r="J114" s="21"/>
      <c r="K114" s="18" t="s">
        <v>990</v>
      </c>
      <c r="L114" s="27">
        <v>3.1132075471698113E-2</v>
      </c>
      <c r="M114" s="2" t="s">
        <v>1137</v>
      </c>
      <c r="N114" s="2" t="s">
        <v>57</v>
      </c>
      <c r="O114" s="2" t="s">
        <v>86</v>
      </c>
      <c r="P114" s="2" t="s">
        <v>1148</v>
      </c>
      <c r="W114" s="2">
        <v>1975</v>
      </c>
      <c r="X114" s="2">
        <v>207.08</v>
      </c>
      <c r="Y114" s="2">
        <v>1689</v>
      </c>
      <c r="Z114" s="2">
        <v>277.35000000000002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>
        <f t="shared" si="2"/>
        <v>3664</v>
      </c>
      <c r="AV114" s="2">
        <f t="shared" si="2"/>
        <v>484.43000000000006</v>
      </c>
    </row>
    <row r="115" spans="1:48" x14ac:dyDescent="0.25">
      <c r="A115" s="2">
        <v>114</v>
      </c>
      <c r="B115" s="16" t="s">
        <v>213</v>
      </c>
      <c r="C115" s="26" t="s">
        <v>1103</v>
      </c>
      <c r="D115" s="33" t="s">
        <v>275</v>
      </c>
      <c r="E115" s="17" t="s">
        <v>5</v>
      </c>
      <c r="F115" s="17">
        <v>23000</v>
      </c>
      <c r="G115" s="28" t="s">
        <v>119</v>
      </c>
      <c r="H115" s="30">
        <v>330</v>
      </c>
      <c r="I115" s="21">
        <v>43685</v>
      </c>
      <c r="J115" s="21"/>
      <c r="K115" s="18" t="s">
        <v>990</v>
      </c>
      <c r="L115" s="27">
        <v>1.4347826086956521E-2</v>
      </c>
      <c r="M115" s="2" t="s">
        <v>1137</v>
      </c>
      <c r="N115" s="2" t="s">
        <v>57</v>
      </c>
      <c r="O115" s="2" t="s">
        <v>86</v>
      </c>
      <c r="P115" s="2" t="s">
        <v>1148</v>
      </c>
      <c r="W115" s="2">
        <v>1205</v>
      </c>
      <c r="X115" s="2">
        <v>511.53</v>
      </c>
      <c r="Y115" s="2">
        <v>1298</v>
      </c>
      <c r="Z115" s="2">
        <v>578.78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>
        <f t="shared" si="2"/>
        <v>2503</v>
      </c>
      <c r="AV115" s="2">
        <f t="shared" si="2"/>
        <v>1090.31</v>
      </c>
    </row>
    <row r="116" spans="1:48" x14ac:dyDescent="0.25">
      <c r="A116" s="2">
        <v>115</v>
      </c>
      <c r="B116" s="16" t="s">
        <v>213</v>
      </c>
      <c r="C116" s="26" t="s">
        <v>1104</v>
      </c>
      <c r="D116" s="33" t="s">
        <v>276</v>
      </c>
      <c r="E116" s="17" t="s">
        <v>6</v>
      </c>
      <c r="F116" s="17">
        <v>4400</v>
      </c>
      <c r="G116" s="28" t="s">
        <v>120</v>
      </c>
      <c r="H116" s="30">
        <v>3000</v>
      </c>
      <c r="I116" s="21">
        <v>43717</v>
      </c>
      <c r="J116" s="21"/>
      <c r="K116" s="18" t="s">
        <v>990</v>
      </c>
      <c r="L116" s="27">
        <v>0.68181818181818177</v>
      </c>
      <c r="M116" s="2" t="s">
        <v>1141</v>
      </c>
      <c r="N116" s="2" t="s">
        <v>54</v>
      </c>
      <c r="O116" s="2" t="s">
        <v>82</v>
      </c>
      <c r="P116" s="2" t="s">
        <v>1148</v>
      </c>
      <c r="W116" s="2">
        <v>22</v>
      </c>
      <c r="X116" s="2">
        <v>84</v>
      </c>
      <c r="Y116" s="2">
        <v>19</v>
      </c>
      <c r="Z116" s="2">
        <v>80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>
        <f t="shared" si="2"/>
        <v>41</v>
      </c>
      <c r="AV116" s="2">
        <f t="shared" si="2"/>
        <v>164</v>
      </c>
    </row>
    <row r="117" spans="1:48" x14ac:dyDescent="0.25">
      <c r="A117" s="2">
        <v>116</v>
      </c>
      <c r="B117" s="16" t="s">
        <v>213</v>
      </c>
      <c r="C117" s="26" t="s">
        <v>1104</v>
      </c>
      <c r="D117" s="33" t="s">
        <v>277</v>
      </c>
      <c r="E117" s="17" t="s">
        <v>4</v>
      </c>
      <c r="F117" s="17">
        <v>41500</v>
      </c>
      <c r="G117" s="28" t="s">
        <v>118</v>
      </c>
      <c r="H117" s="30">
        <v>2275</v>
      </c>
      <c r="I117" s="21">
        <v>43717</v>
      </c>
      <c r="J117" s="21"/>
      <c r="K117" s="18" t="s">
        <v>990</v>
      </c>
      <c r="L117" s="27">
        <v>5.4819277108433734E-2</v>
      </c>
      <c r="M117" s="2" t="s">
        <v>1137</v>
      </c>
      <c r="N117" s="2" t="s">
        <v>54</v>
      </c>
      <c r="O117" s="2" t="s">
        <v>82</v>
      </c>
      <c r="P117" s="2" t="s">
        <v>1148</v>
      </c>
      <c r="W117" s="2">
        <v>7354</v>
      </c>
      <c r="X117" s="2">
        <v>85.67</v>
      </c>
      <c r="Y117" s="2">
        <v>6783</v>
      </c>
      <c r="Z117" s="2">
        <v>140.37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>
        <f t="shared" si="2"/>
        <v>14137</v>
      </c>
      <c r="AV117" s="2">
        <f t="shared" si="2"/>
        <v>226.04000000000002</v>
      </c>
    </row>
    <row r="118" spans="1:48" x14ac:dyDescent="0.25">
      <c r="A118" s="2">
        <v>117</v>
      </c>
      <c r="B118" s="16" t="s">
        <v>208</v>
      </c>
      <c r="C118" s="26" t="s">
        <v>1047</v>
      </c>
      <c r="D118" s="33" t="s">
        <v>278</v>
      </c>
      <c r="E118" s="17" t="s">
        <v>6</v>
      </c>
      <c r="F118" s="17">
        <v>2200</v>
      </c>
      <c r="G118" s="28" t="s">
        <v>109</v>
      </c>
      <c r="H118" s="30">
        <v>1200</v>
      </c>
      <c r="I118" s="21">
        <v>43748</v>
      </c>
      <c r="J118" s="21"/>
      <c r="K118" s="18" t="s">
        <v>990</v>
      </c>
      <c r="L118" s="27">
        <v>0.54545454545454541</v>
      </c>
      <c r="M118" s="2" t="s">
        <v>1140</v>
      </c>
      <c r="N118" s="2" t="s">
        <v>54</v>
      </c>
      <c r="O118" s="2" t="s">
        <v>82</v>
      </c>
      <c r="P118" s="2" t="s">
        <v>1148</v>
      </c>
      <c r="W118" s="2">
        <v>734</v>
      </c>
      <c r="X118" s="2">
        <v>0</v>
      </c>
      <c r="Y118" s="2">
        <v>736</v>
      </c>
      <c r="Z118" s="2">
        <v>0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>
        <f t="shared" si="2"/>
        <v>1470</v>
      </c>
      <c r="AV118" s="2">
        <f t="shared" si="2"/>
        <v>0</v>
      </c>
    </row>
    <row r="119" spans="1:48" x14ac:dyDescent="0.25">
      <c r="A119" s="2">
        <v>118</v>
      </c>
      <c r="B119" s="16" t="s">
        <v>208</v>
      </c>
      <c r="C119" s="26" t="s">
        <v>1044</v>
      </c>
      <c r="D119" s="33" t="s">
        <v>279</v>
      </c>
      <c r="E119" s="17" t="s">
        <v>8</v>
      </c>
      <c r="F119" s="17">
        <v>4400</v>
      </c>
      <c r="G119" s="28" t="s">
        <v>97</v>
      </c>
      <c r="H119" s="30">
        <v>1000</v>
      </c>
      <c r="I119" s="21">
        <v>43780</v>
      </c>
      <c r="J119" s="21"/>
      <c r="K119" s="18" t="s">
        <v>990</v>
      </c>
      <c r="L119" s="27">
        <v>0.22727272727272727</v>
      </c>
      <c r="M119" s="2" t="s">
        <v>1138</v>
      </c>
      <c r="N119" s="2" t="s">
        <v>57</v>
      </c>
      <c r="O119" s="2" t="s">
        <v>64</v>
      </c>
      <c r="P119" s="2" t="s">
        <v>1148</v>
      </c>
      <c r="W119" s="2">
        <v>884</v>
      </c>
      <c r="X119" s="2">
        <v>7.38</v>
      </c>
      <c r="Y119" s="2">
        <v>697</v>
      </c>
      <c r="Z119" s="2">
        <v>2.98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>
        <f t="shared" si="2"/>
        <v>1581</v>
      </c>
      <c r="AV119" s="2">
        <f t="shared" si="2"/>
        <v>10.36</v>
      </c>
    </row>
    <row r="120" spans="1:48" x14ac:dyDescent="0.25">
      <c r="A120" s="2">
        <v>119</v>
      </c>
      <c r="B120" s="16" t="s">
        <v>214</v>
      </c>
      <c r="C120" s="26" t="s">
        <v>1110</v>
      </c>
      <c r="D120" s="33" t="s">
        <v>280</v>
      </c>
      <c r="E120" s="17" t="s">
        <v>4</v>
      </c>
      <c r="F120" s="17">
        <v>41500</v>
      </c>
      <c r="G120" s="28" t="s">
        <v>118</v>
      </c>
      <c r="H120" s="30">
        <v>24000</v>
      </c>
      <c r="I120" s="21">
        <v>43780</v>
      </c>
      <c r="J120" s="21"/>
      <c r="K120" s="18" t="s">
        <v>990</v>
      </c>
      <c r="L120" s="27">
        <v>0.57831325301204817</v>
      </c>
      <c r="M120" s="2" t="s">
        <v>1140</v>
      </c>
      <c r="N120" s="2" t="s">
        <v>54</v>
      </c>
      <c r="O120" s="2" t="s">
        <v>82</v>
      </c>
      <c r="P120" s="2" t="s">
        <v>1148</v>
      </c>
      <c r="W120" s="2">
        <v>7047</v>
      </c>
      <c r="X120" s="2">
        <v>444.84</v>
      </c>
      <c r="Y120" s="2">
        <v>7199</v>
      </c>
      <c r="Z120" s="2">
        <v>213.85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>
        <f t="shared" si="2"/>
        <v>14246</v>
      </c>
      <c r="AV120" s="2">
        <f t="shared" si="2"/>
        <v>658.68999999999994</v>
      </c>
    </row>
    <row r="121" spans="1:48" x14ac:dyDescent="0.25">
      <c r="A121" s="2">
        <v>120</v>
      </c>
      <c r="B121" s="16" t="s">
        <v>215</v>
      </c>
      <c r="C121" s="26" t="s">
        <v>1111</v>
      </c>
      <c r="D121" s="33" t="s">
        <v>281</v>
      </c>
      <c r="E121" s="17" t="s">
        <v>8</v>
      </c>
      <c r="F121" s="17">
        <v>4400</v>
      </c>
      <c r="G121" s="28" t="s">
        <v>97</v>
      </c>
      <c r="H121" s="30">
        <v>1600</v>
      </c>
      <c r="I121" s="21">
        <v>43780</v>
      </c>
      <c r="J121" s="21"/>
      <c r="K121" s="18" t="s">
        <v>990</v>
      </c>
      <c r="L121" s="27">
        <v>0.36363636363636365</v>
      </c>
      <c r="M121" s="2" t="s">
        <v>1139</v>
      </c>
      <c r="N121" s="2" t="s">
        <v>57</v>
      </c>
      <c r="O121" s="2" t="s">
        <v>64</v>
      </c>
      <c r="P121" s="2" t="s">
        <v>1148</v>
      </c>
      <c r="W121" s="2">
        <v>289</v>
      </c>
      <c r="X121" s="2">
        <v>8.82</v>
      </c>
      <c r="Y121" s="2">
        <v>232</v>
      </c>
      <c r="Z121" s="2">
        <v>10.27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>
        <f t="shared" si="2"/>
        <v>521</v>
      </c>
      <c r="AV121" s="2">
        <f t="shared" si="2"/>
        <v>19.09</v>
      </c>
    </row>
    <row r="122" spans="1:48" x14ac:dyDescent="0.25">
      <c r="A122" s="2">
        <v>121</v>
      </c>
      <c r="B122" s="16" t="s">
        <v>215</v>
      </c>
      <c r="C122" s="26" t="s">
        <v>1113</v>
      </c>
      <c r="D122" s="33" t="s">
        <v>282</v>
      </c>
      <c r="E122" s="17" t="s">
        <v>8</v>
      </c>
      <c r="F122" s="17">
        <v>3500</v>
      </c>
      <c r="G122" s="28" t="s">
        <v>93</v>
      </c>
      <c r="H122" s="30">
        <v>3500</v>
      </c>
      <c r="I122" s="21">
        <v>43780</v>
      </c>
      <c r="J122" s="21"/>
      <c r="K122" s="18" t="s">
        <v>990</v>
      </c>
      <c r="L122" s="27">
        <v>1</v>
      </c>
      <c r="M122" s="2" t="s">
        <v>1141</v>
      </c>
      <c r="N122" s="2" t="s">
        <v>57</v>
      </c>
      <c r="O122" s="2" t="s">
        <v>64</v>
      </c>
      <c r="P122" s="2" t="s">
        <v>1148</v>
      </c>
      <c r="W122" s="2">
        <v>142</v>
      </c>
      <c r="X122" s="2">
        <v>145</v>
      </c>
      <c r="Y122" s="2">
        <v>107</v>
      </c>
      <c r="Z122" s="2">
        <v>151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>
        <f t="shared" si="2"/>
        <v>249</v>
      </c>
      <c r="AV122" s="2">
        <f t="shared" si="2"/>
        <v>296</v>
      </c>
    </row>
    <row r="123" spans="1:48" x14ac:dyDescent="0.25">
      <c r="A123" s="2">
        <v>122</v>
      </c>
      <c r="B123" s="16" t="s">
        <v>206</v>
      </c>
      <c r="C123" s="26" t="s">
        <v>1035</v>
      </c>
      <c r="D123" s="33" t="s">
        <v>164</v>
      </c>
      <c r="E123" s="17" t="s">
        <v>6</v>
      </c>
      <c r="F123" s="17">
        <v>5500</v>
      </c>
      <c r="G123" s="28" t="s">
        <v>143</v>
      </c>
      <c r="H123" s="30">
        <v>1250</v>
      </c>
      <c r="I123" s="21">
        <v>43811</v>
      </c>
      <c r="J123" s="21"/>
      <c r="K123" s="18" t="s">
        <v>990</v>
      </c>
      <c r="L123" s="27">
        <v>0.22727272727272727</v>
      </c>
      <c r="M123" s="2" t="s">
        <v>1138</v>
      </c>
      <c r="N123" s="2" t="s">
        <v>54</v>
      </c>
      <c r="O123" s="2" t="s">
        <v>82</v>
      </c>
      <c r="P123" s="2" t="s">
        <v>1148</v>
      </c>
      <c r="W123" s="2">
        <v>172</v>
      </c>
      <c r="X123" s="2">
        <v>0</v>
      </c>
      <c r="Y123" s="2">
        <v>146</v>
      </c>
      <c r="Z123" s="2">
        <v>0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>
        <f t="shared" si="2"/>
        <v>318</v>
      </c>
      <c r="AV123" s="2">
        <f t="shared" si="2"/>
        <v>0</v>
      </c>
    </row>
    <row r="124" spans="1:48" x14ac:dyDescent="0.25">
      <c r="A124" s="2">
        <v>123</v>
      </c>
      <c r="B124" s="16" t="s">
        <v>208</v>
      </c>
      <c r="C124" s="26" t="s">
        <v>1044</v>
      </c>
      <c r="D124" s="33" t="s">
        <v>283</v>
      </c>
      <c r="E124" s="17" t="s">
        <v>7</v>
      </c>
      <c r="F124" s="17">
        <v>1300</v>
      </c>
      <c r="G124" s="28" t="s">
        <v>96</v>
      </c>
      <c r="H124" s="30">
        <v>1000</v>
      </c>
      <c r="I124" s="21">
        <v>43811</v>
      </c>
      <c r="J124" s="21"/>
      <c r="K124" s="18" t="s">
        <v>990</v>
      </c>
      <c r="L124" s="27">
        <v>0.76923076923076927</v>
      </c>
      <c r="M124" s="2" t="s">
        <v>1141</v>
      </c>
      <c r="N124" s="2" t="s">
        <v>57</v>
      </c>
      <c r="O124" s="2" t="s">
        <v>24</v>
      </c>
      <c r="P124" s="2" t="s">
        <v>1148</v>
      </c>
      <c r="W124" s="2">
        <v>41</v>
      </c>
      <c r="X124" s="2">
        <v>0.05</v>
      </c>
      <c r="Y124" s="2">
        <v>33</v>
      </c>
      <c r="Z124" s="2">
        <v>1.6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>
        <f t="shared" si="2"/>
        <v>74</v>
      </c>
      <c r="AV124" s="2">
        <f t="shared" si="2"/>
        <v>1.6500000000000001</v>
      </c>
    </row>
    <row r="125" spans="1:48" x14ac:dyDescent="0.25">
      <c r="A125" s="2">
        <v>124</v>
      </c>
      <c r="B125" s="16" t="s">
        <v>209</v>
      </c>
      <c r="C125" s="26" t="s">
        <v>1059</v>
      </c>
      <c r="D125" s="33" t="s">
        <v>284</v>
      </c>
      <c r="E125" s="17" t="s">
        <v>7</v>
      </c>
      <c r="F125" s="17">
        <v>2200</v>
      </c>
      <c r="G125" s="28" t="s">
        <v>91</v>
      </c>
      <c r="H125" s="30">
        <v>1000</v>
      </c>
      <c r="I125" s="21">
        <v>43811</v>
      </c>
      <c r="J125" s="21"/>
      <c r="K125" s="18" t="s">
        <v>990</v>
      </c>
      <c r="L125" s="27">
        <v>0.45454545454545453</v>
      </c>
      <c r="M125" s="2" t="s">
        <v>1139</v>
      </c>
      <c r="N125" s="2" t="s">
        <v>57</v>
      </c>
      <c r="O125" s="2" t="s">
        <v>23</v>
      </c>
      <c r="P125" s="2" t="s">
        <v>1148</v>
      </c>
      <c r="W125" s="2">
        <v>155</v>
      </c>
      <c r="X125" s="2">
        <v>44</v>
      </c>
      <c r="Y125" s="2">
        <v>180</v>
      </c>
      <c r="Z125" s="2">
        <v>44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>
        <f t="shared" si="2"/>
        <v>335</v>
      </c>
      <c r="AV125" s="2">
        <f t="shared" si="2"/>
        <v>88</v>
      </c>
    </row>
    <row r="126" spans="1:48" x14ac:dyDescent="0.25">
      <c r="A126" s="2">
        <v>125</v>
      </c>
      <c r="B126" s="16" t="s">
        <v>215</v>
      </c>
      <c r="C126" s="26" t="s">
        <v>1111</v>
      </c>
      <c r="D126" s="33" t="s">
        <v>285</v>
      </c>
      <c r="E126" s="17" t="s">
        <v>8</v>
      </c>
      <c r="F126" s="17">
        <v>5500</v>
      </c>
      <c r="G126" s="28" t="s">
        <v>90</v>
      </c>
      <c r="H126" s="30">
        <v>1120</v>
      </c>
      <c r="I126" s="21">
        <v>43811</v>
      </c>
      <c r="J126" s="21"/>
      <c r="K126" s="18" t="s">
        <v>990</v>
      </c>
      <c r="L126" s="27">
        <v>0.20363636363636364</v>
      </c>
      <c r="M126" s="2" t="s">
        <v>1138</v>
      </c>
      <c r="N126" s="2" t="s">
        <v>57</v>
      </c>
      <c r="O126" s="2" t="s">
        <v>64</v>
      </c>
      <c r="P126" s="2" t="s">
        <v>1148</v>
      </c>
      <c r="W126" s="2">
        <v>674</v>
      </c>
      <c r="X126" s="2">
        <v>0</v>
      </c>
      <c r="Y126" s="2">
        <v>776</v>
      </c>
      <c r="Z126" s="2">
        <v>0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>
        <f t="shared" si="2"/>
        <v>1450</v>
      </c>
      <c r="AV126" s="2">
        <f t="shared" si="2"/>
        <v>0</v>
      </c>
    </row>
    <row r="127" spans="1:48" x14ac:dyDescent="0.25">
      <c r="A127" s="2">
        <v>126</v>
      </c>
      <c r="B127" s="16" t="s">
        <v>205</v>
      </c>
      <c r="C127" s="26" t="s">
        <v>1029</v>
      </c>
      <c r="D127" s="33" t="s">
        <v>286</v>
      </c>
      <c r="E127" s="17" t="s">
        <v>15</v>
      </c>
      <c r="F127" s="17">
        <v>23000</v>
      </c>
      <c r="G127" s="28" t="s">
        <v>933</v>
      </c>
      <c r="H127" s="30">
        <v>10000</v>
      </c>
      <c r="I127" s="21">
        <v>43831</v>
      </c>
      <c r="J127" s="21"/>
      <c r="K127" s="18" t="s">
        <v>990</v>
      </c>
      <c r="L127" s="27">
        <v>0.43478260869565216</v>
      </c>
      <c r="M127" s="2" t="s">
        <v>1139</v>
      </c>
      <c r="N127" s="2" t="s">
        <v>53</v>
      </c>
      <c r="O127" s="2" t="s">
        <v>62</v>
      </c>
      <c r="P127" s="2" t="s">
        <v>1148</v>
      </c>
      <c r="W127" s="2">
        <v>7667</v>
      </c>
      <c r="X127" s="2">
        <v>0.28999999999999998</v>
      </c>
      <c r="Y127" s="2">
        <v>6460</v>
      </c>
      <c r="Z127" s="2">
        <v>1.1100000000000001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>
        <f t="shared" si="2"/>
        <v>14127</v>
      </c>
      <c r="AV127" s="2">
        <f t="shared" si="2"/>
        <v>1.4000000000000001</v>
      </c>
    </row>
    <row r="128" spans="1:48" x14ac:dyDescent="0.25">
      <c r="A128" s="2">
        <v>127</v>
      </c>
      <c r="B128" s="16" t="s">
        <v>209</v>
      </c>
      <c r="C128" s="26" t="s">
        <v>1061</v>
      </c>
      <c r="D128" s="33" t="s">
        <v>287</v>
      </c>
      <c r="E128" s="17" t="s">
        <v>6</v>
      </c>
      <c r="F128" s="17">
        <v>4400</v>
      </c>
      <c r="G128" s="28" t="s">
        <v>120</v>
      </c>
      <c r="H128" s="30">
        <v>1000</v>
      </c>
      <c r="I128" s="21">
        <v>43831</v>
      </c>
      <c r="J128" s="21"/>
      <c r="K128" s="18" t="s">
        <v>990</v>
      </c>
      <c r="L128" s="27">
        <v>0.22727272727272727</v>
      </c>
      <c r="M128" s="2" t="s">
        <v>1138</v>
      </c>
      <c r="N128" s="2" t="s">
        <v>54</v>
      </c>
      <c r="O128" s="2" t="s">
        <v>82</v>
      </c>
      <c r="P128" s="2" t="s">
        <v>1148</v>
      </c>
      <c r="W128" s="2">
        <v>261</v>
      </c>
      <c r="X128" s="2">
        <v>84</v>
      </c>
      <c r="Y128" s="2">
        <v>256</v>
      </c>
      <c r="Z128" s="2">
        <v>68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>
        <f t="shared" si="2"/>
        <v>517</v>
      </c>
      <c r="AV128" s="2">
        <f t="shared" si="2"/>
        <v>152</v>
      </c>
    </row>
    <row r="129" spans="1:48" x14ac:dyDescent="0.25">
      <c r="A129" s="2">
        <v>128</v>
      </c>
      <c r="B129" s="16" t="s">
        <v>213</v>
      </c>
      <c r="C129" s="26" t="s">
        <v>1103</v>
      </c>
      <c r="D129" s="33" t="s">
        <v>288</v>
      </c>
      <c r="E129" s="17" t="s">
        <v>5</v>
      </c>
      <c r="F129" s="17">
        <v>23000</v>
      </c>
      <c r="G129" s="28" t="s">
        <v>119</v>
      </c>
      <c r="H129" s="30">
        <v>15000</v>
      </c>
      <c r="I129" s="21">
        <v>43831</v>
      </c>
      <c r="J129" s="21"/>
      <c r="K129" s="18" t="s">
        <v>990</v>
      </c>
      <c r="L129" s="27">
        <v>0.65217391304347827</v>
      </c>
      <c r="M129" s="2" t="s">
        <v>1141</v>
      </c>
      <c r="N129" s="2" t="s">
        <v>57</v>
      </c>
      <c r="O129" s="2" t="s">
        <v>86</v>
      </c>
      <c r="P129" s="2" t="s">
        <v>1148</v>
      </c>
      <c r="W129" s="2">
        <v>2216</v>
      </c>
      <c r="X129" s="2">
        <v>662.8</v>
      </c>
      <c r="Y129" s="2">
        <v>1780</v>
      </c>
      <c r="Z129" s="2">
        <v>708.74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>
        <f t="shared" si="2"/>
        <v>3996</v>
      </c>
      <c r="AV129" s="2">
        <f t="shared" si="2"/>
        <v>1371.54</v>
      </c>
    </row>
    <row r="130" spans="1:48" x14ac:dyDescent="0.25">
      <c r="A130" s="2">
        <v>129</v>
      </c>
      <c r="B130" s="16" t="s">
        <v>213</v>
      </c>
      <c r="C130" s="26" t="s">
        <v>1103</v>
      </c>
      <c r="D130" s="33" t="s">
        <v>289</v>
      </c>
      <c r="E130" s="17" t="s">
        <v>5</v>
      </c>
      <c r="F130" s="17">
        <v>23000</v>
      </c>
      <c r="G130" s="28" t="s">
        <v>119</v>
      </c>
      <c r="H130" s="30">
        <v>10000</v>
      </c>
      <c r="I130" s="21">
        <v>43831</v>
      </c>
      <c r="J130" s="21"/>
      <c r="K130" s="18" t="s">
        <v>990</v>
      </c>
      <c r="L130" s="27">
        <v>0.43478260869565216</v>
      </c>
      <c r="M130" s="2" t="s">
        <v>1139</v>
      </c>
      <c r="N130" s="2" t="s">
        <v>57</v>
      </c>
      <c r="O130" s="2" t="s">
        <v>86</v>
      </c>
      <c r="P130" s="2" t="s">
        <v>1148</v>
      </c>
      <c r="W130" s="2">
        <v>1142</v>
      </c>
      <c r="X130" s="2">
        <v>0.01</v>
      </c>
      <c r="Y130" s="2">
        <v>1983</v>
      </c>
      <c r="Z130" s="2">
        <v>0.03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>
        <f t="shared" si="2"/>
        <v>3125</v>
      </c>
      <c r="AV130" s="2">
        <f t="shared" si="2"/>
        <v>0.04</v>
      </c>
    </row>
    <row r="131" spans="1:48" x14ac:dyDescent="0.25">
      <c r="A131" s="2">
        <v>130</v>
      </c>
      <c r="B131" s="16" t="s">
        <v>213</v>
      </c>
      <c r="C131" s="26" t="s">
        <v>1104</v>
      </c>
      <c r="D131" s="33" t="s">
        <v>290</v>
      </c>
      <c r="E131" s="17" t="s">
        <v>8</v>
      </c>
      <c r="F131" s="17">
        <v>3500</v>
      </c>
      <c r="G131" s="28" t="s">
        <v>93</v>
      </c>
      <c r="H131" s="30">
        <v>3000</v>
      </c>
      <c r="I131" s="21">
        <v>43831</v>
      </c>
      <c r="J131" s="21"/>
      <c r="K131" s="18" t="s">
        <v>990</v>
      </c>
      <c r="L131" s="27">
        <v>0.8571428571428571</v>
      </c>
      <c r="M131" s="2" t="s">
        <v>1141</v>
      </c>
      <c r="N131" s="2" t="s">
        <v>57</v>
      </c>
      <c r="O131" s="2" t="s">
        <v>64</v>
      </c>
      <c r="P131" s="2" t="s">
        <v>1148</v>
      </c>
      <c r="W131" s="2">
        <v>266</v>
      </c>
      <c r="X131" s="2">
        <v>0.21</v>
      </c>
      <c r="Y131" s="2">
        <v>252</v>
      </c>
      <c r="Z131" s="2">
        <v>0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>
        <f t="shared" si="2"/>
        <v>518</v>
      </c>
      <c r="AV131" s="2">
        <f t="shared" si="2"/>
        <v>0.21</v>
      </c>
    </row>
    <row r="132" spans="1:48" x14ac:dyDescent="0.25">
      <c r="A132" s="2">
        <v>131</v>
      </c>
      <c r="B132" s="16" t="s">
        <v>214</v>
      </c>
      <c r="C132" s="26" t="s">
        <v>1110</v>
      </c>
      <c r="D132" s="33" t="s">
        <v>291</v>
      </c>
      <c r="E132" s="17" t="s">
        <v>5</v>
      </c>
      <c r="F132" s="17">
        <v>16500</v>
      </c>
      <c r="G132" s="28" t="s">
        <v>105</v>
      </c>
      <c r="H132" s="30">
        <v>10000</v>
      </c>
      <c r="I132" s="21">
        <v>43831</v>
      </c>
      <c r="J132" s="21"/>
      <c r="K132" s="18" t="s">
        <v>990</v>
      </c>
      <c r="L132" s="27">
        <v>0.60606060606060608</v>
      </c>
      <c r="M132" s="2" t="s">
        <v>1140</v>
      </c>
      <c r="N132" s="2" t="s">
        <v>57</v>
      </c>
      <c r="O132" s="2" t="s">
        <v>86</v>
      </c>
      <c r="P132" s="2" t="s">
        <v>1148</v>
      </c>
      <c r="W132" s="2">
        <v>1660</v>
      </c>
      <c r="X132" s="2">
        <v>447.48</v>
      </c>
      <c r="Y132" s="2">
        <v>1778</v>
      </c>
      <c r="Z132" s="2">
        <v>447.02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>
        <f t="shared" si="2"/>
        <v>3438</v>
      </c>
      <c r="AV132" s="2">
        <f t="shared" si="2"/>
        <v>894.5</v>
      </c>
    </row>
    <row r="133" spans="1:48" x14ac:dyDescent="0.25">
      <c r="A133" s="2">
        <v>132</v>
      </c>
      <c r="B133" s="16" t="s">
        <v>215</v>
      </c>
      <c r="C133" s="26" t="s">
        <v>1112</v>
      </c>
      <c r="D133" s="33" t="s">
        <v>292</v>
      </c>
      <c r="E133" s="17" t="s">
        <v>8</v>
      </c>
      <c r="F133" s="17">
        <v>3500</v>
      </c>
      <c r="G133" s="28" t="s">
        <v>93</v>
      </c>
      <c r="H133" s="30">
        <v>3000</v>
      </c>
      <c r="I133" s="21">
        <v>43831</v>
      </c>
      <c r="J133" s="21"/>
      <c r="K133" s="18" t="s">
        <v>990</v>
      </c>
      <c r="L133" s="27">
        <v>0.8571428571428571</v>
      </c>
      <c r="M133" s="2" t="s">
        <v>1141</v>
      </c>
      <c r="N133" s="2" t="s">
        <v>57</v>
      </c>
      <c r="O133" s="2" t="s">
        <v>64</v>
      </c>
      <c r="P133" s="2" t="s">
        <v>1148</v>
      </c>
      <c r="W133" s="2">
        <v>326</v>
      </c>
      <c r="X133" s="2">
        <v>149.19999999999999</v>
      </c>
      <c r="Y133" s="2">
        <v>182</v>
      </c>
      <c r="Z133" s="2">
        <v>170.66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>
        <f t="shared" si="2"/>
        <v>508</v>
      </c>
      <c r="AV133" s="2">
        <f t="shared" si="2"/>
        <v>319.86</v>
      </c>
    </row>
    <row r="134" spans="1:48" x14ac:dyDescent="0.25">
      <c r="A134" s="2">
        <v>133</v>
      </c>
      <c r="B134" s="16" t="s">
        <v>208</v>
      </c>
      <c r="C134" s="26" t="s">
        <v>1044</v>
      </c>
      <c r="D134" s="33" t="s">
        <v>293</v>
      </c>
      <c r="E134" s="17" t="s">
        <v>7</v>
      </c>
      <c r="F134" s="17">
        <v>1300</v>
      </c>
      <c r="G134" s="28" t="s">
        <v>96</v>
      </c>
      <c r="H134" s="30">
        <v>1000</v>
      </c>
      <c r="I134" s="21">
        <v>43863</v>
      </c>
      <c r="J134" s="21"/>
      <c r="K134" s="18" t="s">
        <v>990</v>
      </c>
      <c r="L134" s="27">
        <v>0.76923076923076927</v>
      </c>
      <c r="M134" s="2" t="s">
        <v>1141</v>
      </c>
      <c r="N134" s="2" t="s">
        <v>57</v>
      </c>
      <c r="O134" s="2" t="s">
        <v>24</v>
      </c>
      <c r="P134" s="2" t="s">
        <v>1148</v>
      </c>
      <c r="W134" s="2">
        <v>440</v>
      </c>
      <c r="X134" s="2">
        <v>25.42</v>
      </c>
      <c r="Y134" s="2">
        <v>420</v>
      </c>
      <c r="Z134" s="2">
        <v>15.27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>
        <f t="shared" si="2"/>
        <v>860</v>
      </c>
      <c r="AV134" s="2">
        <f t="shared" si="2"/>
        <v>40.69</v>
      </c>
    </row>
    <row r="135" spans="1:48" x14ac:dyDescent="0.25">
      <c r="A135" s="2">
        <v>134</v>
      </c>
      <c r="B135" s="16" t="s">
        <v>208</v>
      </c>
      <c r="C135" s="26" t="s">
        <v>1044</v>
      </c>
      <c r="D135" s="33" t="s">
        <v>294</v>
      </c>
      <c r="E135" s="17" t="s">
        <v>7</v>
      </c>
      <c r="F135" s="17">
        <v>1300</v>
      </c>
      <c r="G135" s="28" t="s">
        <v>96</v>
      </c>
      <c r="H135" s="30">
        <v>1000</v>
      </c>
      <c r="I135" s="21">
        <v>43863</v>
      </c>
      <c r="J135" s="21"/>
      <c r="K135" s="18" t="s">
        <v>990</v>
      </c>
      <c r="L135" s="27">
        <v>0.76923076923076927</v>
      </c>
      <c r="M135" s="2" t="s">
        <v>1141</v>
      </c>
      <c r="N135" s="2" t="s">
        <v>57</v>
      </c>
      <c r="O135" s="2" t="s">
        <v>24</v>
      </c>
      <c r="P135" s="2" t="s">
        <v>1148</v>
      </c>
      <c r="W135" s="2">
        <v>351</v>
      </c>
      <c r="X135" s="2">
        <v>27.28</v>
      </c>
      <c r="Y135" s="2">
        <v>301</v>
      </c>
      <c r="Z135" s="2">
        <v>23.79</v>
      </c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>
        <f t="shared" si="2"/>
        <v>652</v>
      </c>
      <c r="AV135" s="2">
        <f t="shared" si="2"/>
        <v>51.07</v>
      </c>
    </row>
    <row r="136" spans="1:48" x14ac:dyDescent="0.25">
      <c r="A136" s="2">
        <v>135</v>
      </c>
      <c r="B136" s="16" t="s">
        <v>209</v>
      </c>
      <c r="C136" s="26" t="s">
        <v>1067</v>
      </c>
      <c r="D136" s="33" t="s">
        <v>295</v>
      </c>
      <c r="E136" s="17" t="s">
        <v>7</v>
      </c>
      <c r="F136" s="17">
        <v>2200</v>
      </c>
      <c r="G136" s="28" t="s">
        <v>91</v>
      </c>
      <c r="H136" s="30">
        <v>1200</v>
      </c>
      <c r="I136" s="21">
        <v>43863</v>
      </c>
      <c r="J136" s="21"/>
      <c r="K136" s="18" t="s">
        <v>990</v>
      </c>
      <c r="L136" s="27">
        <v>0.54545454545454541</v>
      </c>
      <c r="M136" s="2" t="s">
        <v>1140</v>
      </c>
      <c r="N136" s="2" t="s">
        <v>57</v>
      </c>
      <c r="O136" s="2" t="s">
        <v>23</v>
      </c>
      <c r="P136" s="2" t="s">
        <v>1148</v>
      </c>
      <c r="W136" s="2">
        <v>283</v>
      </c>
      <c r="X136" s="2">
        <v>124</v>
      </c>
      <c r="Y136" s="2">
        <v>194</v>
      </c>
      <c r="Z136" s="2">
        <v>111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>
        <f t="shared" si="2"/>
        <v>477</v>
      </c>
      <c r="AV136" s="2">
        <f t="shared" si="2"/>
        <v>235</v>
      </c>
    </row>
    <row r="137" spans="1:48" x14ac:dyDescent="0.25">
      <c r="A137" s="2">
        <v>136</v>
      </c>
      <c r="B137" s="16" t="s">
        <v>210</v>
      </c>
      <c r="C137" s="26" t="s">
        <v>1079</v>
      </c>
      <c r="D137" s="33" t="s">
        <v>296</v>
      </c>
      <c r="E137" s="17" t="s">
        <v>15</v>
      </c>
      <c r="F137" s="17">
        <v>3500</v>
      </c>
      <c r="G137" s="28" t="s">
        <v>936</v>
      </c>
      <c r="H137" s="30">
        <v>3000</v>
      </c>
      <c r="I137" s="21">
        <v>43863</v>
      </c>
      <c r="J137" s="21"/>
      <c r="K137" s="18" t="s">
        <v>990</v>
      </c>
      <c r="L137" s="27">
        <v>0.8571428571428571</v>
      </c>
      <c r="M137" s="2" t="s">
        <v>1141</v>
      </c>
      <c r="N137" s="2" t="s">
        <v>53</v>
      </c>
      <c r="O137" s="2" t="s">
        <v>62</v>
      </c>
      <c r="P137" s="2" t="s">
        <v>1148</v>
      </c>
      <c r="W137" s="2">
        <v>2163</v>
      </c>
      <c r="X137" s="2">
        <v>2</v>
      </c>
      <c r="Y137" s="2">
        <v>1447</v>
      </c>
      <c r="Z137" s="2">
        <v>44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>
        <f t="shared" si="2"/>
        <v>3610</v>
      </c>
      <c r="AV137" s="2">
        <f t="shared" si="2"/>
        <v>46</v>
      </c>
    </row>
    <row r="138" spans="1:48" x14ac:dyDescent="0.25">
      <c r="A138" s="2">
        <v>137</v>
      </c>
      <c r="B138" s="16" t="s">
        <v>210</v>
      </c>
      <c r="C138" s="26" t="s">
        <v>1082</v>
      </c>
      <c r="D138" s="33" t="s">
        <v>297</v>
      </c>
      <c r="E138" s="17" t="s">
        <v>15</v>
      </c>
      <c r="F138" s="17">
        <v>16500</v>
      </c>
      <c r="G138" s="28" t="s">
        <v>924</v>
      </c>
      <c r="H138" s="30">
        <v>10000</v>
      </c>
      <c r="I138" s="21">
        <v>43863</v>
      </c>
      <c r="J138" s="21"/>
      <c r="K138" s="18" t="s">
        <v>990</v>
      </c>
      <c r="L138" s="27">
        <v>0.60606060606060608</v>
      </c>
      <c r="M138" s="2" t="s">
        <v>1140</v>
      </c>
      <c r="N138" s="2" t="s">
        <v>53</v>
      </c>
      <c r="O138" s="2" t="s">
        <v>62</v>
      </c>
      <c r="P138" s="2" t="s">
        <v>1148</v>
      </c>
      <c r="W138" s="2">
        <v>11847</v>
      </c>
      <c r="X138" s="2">
        <v>94.58</v>
      </c>
      <c r="Y138" s="2">
        <v>11847</v>
      </c>
      <c r="Z138" s="2">
        <v>87.67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>
        <f t="shared" si="2"/>
        <v>23694</v>
      </c>
      <c r="AV138" s="2">
        <f t="shared" si="2"/>
        <v>182.25</v>
      </c>
    </row>
    <row r="139" spans="1:48" x14ac:dyDescent="0.25">
      <c r="A139" s="2">
        <v>138</v>
      </c>
      <c r="B139" s="16" t="s">
        <v>210</v>
      </c>
      <c r="C139" s="26" t="s">
        <v>1082</v>
      </c>
      <c r="D139" s="33" t="s">
        <v>298</v>
      </c>
      <c r="E139" s="17" t="s">
        <v>15</v>
      </c>
      <c r="F139" s="17">
        <v>23000</v>
      </c>
      <c r="G139" s="28" t="s">
        <v>933</v>
      </c>
      <c r="H139" s="30">
        <v>10000</v>
      </c>
      <c r="I139" s="21">
        <v>43863</v>
      </c>
      <c r="J139" s="21"/>
      <c r="K139" s="18" t="s">
        <v>990</v>
      </c>
      <c r="L139" s="27">
        <v>0.43478260869565216</v>
      </c>
      <c r="M139" s="2" t="s">
        <v>1139</v>
      </c>
      <c r="N139" s="2" t="s">
        <v>53</v>
      </c>
      <c r="O139" s="2" t="s">
        <v>62</v>
      </c>
      <c r="P139" s="2" t="s">
        <v>1148</v>
      </c>
      <c r="W139" s="2">
        <v>6942</v>
      </c>
      <c r="X139" s="2">
        <v>207</v>
      </c>
      <c r="Y139" s="2">
        <v>6942</v>
      </c>
      <c r="Z139" s="2">
        <v>212.61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>
        <f t="shared" si="2"/>
        <v>13884</v>
      </c>
      <c r="AV139" s="2">
        <f t="shared" si="2"/>
        <v>419.61</v>
      </c>
    </row>
    <row r="140" spans="1:48" x14ac:dyDescent="0.25">
      <c r="A140" s="2">
        <v>139</v>
      </c>
      <c r="B140" s="16" t="s">
        <v>210</v>
      </c>
      <c r="C140" s="26" t="s">
        <v>1084</v>
      </c>
      <c r="D140" s="33" t="s">
        <v>299</v>
      </c>
      <c r="E140" s="17" t="s">
        <v>981</v>
      </c>
      <c r="F140" s="17">
        <v>2200</v>
      </c>
      <c r="G140" s="28" t="s">
        <v>941</v>
      </c>
      <c r="H140" s="30">
        <v>1500</v>
      </c>
      <c r="I140" s="21">
        <v>43863</v>
      </c>
      <c r="J140" s="21">
        <v>44623</v>
      </c>
      <c r="K140" s="18" t="s">
        <v>970</v>
      </c>
      <c r="L140" s="27">
        <v>0.68181818181818177</v>
      </c>
      <c r="M140" s="2" t="s">
        <v>1141</v>
      </c>
      <c r="N140" s="2" t="s">
        <v>53</v>
      </c>
      <c r="O140" s="2" t="s">
        <v>61</v>
      </c>
      <c r="P140" s="2" t="s">
        <v>1148</v>
      </c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2">
        <f t="shared" si="2"/>
        <v>0</v>
      </c>
      <c r="AV140" s="2">
        <f t="shared" si="2"/>
        <v>0</v>
      </c>
    </row>
    <row r="141" spans="1:48" x14ac:dyDescent="0.25">
      <c r="A141" s="2">
        <v>140</v>
      </c>
      <c r="B141" s="16" t="s">
        <v>210</v>
      </c>
      <c r="C141" s="26" t="s">
        <v>1080</v>
      </c>
      <c r="D141" s="33" t="s">
        <v>300</v>
      </c>
      <c r="E141" s="17" t="s">
        <v>15</v>
      </c>
      <c r="F141" s="17">
        <v>13200</v>
      </c>
      <c r="G141" s="28" t="s">
        <v>921</v>
      </c>
      <c r="H141" s="30">
        <v>10000</v>
      </c>
      <c r="I141" s="21">
        <v>43863</v>
      </c>
      <c r="J141" s="21"/>
      <c r="K141" s="18" t="s">
        <v>990</v>
      </c>
      <c r="L141" s="27">
        <v>0.75757575757575757</v>
      </c>
      <c r="M141" s="2" t="s">
        <v>1141</v>
      </c>
      <c r="N141" s="2" t="s">
        <v>53</v>
      </c>
      <c r="O141" s="2" t="s">
        <v>62</v>
      </c>
      <c r="P141" s="2" t="s">
        <v>1148</v>
      </c>
      <c r="W141" s="2">
        <v>433</v>
      </c>
      <c r="X141" s="2">
        <v>56.48</v>
      </c>
      <c r="Y141" s="2">
        <v>2290</v>
      </c>
      <c r="Z141" s="2">
        <v>67.790000000000006</v>
      </c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>
        <f t="shared" si="2"/>
        <v>2723</v>
      </c>
      <c r="AV141" s="2">
        <f t="shared" si="2"/>
        <v>124.27000000000001</v>
      </c>
    </row>
    <row r="142" spans="1:48" x14ac:dyDescent="0.25">
      <c r="A142" s="2">
        <v>141</v>
      </c>
      <c r="B142" s="16" t="s">
        <v>210</v>
      </c>
      <c r="C142" s="26" t="s">
        <v>1080</v>
      </c>
      <c r="D142" s="33" t="s">
        <v>301</v>
      </c>
      <c r="E142" s="17" t="s">
        <v>15</v>
      </c>
      <c r="F142" s="17">
        <v>33000</v>
      </c>
      <c r="G142" s="28" t="s">
        <v>919</v>
      </c>
      <c r="H142" s="30">
        <v>25000</v>
      </c>
      <c r="I142" s="21">
        <v>43863</v>
      </c>
      <c r="J142" s="21"/>
      <c r="K142" s="18" t="s">
        <v>990</v>
      </c>
      <c r="L142" s="27">
        <v>0.75757575757575757</v>
      </c>
      <c r="M142" s="2" t="s">
        <v>1141</v>
      </c>
      <c r="N142" s="2" t="s">
        <v>53</v>
      </c>
      <c r="O142" s="2" t="s">
        <v>62</v>
      </c>
      <c r="P142" s="2" t="s">
        <v>1148</v>
      </c>
      <c r="W142" s="2">
        <v>4256</v>
      </c>
      <c r="X142" s="2">
        <v>1968.72</v>
      </c>
      <c r="Y142" s="2">
        <v>3578</v>
      </c>
      <c r="Z142" s="2">
        <v>997.85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>
        <f t="shared" si="2"/>
        <v>7834</v>
      </c>
      <c r="AV142" s="2">
        <f t="shared" si="2"/>
        <v>2966.57</v>
      </c>
    </row>
    <row r="143" spans="1:48" x14ac:dyDescent="0.25">
      <c r="A143" s="2">
        <v>142</v>
      </c>
      <c r="B143" s="16" t="s">
        <v>212</v>
      </c>
      <c r="C143" s="26" t="s">
        <v>1100</v>
      </c>
      <c r="D143" s="33" t="s">
        <v>302</v>
      </c>
      <c r="E143" s="17" t="s">
        <v>4</v>
      </c>
      <c r="F143" s="17">
        <v>33000</v>
      </c>
      <c r="G143" s="28" t="s">
        <v>124</v>
      </c>
      <c r="H143" s="30">
        <v>10000</v>
      </c>
      <c r="I143" s="21">
        <v>43863</v>
      </c>
      <c r="J143" s="21"/>
      <c r="K143" s="18" t="s">
        <v>990</v>
      </c>
      <c r="L143" s="27">
        <v>0.30303030303030304</v>
      </c>
      <c r="M143" s="2" t="s">
        <v>1138</v>
      </c>
      <c r="N143" s="2" t="s">
        <v>54</v>
      </c>
      <c r="O143" s="2" t="s">
        <v>82</v>
      </c>
      <c r="P143" s="2" t="s">
        <v>1148</v>
      </c>
      <c r="W143" s="2">
        <v>749</v>
      </c>
      <c r="X143" s="2">
        <v>342.44</v>
      </c>
      <c r="Y143" s="2">
        <v>716</v>
      </c>
      <c r="Z143" s="2">
        <v>306.60000000000002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>
        <f t="shared" si="2"/>
        <v>1465</v>
      </c>
      <c r="AV143" s="2">
        <f t="shared" si="2"/>
        <v>649.04</v>
      </c>
    </row>
    <row r="144" spans="1:48" x14ac:dyDescent="0.25">
      <c r="A144" s="2">
        <v>143</v>
      </c>
      <c r="B144" s="16" t="s">
        <v>213</v>
      </c>
      <c r="C144" s="26" t="s">
        <v>1102</v>
      </c>
      <c r="D144" s="33" t="s">
        <v>303</v>
      </c>
      <c r="E144" s="17" t="s">
        <v>4</v>
      </c>
      <c r="F144" s="17">
        <v>16500</v>
      </c>
      <c r="G144" s="28" t="s">
        <v>107</v>
      </c>
      <c r="H144" s="30">
        <v>5500</v>
      </c>
      <c r="I144" s="21">
        <v>43863</v>
      </c>
      <c r="J144" s="21"/>
      <c r="K144" s="18" t="s">
        <v>990</v>
      </c>
      <c r="L144" s="27">
        <v>0.33333333333333331</v>
      </c>
      <c r="M144" s="2" t="s">
        <v>1139</v>
      </c>
      <c r="N144" s="2" t="s">
        <v>54</v>
      </c>
      <c r="O144" s="2" t="s">
        <v>82</v>
      </c>
      <c r="P144" s="2" t="s">
        <v>1148</v>
      </c>
      <c r="W144" s="2">
        <v>3027</v>
      </c>
      <c r="X144" s="2">
        <v>29.67</v>
      </c>
      <c r="Y144" s="2">
        <v>2831</v>
      </c>
      <c r="Z144" s="2">
        <v>18.91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>
        <f t="shared" si="2"/>
        <v>5858</v>
      </c>
      <c r="AV144" s="2">
        <f t="shared" si="2"/>
        <v>48.58</v>
      </c>
    </row>
    <row r="145" spans="1:48" x14ac:dyDescent="0.25">
      <c r="A145" s="2">
        <v>144</v>
      </c>
      <c r="B145" s="16" t="s">
        <v>213</v>
      </c>
      <c r="C145" s="26" t="s">
        <v>1103</v>
      </c>
      <c r="D145" s="33" t="s">
        <v>304</v>
      </c>
      <c r="E145" s="17" t="s">
        <v>4</v>
      </c>
      <c r="F145" s="17">
        <v>23000</v>
      </c>
      <c r="G145" s="28" t="s">
        <v>103</v>
      </c>
      <c r="H145" s="30">
        <v>23000</v>
      </c>
      <c r="I145" s="21">
        <v>43863</v>
      </c>
      <c r="J145" s="21"/>
      <c r="K145" s="18" t="s">
        <v>990</v>
      </c>
      <c r="L145" s="27">
        <v>1</v>
      </c>
      <c r="M145" s="2" t="s">
        <v>1141</v>
      </c>
      <c r="N145" s="2" t="s">
        <v>54</v>
      </c>
      <c r="O145" s="2" t="s">
        <v>82</v>
      </c>
      <c r="P145" s="2" t="s">
        <v>1148</v>
      </c>
      <c r="W145" s="2">
        <v>2730</v>
      </c>
      <c r="X145" s="2">
        <v>98.59</v>
      </c>
      <c r="Y145" s="2">
        <v>2762</v>
      </c>
      <c r="Z145" s="2">
        <v>90.84</v>
      </c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>
        <f t="shared" si="2"/>
        <v>5492</v>
      </c>
      <c r="AV145" s="2">
        <f t="shared" si="2"/>
        <v>189.43</v>
      </c>
    </row>
    <row r="146" spans="1:48" x14ac:dyDescent="0.25">
      <c r="A146" s="2">
        <v>145</v>
      </c>
      <c r="B146" s="16" t="s">
        <v>213</v>
      </c>
      <c r="C146" s="26" t="s">
        <v>1103</v>
      </c>
      <c r="D146" s="33" t="s">
        <v>305</v>
      </c>
      <c r="E146" s="17" t="s">
        <v>8</v>
      </c>
      <c r="F146" s="17">
        <v>5500</v>
      </c>
      <c r="G146" s="28" t="s">
        <v>90</v>
      </c>
      <c r="H146" s="30">
        <v>3000</v>
      </c>
      <c r="I146" s="21">
        <v>43863</v>
      </c>
      <c r="J146" s="21"/>
      <c r="K146" s="18" t="s">
        <v>990</v>
      </c>
      <c r="L146" s="27">
        <v>0.54545454545454541</v>
      </c>
      <c r="M146" s="2" t="s">
        <v>1140</v>
      </c>
      <c r="N146" s="2" t="s">
        <v>57</v>
      </c>
      <c r="O146" s="2" t="s">
        <v>64</v>
      </c>
      <c r="P146" s="2" t="s">
        <v>1148</v>
      </c>
      <c r="W146" s="2">
        <v>713</v>
      </c>
      <c r="X146" s="2">
        <v>86.01</v>
      </c>
      <c r="Y146" s="2">
        <v>530</v>
      </c>
      <c r="Z146" s="2">
        <v>85.23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>
        <f t="shared" ref="AU146:AV209" si="3">W146+Y146+AA146+AC146+AE146+AG146+AI146+AK146+AM146+AO146+AQ146+AS146</f>
        <v>1243</v>
      </c>
      <c r="AV146" s="2">
        <f t="shared" si="3"/>
        <v>171.24</v>
      </c>
    </row>
    <row r="147" spans="1:48" x14ac:dyDescent="0.25">
      <c r="A147" s="2">
        <v>146</v>
      </c>
      <c r="B147" s="16" t="s">
        <v>213</v>
      </c>
      <c r="C147" s="26" t="s">
        <v>1104</v>
      </c>
      <c r="D147" s="33" t="s">
        <v>306</v>
      </c>
      <c r="E147" s="17" t="s">
        <v>4</v>
      </c>
      <c r="F147" s="17">
        <v>16500</v>
      </c>
      <c r="G147" s="28" t="s">
        <v>107</v>
      </c>
      <c r="H147" s="30">
        <v>10000</v>
      </c>
      <c r="I147" s="21">
        <v>43863</v>
      </c>
      <c r="J147" s="21"/>
      <c r="K147" s="18" t="s">
        <v>990</v>
      </c>
      <c r="L147" s="27">
        <v>0.60606060606060608</v>
      </c>
      <c r="M147" s="2" t="s">
        <v>1140</v>
      </c>
      <c r="N147" s="2" t="s">
        <v>54</v>
      </c>
      <c r="O147" s="2" t="s">
        <v>82</v>
      </c>
      <c r="P147" s="2" t="s">
        <v>1148</v>
      </c>
      <c r="W147" s="2">
        <v>1378</v>
      </c>
      <c r="X147" s="2">
        <v>172.84</v>
      </c>
      <c r="Y147" s="2">
        <v>1399</v>
      </c>
      <c r="Z147" s="2">
        <v>150.82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>
        <f t="shared" si="3"/>
        <v>2777</v>
      </c>
      <c r="AV147" s="2">
        <f t="shared" si="3"/>
        <v>323.65999999999997</v>
      </c>
    </row>
    <row r="148" spans="1:48" x14ac:dyDescent="0.25">
      <c r="A148" s="2">
        <v>147</v>
      </c>
      <c r="B148" s="16" t="s">
        <v>214</v>
      </c>
      <c r="C148" s="26" t="s">
        <v>1110</v>
      </c>
      <c r="D148" s="33" t="s">
        <v>307</v>
      </c>
      <c r="E148" s="17" t="s">
        <v>4</v>
      </c>
      <c r="F148" s="17">
        <v>131000</v>
      </c>
      <c r="G148" s="28" t="s">
        <v>92</v>
      </c>
      <c r="H148" s="30">
        <v>20000</v>
      </c>
      <c r="I148" s="21">
        <v>43863</v>
      </c>
      <c r="J148" s="21"/>
      <c r="K148" s="18" t="s">
        <v>990</v>
      </c>
      <c r="L148" s="27">
        <v>0.15267175572519084</v>
      </c>
      <c r="M148" s="2" t="s">
        <v>1138</v>
      </c>
      <c r="N148" s="2" t="s">
        <v>54</v>
      </c>
      <c r="O148" s="2" t="s">
        <v>82</v>
      </c>
      <c r="P148" s="2" t="s">
        <v>1148</v>
      </c>
      <c r="W148" s="2">
        <v>17517</v>
      </c>
      <c r="X148" s="2">
        <v>0.8</v>
      </c>
      <c r="Y148" s="2">
        <v>17742</v>
      </c>
      <c r="Z148" s="2">
        <v>1.2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>
        <f t="shared" si="3"/>
        <v>35259</v>
      </c>
      <c r="AV148" s="2">
        <f t="shared" si="3"/>
        <v>2</v>
      </c>
    </row>
    <row r="149" spans="1:48" x14ac:dyDescent="0.25">
      <c r="A149" s="2">
        <v>148</v>
      </c>
      <c r="B149" s="16" t="s">
        <v>215</v>
      </c>
      <c r="C149" s="26" t="s">
        <v>1112</v>
      </c>
      <c r="D149" s="33" t="s">
        <v>308</v>
      </c>
      <c r="E149" s="17" t="s">
        <v>15</v>
      </c>
      <c r="F149" s="17">
        <v>66000</v>
      </c>
      <c r="G149" s="28" t="s">
        <v>942</v>
      </c>
      <c r="H149" s="30">
        <v>10000</v>
      </c>
      <c r="I149" s="21">
        <v>43863</v>
      </c>
      <c r="J149" s="21"/>
      <c r="K149" s="18" t="s">
        <v>990</v>
      </c>
      <c r="L149" s="27">
        <v>0.15151515151515152</v>
      </c>
      <c r="M149" s="2" t="s">
        <v>1138</v>
      </c>
      <c r="N149" s="2" t="s">
        <v>53</v>
      </c>
      <c r="O149" s="2" t="s">
        <v>62</v>
      </c>
      <c r="P149" s="2" t="s">
        <v>1148</v>
      </c>
      <c r="W149" s="2">
        <v>16858</v>
      </c>
      <c r="X149" s="2">
        <v>0</v>
      </c>
      <c r="Y149" s="2">
        <v>17709</v>
      </c>
      <c r="Z149" s="2">
        <v>0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>
        <f t="shared" si="3"/>
        <v>34567</v>
      </c>
      <c r="AV149" s="2">
        <f t="shared" si="3"/>
        <v>0</v>
      </c>
    </row>
    <row r="150" spans="1:48" x14ac:dyDescent="0.25">
      <c r="A150" s="2">
        <v>149</v>
      </c>
      <c r="B150" s="16" t="s">
        <v>384</v>
      </c>
      <c r="C150" s="26" t="s">
        <v>1033</v>
      </c>
      <c r="D150" s="33" t="s">
        <v>309</v>
      </c>
      <c r="E150" s="17" t="s">
        <v>15</v>
      </c>
      <c r="F150" s="17">
        <v>10600</v>
      </c>
      <c r="G150" s="28" t="s">
        <v>925</v>
      </c>
      <c r="H150" s="30">
        <v>10000</v>
      </c>
      <c r="I150" s="21">
        <v>43893</v>
      </c>
      <c r="J150" s="21"/>
      <c r="K150" s="18" t="s">
        <v>990</v>
      </c>
      <c r="L150" s="27">
        <v>0.94339622641509435</v>
      </c>
      <c r="M150" s="2" t="s">
        <v>1141</v>
      </c>
      <c r="N150" s="2" t="s">
        <v>53</v>
      </c>
      <c r="O150" s="2" t="s">
        <v>62</v>
      </c>
      <c r="P150" s="2" t="s">
        <v>1148</v>
      </c>
      <c r="W150" s="2">
        <v>1474</v>
      </c>
      <c r="X150" s="2">
        <v>326.89</v>
      </c>
      <c r="Y150" s="2">
        <v>1337</v>
      </c>
      <c r="Z150" s="2">
        <v>315.54000000000002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>
        <f t="shared" si="3"/>
        <v>2811</v>
      </c>
      <c r="AV150" s="2">
        <f t="shared" si="3"/>
        <v>642.43000000000006</v>
      </c>
    </row>
    <row r="151" spans="1:48" x14ac:dyDescent="0.25">
      <c r="A151" s="2">
        <v>150</v>
      </c>
      <c r="B151" s="16" t="s">
        <v>384</v>
      </c>
      <c r="C151" s="26" t="s">
        <v>1034</v>
      </c>
      <c r="D151" s="33" t="s">
        <v>310</v>
      </c>
      <c r="E151" s="17" t="s">
        <v>15</v>
      </c>
      <c r="F151" s="17">
        <v>82500</v>
      </c>
      <c r="G151" s="28" t="s">
        <v>918</v>
      </c>
      <c r="H151" s="30">
        <v>25000</v>
      </c>
      <c r="I151" s="21">
        <v>43893</v>
      </c>
      <c r="J151" s="21"/>
      <c r="K151" s="18" t="s">
        <v>990</v>
      </c>
      <c r="L151" s="27">
        <v>0.30303030303030304</v>
      </c>
      <c r="M151" s="2" t="s">
        <v>1138</v>
      </c>
      <c r="N151" s="2" t="s">
        <v>53</v>
      </c>
      <c r="O151" s="2" t="s">
        <v>62</v>
      </c>
      <c r="P151" s="2" t="s">
        <v>1148</v>
      </c>
      <c r="W151" s="2">
        <v>33028</v>
      </c>
      <c r="X151" s="2">
        <v>0</v>
      </c>
      <c r="Y151" s="2">
        <v>27891</v>
      </c>
      <c r="Z151" s="2">
        <v>0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>
        <f t="shared" si="3"/>
        <v>60919</v>
      </c>
      <c r="AV151" s="2">
        <f t="shared" si="3"/>
        <v>0</v>
      </c>
    </row>
    <row r="152" spans="1:48" x14ac:dyDescent="0.25">
      <c r="A152" s="2">
        <v>151</v>
      </c>
      <c r="B152" s="16" t="s">
        <v>206</v>
      </c>
      <c r="C152" s="26" t="s">
        <v>1035</v>
      </c>
      <c r="D152" s="33" t="s">
        <v>311</v>
      </c>
      <c r="E152" s="17" t="s">
        <v>7</v>
      </c>
      <c r="F152" s="17">
        <v>2200</v>
      </c>
      <c r="G152" s="28" t="s">
        <v>91</v>
      </c>
      <c r="H152" s="30">
        <v>1000</v>
      </c>
      <c r="I152" s="21">
        <v>43893</v>
      </c>
      <c r="J152" s="21"/>
      <c r="K152" s="18" t="s">
        <v>990</v>
      </c>
      <c r="L152" s="27">
        <v>0.45454545454545453</v>
      </c>
      <c r="M152" s="2" t="s">
        <v>1139</v>
      </c>
      <c r="N152" s="2" t="s">
        <v>57</v>
      </c>
      <c r="O152" s="2" t="s">
        <v>23</v>
      </c>
      <c r="P152" s="2" t="s">
        <v>1148</v>
      </c>
      <c r="W152" s="2">
        <v>295</v>
      </c>
      <c r="X152" s="2">
        <v>137.02000000000001</v>
      </c>
      <c r="Y152" s="2">
        <v>305</v>
      </c>
      <c r="Z152" s="2">
        <v>131.22999999999999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>
        <f t="shared" si="3"/>
        <v>600</v>
      </c>
      <c r="AV152" s="2">
        <f t="shared" si="3"/>
        <v>268.25</v>
      </c>
    </row>
    <row r="153" spans="1:48" x14ac:dyDescent="0.25">
      <c r="A153" s="2">
        <v>152</v>
      </c>
      <c r="B153" s="16" t="s">
        <v>206</v>
      </c>
      <c r="C153" s="26" t="s">
        <v>1035</v>
      </c>
      <c r="D153" s="33" t="s">
        <v>312</v>
      </c>
      <c r="E153" s="17" t="s">
        <v>15</v>
      </c>
      <c r="F153" s="17">
        <v>16500</v>
      </c>
      <c r="G153" s="28" t="s">
        <v>924</v>
      </c>
      <c r="H153" s="30">
        <v>10000</v>
      </c>
      <c r="I153" s="21">
        <v>43893</v>
      </c>
      <c r="J153" s="21"/>
      <c r="K153" s="18" t="s">
        <v>990</v>
      </c>
      <c r="L153" s="27">
        <v>0.60606060606060608</v>
      </c>
      <c r="M153" s="2" t="s">
        <v>1140</v>
      </c>
      <c r="N153" s="2" t="s">
        <v>53</v>
      </c>
      <c r="O153" s="2" t="s">
        <v>62</v>
      </c>
      <c r="P153" s="2" t="s">
        <v>1148</v>
      </c>
      <c r="W153" s="2">
        <v>4897</v>
      </c>
      <c r="X153" s="2">
        <v>0</v>
      </c>
      <c r="Y153" s="2">
        <v>4414</v>
      </c>
      <c r="Z153" s="2">
        <v>0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>
        <f t="shared" si="3"/>
        <v>9311</v>
      </c>
      <c r="AV153" s="2">
        <f t="shared" si="3"/>
        <v>0</v>
      </c>
    </row>
    <row r="154" spans="1:48" x14ac:dyDescent="0.25">
      <c r="A154" s="2">
        <v>153</v>
      </c>
      <c r="B154" s="16" t="s">
        <v>206</v>
      </c>
      <c r="C154" s="26" t="s">
        <v>1035</v>
      </c>
      <c r="D154" s="33" t="s">
        <v>313</v>
      </c>
      <c r="E154" s="17" t="s">
        <v>15</v>
      </c>
      <c r="F154" s="17">
        <v>5500</v>
      </c>
      <c r="G154" s="28" t="s">
        <v>922</v>
      </c>
      <c r="H154" s="30">
        <v>5000</v>
      </c>
      <c r="I154" s="21">
        <v>43893</v>
      </c>
      <c r="J154" s="21"/>
      <c r="K154" s="18" t="s">
        <v>990</v>
      </c>
      <c r="L154" s="27">
        <v>0.90909090909090906</v>
      </c>
      <c r="M154" s="2" t="s">
        <v>1141</v>
      </c>
      <c r="N154" s="2" t="s">
        <v>53</v>
      </c>
      <c r="O154" s="2" t="s">
        <v>62</v>
      </c>
      <c r="P154" s="2" t="s">
        <v>1148</v>
      </c>
      <c r="W154" s="2">
        <v>378</v>
      </c>
      <c r="X154" s="2">
        <v>136.68</v>
      </c>
      <c r="Y154" s="2">
        <v>433</v>
      </c>
      <c r="Z154" s="2">
        <v>124.09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>
        <f t="shared" si="3"/>
        <v>811</v>
      </c>
      <c r="AV154" s="2">
        <f t="shared" si="3"/>
        <v>260.77</v>
      </c>
    </row>
    <row r="155" spans="1:48" x14ac:dyDescent="0.25">
      <c r="A155" s="2">
        <v>154</v>
      </c>
      <c r="B155" s="16" t="s">
        <v>206</v>
      </c>
      <c r="C155" s="26" t="s">
        <v>1036</v>
      </c>
      <c r="D155" s="33" t="s">
        <v>314</v>
      </c>
      <c r="E155" s="17" t="s">
        <v>15</v>
      </c>
      <c r="F155" s="17">
        <v>33000</v>
      </c>
      <c r="G155" s="28" t="s">
        <v>919</v>
      </c>
      <c r="H155" s="30">
        <v>16500</v>
      </c>
      <c r="I155" s="21">
        <v>43893</v>
      </c>
      <c r="J155" s="21"/>
      <c r="K155" s="18" t="s">
        <v>990</v>
      </c>
      <c r="L155" s="27">
        <v>0.5</v>
      </c>
      <c r="M155" s="2" t="s">
        <v>1140</v>
      </c>
      <c r="N155" s="2" t="s">
        <v>53</v>
      </c>
      <c r="O155" s="2" t="s">
        <v>62</v>
      </c>
      <c r="P155" s="2" t="s">
        <v>1148</v>
      </c>
      <c r="W155" s="2">
        <v>6481</v>
      </c>
      <c r="X155" s="2">
        <v>0</v>
      </c>
      <c r="Y155" s="2">
        <v>5513</v>
      </c>
      <c r="Z155" s="2">
        <v>2.96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>
        <f t="shared" si="3"/>
        <v>11994</v>
      </c>
      <c r="AV155" s="2">
        <f t="shared" si="3"/>
        <v>2.96</v>
      </c>
    </row>
    <row r="156" spans="1:48" x14ac:dyDescent="0.25">
      <c r="A156" s="2">
        <v>155</v>
      </c>
      <c r="B156" s="16" t="s">
        <v>207</v>
      </c>
      <c r="C156" s="26" t="s">
        <v>1039</v>
      </c>
      <c r="D156" s="33" t="s">
        <v>315</v>
      </c>
      <c r="E156" s="17" t="s">
        <v>15</v>
      </c>
      <c r="F156" s="17">
        <v>16500</v>
      </c>
      <c r="G156" s="28" t="s">
        <v>924</v>
      </c>
      <c r="H156" s="30">
        <v>16500</v>
      </c>
      <c r="I156" s="21">
        <v>43893</v>
      </c>
      <c r="J156" s="21"/>
      <c r="K156" s="18" t="s">
        <v>990</v>
      </c>
      <c r="L156" s="27">
        <v>1</v>
      </c>
      <c r="M156" s="2" t="s">
        <v>1141</v>
      </c>
      <c r="N156" s="2" t="s">
        <v>53</v>
      </c>
      <c r="O156" s="2" t="s">
        <v>62</v>
      </c>
      <c r="P156" s="2" t="s">
        <v>1148</v>
      </c>
      <c r="W156" s="2">
        <v>7026</v>
      </c>
      <c r="X156" s="2">
        <v>0</v>
      </c>
      <c r="Y156" s="2">
        <v>4671</v>
      </c>
      <c r="Z156" s="2">
        <v>0</v>
      </c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>
        <f t="shared" si="3"/>
        <v>11697</v>
      </c>
      <c r="AV156" s="2">
        <f t="shared" si="3"/>
        <v>0</v>
      </c>
    </row>
    <row r="157" spans="1:48" x14ac:dyDescent="0.25">
      <c r="A157" s="2">
        <v>156</v>
      </c>
      <c r="B157" s="16" t="s">
        <v>208</v>
      </c>
      <c r="C157" s="26" t="s">
        <v>1044</v>
      </c>
      <c r="D157" s="33" t="s">
        <v>316</v>
      </c>
      <c r="E157" s="17" t="s">
        <v>15</v>
      </c>
      <c r="F157" s="17">
        <v>66000</v>
      </c>
      <c r="G157" s="28" t="s">
        <v>942</v>
      </c>
      <c r="H157" s="30">
        <v>25000</v>
      </c>
      <c r="I157" s="21">
        <v>43893</v>
      </c>
      <c r="J157" s="21"/>
      <c r="K157" s="18" t="s">
        <v>990</v>
      </c>
      <c r="L157" s="27">
        <v>0.37878787878787878</v>
      </c>
      <c r="M157" s="2" t="s">
        <v>1139</v>
      </c>
      <c r="N157" s="2" t="s">
        <v>53</v>
      </c>
      <c r="O157" s="2" t="s">
        <v>62</v>
      </c>
      <c r="P157" s="2" t="s">
        <v>1148</v>
      </c>
      <c r="W157" s="2">
        <v>15142</v>
      </c>
      <c r="X157" s="2">
        <v>13</v>
      </c>
      <c r="Y157" s="2">
        <v>14731</v>
      </c>
      <c r="Z157" s="2">
        <v>3.4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>
        <f t="shared" si="3"/>
        <v>29873</v>
      </c>
      <c r="AV157" s="2">
        <f t="shared" si="3"/>
        <v>16.399999999999999</v>
      </c>
    </row>
    <row r="158" spans="1:48" x14ac:dyDescent="0.25">
      <c r="A158" s="2">
        <v>157</v>
      </c>
      <c r="B158" s="16" t="s">
        <v>208</v>
      </c>
      <c r="C158" s="26" t="s">
        <v>1045</v>
      </c>
      <c r="D158" s="33" t="s">
        <v>317</v>
      </c>
      <c r="E158" s="17" t="s">
        <v>15</v>
      </c>
      <c r="F158" s="17">
        <v>105000</v>
      </c>
      <c r="G158" s="28" t="s">
        <v>939</v>
      </c>
      <c r="H158" s="30">
        <v>10000</v>
      </c>
      <c r="I158" s="21">
        <v>43893</v>
      </c>
      <c r="J158" s="21"/>
      <c r="K158" s="18" t="s">
        <v>990</v>
      </c>
      <c r="L158" s="27">
        <v>9.5238095238095233E-2</v>
      </c>
      <c r="M158" s="2" t="s">
        <v>1137</v>
      </c>
      <c r="N158" s="2" t="s">
        <v>53</v>
      </c>
      <c r="O158" s="2" t="s">
        <v>62</v>
      </c>
      <c r="P158" s="2" t="s">
        <v>1148</v>
      </c>
      <c r="W158" s="2">
        <v>14841</v>
      </c>
      <c r="X158" s="2">
        <v>0</v>
      </c>
      <c r="Y158" s="2">
        <v>14598</v>
      </c>
      <c r="Z158" s="2">
        <v>0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>
        <f t="shared" si="3"/>
        <v>29439</v>
      </c>
      <c r="AV158" s="2">
        <f t="shared" si="3"/>
        <v>0</v>
      </c>
    </row>
    <row r="159" spans="1:48" x14ac:dyDescent="0.25">
      <c r="A159" s="2">
        <v>158</v>
      </c>
      <c r="B159" s="16" t="s">
        <v>208</v>
      </c>
      <c r="C159" s="26" t="s">
        <v>1051</v>
      </c>
      <c r="D159" s="33" t="s">
        <v>318</v>
      </c>
      <c r="E159" s="17" t="s">
        <v>15</v>
      </c>
      <c r="F159" s="17">
        <v>41500</v>
      </c>
      <c r="G159" s="28" t="s">
        <v>929</v>
      </c>
      <c r="H159" s="30">
        <v>10000</v>
      </c>
      <c r="I159" s="21">
        <v>43893</v>
      </c>
      <c r="J159" s="21"/>
      <c r="K159" s="18" t="s">
        <v>990</v>
      </c>
      <c r="L159" s="27">
        <v>0.24096385542168675</v>
      </c>
      <c r="M159" s="2" t="s">
        <v>1138</v>
      </c>
      <c r="N159" s="2" t="s">
        <v>53</v>
      </c>
      <c r="O159" s="2" t="s">
        <v>62</v>
      </c>
      <c r="P159" s="2" t="s">
        <v>1148</v>
      </c>
      <c r="W159" s="2">
        <v>15168</v>
      </c>
      <c r="X159" s="2">
        <v>0.01</v>
      </c>
      <c r="Y159" s="2">
        <v>10424</v>
      </c>
      <c r="Z159" s="2">
        <v>4.28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>
        <f t="shared" si="3"/>
        <v>25592</v>
      </c>
      <c r="AV159" s="2">
        <f t="shared" si="3"/>
        <v>4.29</v>
      </c>
    </row>
    <row r="160" spans="1:48" x14ac:dyDescent="0.25">
      <c r="A160" s="2">
        <v>159</v>
      </c>
      <c r="B160" s="16" t="s">
        <v>208</v>
      </c>
      <c r="C160" s="26" t="s">
        <v>1051</v>
      </c>
      <c r="D160" s="33" t="s">
        <v>319</v>
      </c>
      <c r="E160" s="17" t="s">
        <v>15</v>
      </c>
      <c r="F160" s="17">
        <v>53000</v>
      </c>
      <c r="G160" s="28" t="s">
        <v>935</v>
      </c>
      <c r="H160" s="30">
        <v>25000</v>
      </c>
      <c r="I160" s="21">
        <v>43893</v>
      </c>
      <c r="J160" s="21"/>
      <c r="K160" s="18" t="s">
        <v>990</v>
      </c>
      <c r="L160" s="27">
        <v>0.47169811320754718</v>
      </c>
      <c r="M160" s="2" t="s">
        <v>1140</v>
      </c>
      <c r="N160" s="2" t="s">
        <v>53</v>
      </c>
      <c r="O160" s="2" t="s">
        <v>62</v>
      </c>
      <c r="P160" s="2" t="s">
        <v>1148</v>
      </c>
      <c r="W160" s="2">
        <v>15977</v>
      </c>
      <c r="X160" s="2">
        <v>0</v>
      </c>
      <c r="Y160" s="2">
        <v>10673</v>
      </c>
      <c r="Z160" s="2">
        <v>0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>
        <f t="shared" si="3"/>
        <v>26650</v>
      </c>
      <c r="AV160" s="2">
        <f t="shared" si="3"/>
        <v>0</v>
      </c>
    </row>
    <row r="161" spans="1:48" x14ac:dyDescent="0.25">
      <c r="A161" s="2">
        <v>160</v>
      </c>
      <c r="B161" s="16" t="s">
        <v>385</v>
      </c>
      <c r="C161" s="26" t="s">
        <v>1053</v>
      </c>
      <c r="D161" s="33" t="s">
        <v>320</v>
      </c>
      <c r="E161" s="17" t="s">
        <v>15</v>
      </c>
      <c r="F161" s="17">
        <v>2200</v>
      </c>
      <c r="G161" s="28" t="s">
        <v>923</v>
      </c>
      <c r="H161" s="30">
        <v>1500</v>
      </c>
      <c r="I161" s="21">
        <v>43893</v>
      </c>
      <c r="J161" s="21"/>
      <c r="K161" s="18" t="s">
        <v>990</v>
      </c>
      <c r="L161" s="27">
        <v>0.68181818181818177</v>
      </c>
      <c r="M161" s="2" t="s">
        <v>1141</v>
      </c>
      <c r="N161" s="2" t="s">
        <v>53</v>
      </c>
      <c r="O161" s="2" t="s">
        <v>61</v>
      </c>
      <c r="P161" s="2" t="s">
        <v>1148</v>
      </c>
      <c r="W161" s="2">
        <v>187</v>
      </c>
      <c r="X161" s="2">
        <v>77.14</v>
      </c>
      <c r="Y161" s="2">
        <v>196</v>
      </c>
      <c r="Z161" s="2">
        <v>90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>
        <f t="shared" si="3"/>
        <v>383</v>
      </c>
      <c r="AV161" s="2">
        <f t="shared" si="3"/>
        <v>167.14</v>
      </c>
    </row>
    <row r="162" spans="1:48" x14ac:dyDescent="0.25">
      <c r="A162" s="2">
        <v>161</v>
      </c>
      <c r="B162" s="16" t="s">
        <v>385</v>
      </c>
      <c r="C162" s="26" t="s">
        <v>1053</v>
      </c>
      <c r="D162" s="33" t="s">
        <v>321</v>
      </c>
      <c r="E162" s="17" t="s">
        <v>15</v>
      </c>
      <c r="F162" s="17">
        <v>2200</v>
      </c>
      <c r="G162" s="28" t="s">
        <v>923</v>
      </c>
      <c r="H162" s="30">
        <v>1500</v>
      </c>
      <c r="I162" s="21">
        <v>43893</v>
      </c>
      <c r="J162" s="21"/>
      <c r="K162" s="18" t="s">
        <v>990</v>
      </c>
      <c r="L162" s="27">
        <v>0.68181818181818177</v>
      </c>
      <c r="M162" s="2" t="s">
        <v>1141</v>
      </c>
      <c r="N162" s="2" t="s">
        <v>53</v>
      </c>
      <c r="O162" s="2" t="s">
        <v>61</v>
      </c>
      <c r="P162" s="2" t="s">
        <v>1148</v>
      </c>
      <c r="W162" s="2">
        <v>243</v>
      </c>
      <c r="X162" s="2">
        <v>14.79</v>
      </c>
      <c r="Y162" s="2">
        <v>228</v>
      </c>
      <c r="Z162" s="2">
        <v>19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>
        <f t="shared" si="3"/>
        <v>471</v>
      </c>
      <c r="AV162" s="2">
        <f t="shared" si="3"/>
        <v>33.79</v>
      </c>
    </row>
    <row r="163" spans="1:48" x14ac:dyDescent="0.25">
      <c r="A163" s="2">
        <v>162</v>
      </c>
      <c r="B163" s="16" t="s">
        <v>385</v>
      </c>
      <c r="C163" s="26" t="s">
        <v>1053</v>
      </c>
      <c r="D163" s="33" t="s">
        <v>322</v>
      </c>
      <c r="E163" s="17" t="s">
        <v>15</v>
      </c>
      <c r="F163" s="17">
        <v>2200</v>
      </c>
      <c r="G163" s="28" t="s">
        <v>923</v>
      </c>
      <c r="H163" s="30">
        <v>1500</v>
      </c>
      <c r="I163" s="21">
        <v>43893</v>
      </c>
      <c r="J163" s="21"/>
      <c r="K163" s="18" t="s">
        <v>990</v>
      </c>
      <c r="L163" s="27">
        <v>0.68181818181818177</v>
      </c>
      <c r="M163" s="2" t="s">
        <v>1141</v>
      </c>
      <c r="N163" s="2" t="s">
        <v>53</v>
      </c>
      <c r="O163" s="2" t="s">
        <v>61</v>
      </c>
      <c r="P163" s="2" t="s">
        <v>1148</v>
      </c>
      <c r="W163" s="2">
        <v>253</v>
      </c>
      <c r="X163" s="2">
        <v>32.56</v>
      </c>
      <c r="Y163" s="2">
        <v>304</v>
      </c>
      <c r="Z163" s="2">
        <v>29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>
        <f t="shared" si="3"/>
        <v>557</v>
      </c>
      <c r="AV163" s="2">
        <f t="shared" si="3"/>
        <v>61.56</v>
      </c>
    </row>
    <row r="164" spans="1:48" x14ac:dyDescent="0.25">
      <c r="A164" s="2">
        <v>163</v>
      </c>
      <c r="B164" s="16" t="s">
        <v>385</v>
      </c>
      <c r="C164" s="26" t="s">
        <v>1055</v>
      </c>
      <c r="D164" s="33" t="s">
        <v>323</v>
      </c>
      <c r="E164" s="17" t="s">
        <v>15</v>
      </c>
      <c r="F164" s="17">
        <v>41500</v>
      </c>
      <c r="G164" s="28" t="s">
        <v>929</v>
      </c>
      <c r="H164" s="30">
        <v>41500</v>
      </c>
      <c r="I164" s="21">
        <v>43893</v>
      </c>
      <c r="J164" s="21"/>
      <c r="K164" s="18" t="s">
        <v>990</v>
      </c>
      <c r="L164" s="27">
        <v>1</v>
      </c>
      <c r="M164" s="2" t="s">
        <v>1141</v>
      </c>
      <c r="N164" s="2" t="s">
        <v>53</v>
      </c>
      <c r="O164" s="2" t="s">
        <v>62</v>
      </c>
      <c r="P164" s="2" t="s">
        <v>1148</v>
      </c>
      <c r="W164" s="2">
        <v>7191</v>
      </c>
      <c r="X164" s="2">
        <v>0</v>
      </c>
      <c r="Y164" s="2">
        <v>6409</v>
      </c>
      <c r="Z164" s="2">
        <v>0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>
        <f t="shared" si="3"/>
        <v>13600</v>
      </c>
      <c r="AV164" s="2">
        <f t="shared" si="3"/>
        <v>0</v>
      </c>
    </row>
    <row r="165" spans="1:48" x14ac:dyDescent="0.25">
      <c r="A165" s="2">
        <v>164</v>
      </c>
      <c r="B165" s="16" t="s">
        <v>385</v>
      </c>
      <c r="C165" s="26" t="s">
        <v>1057</v>
      </c>
      <c r="D165" s="33" t="s">
        <v>324</v>
      </c>
      <c r="E165" s="17" t="s">
        <v>15</v>
      </c>
      <c r="F165" s="17">
        <v>13200</v>
      </c>
      <c r="G165" s="28" t="s">
        <v>921</v>
      </c>
      <c r="H165" s="30">
        <v>4400</v>
      </c>
      <c r="I165" s="21">
        <v>43893</v>
      </c>
      <c r="J165" s="21"/>
      <c r="K165" s="18" t="s">
        <v>990</v>
      </c>
      <c r="L165" s="27">
        <v>0.33333333333333331</v>
      </c>
      <c r="M165" s="2" t="s">
        <v>1139</v>
      </c>
      <c r="N165" s="2" t="s">
        <v>53</v>
      </c>
      <c r="O165" s="2" t="s">
        <v>62</v>
      </c>
      <c r="P165" s="2" t="s">
        <v>1148</v>
      </c>
      <c r="W165" s="2">
        <v>3861</v>
      </c>
      <c r="X165" s="2">
        <v>0</v>
      </c>
      <c r="Y165" s="2">
        <v>3455</v>
      </c>
      <c r="Z165" s="2">
        <v>0</v>
      </c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>
        <f t="shared" si="3"/>
        <v>7316</v>
      </c>
      <c r="AV165" s="2">
        <f t="shared" si="3"/>
        <v>0</v>
      </c>
    </row>
    <row r="166" spans="1:48" x14ac:dyDescent="0.25">
      <c r="A166" s="2">
        <v>165</v>
      </c>
      <c r="B166" s="16" t="s">
        <v>386</v>
      </c>
      <c r="C166" s="26" t="s">
        <v>1071</v>
      </c>
      <c r="D166" s="33" t="s">
        <v>325</v>
      </c>
      <c r="E166" s="17" t="s">
        <v>15</v>
      </c>
      <c r="F166" s="17">
        <v>41500</v>
      </c>
      <c r="G166" s="28" t="s">
        <v>929</v>
      </c>
      <c r="H166" s="30">
        <v>10000</v>
      </c>
      <c r="I166" s="21">
        <v>43893</v>
      </c>
      <c r="J166" s="21"/>
      <c r="K166" s="18" t="s">
        <v>990</v>
      </c>
      <c r="L166" s="27">
        <v>0.24096385542168675</v>
      </c>
      <c r="M166" s="2" t="s">
        <v>1138</v>
      </c>
      <c r="N166" s="2" t="s">
        <v>53</v>
      </c>
      <c r="O166" s="2" t="s">
        <v>62</v>
      </c>
      <c r="P166" s="2" t="s">
        <v>1148</v>
      </c>
      <c r="W166" s="2">
        <v>7944</v>
      </c>
      <c r="X166" s="2">
        <v>25.6</v>
      </c>
      <c r="Y166" s="2">
        <v>7653</v>
      </c>
      <c r="Z166" s="2">
        <v>15.02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>
        <f t="shared" si="3"/>
        <v>15597</v>
      </c>
      <c r="AV166" s="2">
        <f t="shared" si="3"/>
        <v>40.620000000000005</v>
      </c>
    </row>
    <row r="167" spans="1:48" x14ac:dyDescent="0.25">
      <c r="A167" s="2">
        <v>166</v>
      </c>
      <c r="B167" s="16" t="s">
        <v>386</v>
      </c>
      <c r="C167" s="26" t="s">
        <v>1072</v>
      </c>
      <c r="D167" s="33" t="s">
        <v>326</v>
      </c>
      <c r="E167" s="17" t="s">
        <v>15</v>
      </c>
      <c r="F167" s="17">
        <v>66000</v>
      </c>
      <c r="G167" s="28" t="s">
        <v>942</v>
      </c>
      <c r="H167" s="30">
        <v>10000</v>
      </c>
      <c r="I167" s="21">
        <v>43893</v>
      </c>
      <c r="J167" s="21"/>
      <c r="K167" s="18" t="s">
        <v>990</v>
      </c>
      <c r="L167" s="27">
        <v>0.15151515151515152</v>
      </c>
      <c r="M167" s="2" t="s">
        <v>1138</v>
      </c>
      <c r="N167" s="2" t="s">
        <v>53</v>
      </c>
      <c r="O167" s="2" t="s">
        <v>62</v>
      </c>
      <c r="P167" s="2" t="s">
        <v>1148</v>
      </c>
      <c r="W167" s="2">
        <v>28008</v>
      </c>
      <c r="X167" s="2">
        <v>0</v>
      </c>
      <c r="Y167" s="2">
        <v>26688</v>
      </c>
      <c r="Z167" s="2">
        <v>0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>
        <f t="shared" si="3"/>
        <v>54696</v>
      </c>
      <c r="AV167" s="2">
        <f t="shared" si="3"/>
        <v>0</v>
      </c>
    </row>
    <row r="168" spans="1:48" x14ac:dyDescent="0.25">
      <c r="A168" s="2">
        <v>167</v>
      </c>
      <c r="B168" s="16" t="s">
        <v>386</v>
      </c>
      <c r="C168" s="26" t="s">
        <v>1074</v>
      </c>
      <c r="D168" s="33" t="s">
        <v>327</v>
      </c>
      <c r="E168" s="17" t="s">
        <v>15</v>
      </c>
      <c r="F168" s="17">
        <v>16500</v>
      </c>
      <c r="G168" s="28" t="s">
        <v>924</v>
      </c>
      <c r="H168" s="30">
        <v>10000</v>
      </c>
      <c r="I168" s="21">
        <v>43893</v>
      </c>
      <c r="J168" s="21"/>
      <c r="K168" s="18" t="s">
        <v>990</v>
      </c>
      <c r="L168" s="27">
        <v>0.60606060606060608</v>
      </c>
      <c r="M168" s="2" t="s">
        <v>1140</v>
      </c>
      <c r="N168" s="2" t="s">
        <v>53</v>
      </c>
      <c r="O168" s="2" t="s">
        <v>62</v>
      </c>
      <c r="P168" s="2" t="s">
        <v>1148</v>
      </c>
      <c r="W168" s="2">
        <v>7342</v>
      </c>
      <c r="X168" s="2">
        <v>0</v>
      </c>
      <c r="Y168" s="2">
        <v>6518</v>
      </c>
      <c r="Z168" s="2">
        <v>0.15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>
        <f t="shared" si="3"/>
        <v>13860</v>
      </c>
      <c r="AV168" s="2">
        <f t="shared" si="3"/>
        <v>0.15</v>
      </c>
    </row>
    <row r="169" spans="1:48" x14ac:dyDescent="0.25">
      <c r="A169" s="2">
        <v>168</v>
      </c>
      <c r="B169" s="16" t="s">
        <v>209</v>
      </c>
      <c r="C169" s="26" t="s">
        <v>1067</v>
      </c>
      <c r="D169" s="33" t="s">
        <v>328</v>
      </c>
      <c r="E169" s="17" t="s">
        <v>15</v>
      </c>
      <c r="F169" s="17">
        <v>5500</v>
      </c>
      <c r="G169" s="28" t="s">
        <v>922</v>
      </c>
      <c r="H169" s="30">
        <v>2100</v>
      </c>
      <c r="I169" s="21">
        <v>43893</v>
      </c>
      <c r="J169" s="21"/>
      <c r="K169" s="18" t="s">
        <v>990</v>
      </c>
      <c r="L169" s="27">
        <v>0.38181818181818183</v>
      </c>
      <c r="M169" s="2" t="s">
        <v>1139</v>
      </c>
      <c r="N169" s="2" t="s">
        <v>53</v>
      </c>
      <c r="O169" s="2" t="s">
        <v>62</v>
      </c>
      <c r="P169" s="2" t="s">
        <v>1148</v>
      </c>
      <c r="W169" s="2">
        <v>1640</v>
      </c>
      <c r="X169" s="2">
        <v>0</v>
      </c>
      <c r="Y169" s="2">
        <v>1613</v>
      </c>
      <c r="Z169" s="2">
        <v>0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>
        <f t="shared" si="3"/>
        <v>3253</v>
      </c>
      <c r="AV169" s="2">
        <f t="shared" si="3"/>
        <v>0</v>
      </c>
    </row>
    <row r="170" spans="1:48" x14ac:dyDescent="0.25">
      <c r="A170" s="2">
        <v>169</v>
      </c>
      <c r="B170" s="16" t="s">
        <v>209</v>
      </c>
      <c r="C170" s="26" t="s">
        <v>1068</v>
      </c>
      <c r="D170" s="33" t="s">
        <v>329</v>
      </c>
      <c r="E170" s="17" t="s">
        <v>7</v>
      </c>
      <c r="F170" s="17">
        <v>2200</v>
      </c>
      <c r="G170" s="28" t="s">
        <v>91</v>
      </c>
      <c r="H170" s="30">
        <v>100</v>
      </c>
      <c r="I170" s="21">
        <v>43893</v>
      </c>
      <c r="J170" s="21"/>
      <c r="K170" s="18" t="s">
        <v>990</v>
      </c>
      <c r="L170" s="27">
        <v>4.5454545454545456E-2</v>
      </c>
      <c r="M170" s="2" t="s">
        <v>1137</v>
      </c>
      <c r="N170" s="2" t="s">
        <v>57</v>
      </c>
      <c r="O170" s="2" t="s">
        <v>23</v>
      </c>
      <c r="P170" s="2" t="s">
        <v>1148</v>
      </c>
      <c r="W170" s="2">
        <v>210</v>
      </c>
      <c r="X170" s="2">
        <v>123.35</v>
      </c>
      <c r="Y170" s="2">
        <v>176</v>
      </c>
      <c r="Z170" s="2">
        <v>104.78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>
        <f t="shared" si="3"/>
        <v>386</v>
      </c>
      <c r="AV170" s="2">
        <f t="shared" si="3"/>
        <v>228.13</v>
      </c>
    </row>
    <row r="171" spans="1:48" x14ac:dyDescent="0.25">
      <c r="A171" s="2">
        <v>170</v>
      </c>
      <c r="B171" s="16" t="s">
        <v>387</v>
      </c>
      <c r="C171" s="26" t="s">
        <v>1087</v>
      </c>
      <c r="D171" s="33" t="s">
        <v>330</v>
      </c>
      <c r="E171" s="17" t="s">
        <v>15</v>
      </c>
      <c r="F171" s="17">
        <v>2200</v>
      </c>
      <c r="G171" s="28" t="s">
        <v>923</v>
      </c>
      <c r="H171" s="30">
        <v>1500</v>
      </c>
      <c r="I171" s="21">
        <v>43893</v>
      </c>
      <c r="J171" s="21"/>
      <c r="K171" s="18" t="s">
        <v>990</v>
      </c>
      <c r="L171" s="27">
        <v>0.68181818181818177</v>
      </c>
      <c r="M171" s="2" t="s">
        <v>1141</v>
      </c>
      <c r="N171" s="2" t="s">
        <v>53</v>
      </c>
      <c r="O171" s="2" t="s">
        <v>61</v>
      </c>
      <c r="P171" s="2" t="s">
        <v>1148</v>
      </c>
      <c r="W171" s="2">
        <v>2</v>
      </c>
      <c r="X171" s="2">
        <v>0</v>
      </c>
      <c r="Y171" s="2">
        <v>2</v>
      </c>
      <c r="Z171" s="2">
        <v>0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>
        <f t="shared" si="3"/>
        <v>4</v>
      </c>
      <c r="AV171" s="2">
        <f t="shared" si="3"/>
        <v>0</v>
      </c>
    </row>
    <row r="172" spans="1:48" x14ac:dyDescent="0.25">
      <c r="A172" s="2">
        <v>171</v>
      </c>
      <c r="B172" s="16" t="s">
        <v>211</v>
      </c>
      <c r="C172" s="26" t="s">
        <v>1096</v>
      </c>
      <c r="D172" s="33" t="s">
        <v>331</v>
      </c>
      <c r="E172" s="17" t="s">
        <v>15</v>
      </c>
      <c r="F172" s="17">
        <v>197000</v>
      </c>
      <c r="G172" s="28" t="s">
        <v>943</v>
      </c>
      <c r="H172" s="30">
        <v>25000</v>
      </c>
      <c r="I172" s="21">
        <v>43893</v>
      </c>
      <c r="J172" s="21"/>
      <c r="K172" s="18" t="s">
        <v>990</v>
      </c>
      <c r="L172" s="27">
        <v>0.12690355329949238</v>
      </c>
      <c r="M172" s="2" t="s">
        <v>1137</v>
      </c>
      <c r="N172" s="2" t="s">
        <v>53</v>
      </c>
      <c r="O172" s="2" t="s">
        <v>62</v>
      </c>
      <c r="P172" s="2" t="s">
        <v>1148</v>
      </c>
      <c r="W172" s="2">
        <v>19171</v>
      </c>
      <c r="X172" s="2">
        <v>0</v>
      </c>
      <c r="Y172" s="2">
        <v>16825</v>
      </c>
      <c r="Z172" s="2">
        <v>0</v>
      </c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>
        <f t="shared" si="3"/>
        <v>35996</v>
      </c>
      <c r="AV172" s="2">
        <f t="shared" si="3"/>
        <v>0</v>
      </c>
    </row>
    <row r="173" spans="1:48" x14ac:dyDescent="0.25">
      <c r="A173" s="2">
        <v>172</v>
      </c>
      <c r="B173" s="16" t="s">
        <v>211</v>
      </c>
      <c r="C173" s="26" t="s">
        <v>1097</v>
      </c>
      <c r="D173" s="33" t="s">
        <v>332</v>
      </c>
      <c r="E173" s="17" t="s">
        <v>15</v>
      </c>
      <c r="F173" s="17">
        <v>5500</v>
      </c>
      <c r="G173" s="28" t="s">
        <v>922</v>
      </c>
      <c r="H173" s="30">
        <v>5000</v>
      </c>
      <c r="I173" s="21">
        <v>43893</v>
      </c>
      <c r="J173" s="21"/>
      <c r="K173" s="18" t="s">
        <v>990</v>
      </c>
      <c r="L173" s="27">
        <v>0.90909090909090906</v>
      </c>
      <c r="M173" s="2" t="s">
        <v>1141</v>
      </c>
      <c r="N173" s="2" t="s">
        <v>53</v>
      </c>
      <c r="O173" s="2" t="s">
        <v>62</v>
      </c>
      <c r="P173" s="2" t="s">
        <v>1148</v>
      </c>
      <c r="W173" s="2">
        <v>1188</v>
      </c>
      <c r="X173" s="2">
        <v>75.989999999999995</v>
      </c>
      <c r="Y173" s="2">
        <v>1085</v>
      </c>
      <c r="Z173" s="2">
        <v>60.51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>
        <f t="shared" si="3"/>
        <v>2273</v>
      </c>
      <c r="AV173" s="2">
        <f t="shared" si="3"/>
        <v>136.5</v>
      </c>
    </row>
    <row r="174" spans="1:48" x14ac:dyDescent="0.25">
      <c r="A174" s="2">
        <v>173</v>
      </c>
      <c r="B174" s="16" t="s">
        <v>213</v>
      </c>
      <c r="C174" s="26" t="s">
        <v>1101</v>
      </c>
      <c r="D174" s="33" t="s">
        <v>333</v>
      </c>
      <c r="E174" s="17" t="s">
        <v>8</v>
      </c>
      <c r="F174" s="17">
        <v>4400</v>
      </c>
      <c r="G174" s="28" t="s">
        <v>97</v>
      </c>
      <c r="H174" s="30">
        <v>3000</v>
      </c>
      <c r="I174" s="21">
        <v>43893</v>
      </c>
      <c r="J174" s="21"/>
      <c r="K174" s="18" t="s">
        <v>990</v>
      </c>
      <c r="L174" s="27">
        <v>0.68181818181818177</v>
      </c>
      <c r="M174" s="2" t="s">
        <v>1141</v>
      </c>
      <c r="N174" s="2" t="s">
        <v>57</v>
      </c>
      <c r="O174" s="2" t="s">
        <v>64</v>
      </c>
      <c r="P174" s="2" t="s">
        <v>1148</v>
      </c>
      <c r="W174" s="2">
        <v>787</v>
      </c>
      <c r="X174" s="2">
        <v>30</v>
      </c>
      <c r="Y174" s="2">
        <v>504</v>
      </c>
      <c r="Z174" s="2">
        <v>38</v>
      </c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>
        <f t="shared" si="3"/>
        <v>1291</v>
      </c>
      <c r="AV174" s="2">
        <f t="shared" si="3"/>
        <v>68</v>
      </c>
    </row>
    <row r="175" spans="1:48" x14ac:dyDescent="0.25">
      <c r="A175" s="2">
        <v>174</v>
      </c>
      <c r="B175" s="16" t="s">
        <v>213</v>
      </c>
      <c r="C175" s="26" t="s">
        <v>1103</v>
      </c>
      <c r="D175" s="33" t="s">
        <v>334</v>
      </c>
      <c r="E175" s="17" t="s">
        <v>6</v>
      </c>
      <c r="F175" s="17">
        <v>3500</v>
      </c>
      <c r="G175" s="28" t="s">
        <v>99</v>
      </c>
      <c r="H175" s="30">
        <v>400</v>
      </c>
      <c r="I175" s="21">
        <v>43893</v>
      </c>
      <c r="J175" s="21"/>
      <c r="K175" s="18" t="s">
        <v>990</v>
      </c>
      <c r="L175" s="27">
        <v>0.11428571428571428</v>
      </c>
      <c r="M175" s="2" t="s">
        <v>1137</v>
      </c>
      <c r="N175" s="2" t="s">
        <v>54</v>
      </c>
      <c r="O175" s="2" t="s">
        <v>82</v>
      </c>
      <c r="P175" s="2" t="s">
        <v>1148</v>
      </c>
      <c r="W175" s="2">
        <v>573</v>
      </c>
      <c r="X175" s="2">
        <v>96.77</v>
      </c>
      <c r="Y175" s="2">
        <v>571</v>
      </c>
      <c r="Z175" s="2">
        <v>82.97</v>
      </c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>
        <f t="shared" si="3"/>
        <v>1144</v>
      </c>
      <c r="AV175" s="2">
        <f t="shared" si="3"/>
        <v>179.74</v>
      </c>
    </row>
    <row r="176" spans="1:48" x14ac:dyDescent="0.25">
      <c r="A176" s="2">
        <v>175</v>
      </c>
      <c r="B176" s="16" t="s">
        <v>214</v>
      </c>
      <c r="C176" s="26" t="s">
        <v>1073</v>
      </c>
      <c r="D176" s="33" t="s">
        <v>335</v>
      </c>
      <c r="E176" s="17" t="s">
        <v>8</v>
      </c>
      <c r="F176" s="17">
        <v>5500</v>
      </c>
      <c r="G176" s="28" t="s">
        <v>90</v>
      </c>
      <c r="H176" s="30">
        <v>3000</v>
      </c>
      <c r="I176" s="21">
        <v>43893</v>
      </c>
      <c r="J176" s="21"/>
      <c r="K176" s="18" t="s">
        <v>990</v>
      </c>
      <c r="L176" s="27">
        <v>0.54545454545454541</v>
      </c>
      <c r="M176" s="2" t="s">
        <v>1140</v>
      </c>
      <c r="N176" s="2" t="s">
        <v>57</v>
      </c>
      <c r="O176" s="2" t="s">
        <v>64</v>
      </c>
      <c r="P176" s="2" t="s">
        <v>1148</v>
      </c>
      <c r="W176" s="2">
        <v>1439</v>
      </c>
      <c r="X176" s="2">
        <v>43</v>
      </c>
      <c r="Y176" s="2">
        <v>1415</v>
      </c>
      <c r="Z176" s="2">
        <v>11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>
        <f t="shared" si="3"/>
        <v>2854</v>
      </c>
      <c r="AV176" s="2">
        <f t="shared" si="3"/>
        <v>54</v>
      </c>
    </row>
    <row r="177" spans="1:48" x14ac:dyDescent="0.25">
      <c r="A177" s="2">
        <v>176</v>
      </c>
      <c r="B177" s="16" t="s">
        <v>388</v>
      </c>
      <c r="C177" s="26" t="s">
        <v>1114</v>
      </c>
      <c r="D177" s="33" t="s">
        <v>336</v>
      </c>
      <c r="E177" s="17" t="s">
        <v>15</v>
      </c>
      <c r="F177" s="17">
        <v>197000</v>
      </c>
      <c r="G177" s="28" t="s">
        <v>943</v>
      </c>
      <c r="H177" s="30">
        <v>25000</v>
      </c>
      <c r="I177" s="21">
        <v>43893</v>
      </c>
      <c r="J177" s="21"/>
      <c r="K177" s="18" t="s">
        <v>990</v>
      </c>
      <c r="L177" s="27">
        <v>0.12690355329949238</v>
      </c>
      <c r="M177" s="2" t="s">
        <v>1137</v>
      </c>
      <c r="N177" s="2" t="s">
        <v>53</v>
      </c>
      <c r="O177" s="2" t="s">
        <v>62</v>
      </c>
      <c r="P177" s="2" t="s">
        <v>1148</v>
      </c>
      <c r="W177" s="2">
        <v>54463</v>
      </c>
      <c r="X177" s="2">
        <v>0</v>
      </c>
      <c r="Y177" s="2">
        <v>47431</v>
      </c>
      <c r="Z177" s="2">
        <v>0</v>
      </c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>
        <f t="shared" si="3"/>
        <v>101894</v>
      </c>
      <c r="AV177" s="2">
        <f t="shared" si="3"/>
        <v>0</v>
      </c>
    </row>
    <row r="178" spans="1:48" x14ac:dyDescent="0.25">
      <c r="A178" s="2">
        <v>177</v>
      </c>
      <c r="B178" s="16" t="s">
        <v>385</v>
      </c>
      <c r="C178" s="26" t="s">
        <v>1054</v>
      </c>
      <c r="D178" s="33" t="s">
        <v>337</v>
      </c>
      <c r="E178" s="17" t="s">
        <v>7</v>
      </c>
      <c r="F178" s="17">
        <v>2200</v>
      </c>
      <c r="G178" s="28" t="s">
        <v>91</v>
      </c>
      <c r="H178" s="30">
        <v>1500</v>
      </c>
      <c r="I178" s="21">
        <v>43925</v>
      </c>
      <c r="J178" s="21"/>
      <c r="K178" s="18" t="s">
        <v>990</v>
      </c>
      <c r="L178" s="27">
        <v>0.68181818181818177</v>
      </c>
      <c r="M178" s="2" t="s">
        <v>1141</v>
      </c>
      <c r="N178" s="2" t="s">
        <v>57</v>
      </c>
      <c r="O178" s="2" t="s">
        <v>23</v>
      </c>
      <c r="P178" s="2" t="s">
        <v>1148</v>
      </c>
      <c r="W178" s="2">
        <v>195</v>
      </c>
      <c r="X178" s="2">
        <v>0</v>
      </c>
      <c r="Y178" s="2">
        <v>205</v>
      </c>
      <c r="Z178" s="2">
        <v>0</v>
      </c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>
        <f t="shared" si="3"/>
        <v>400</v>
      </c>
      <c r="AV178" s="2">
        <f t="shared" si="3"/>
        <v>0</v>
      </c>
    </row>
    <row r="179" spans="1:48" x14ac:dyDescent="0.25">
      <c r="A179" s="2">
        <v>178</v>
      </c>
      <c r="B179" s="16" t="s">
        <v>385</v>
      </c>
      <c r="C179" s="26" t="s">
        <v>1054</v>
      </c>
      <c r="D179" s="33" t="s">
        <v>338</v>
      </c>
      <c r="E179" s="17" t="s">
        <v>15</v>
      </c>
      <c r="F179" s="17">
        <v>5500</v>
      </c>
      <c r="G179" s="28" t="s">
        <v>922</v>
      </c>
      <c r="H179" s="30">
        <v>1500</v>
      </c>
      <c r="I179" s="21">
        <v>43925</v>
      </c>
      <c r="J179" s="21"/>
      <c r="K179" s="18" t="s">
        <v>990</v>
      </c>
      <c r="L179" s="27">
        <v>0.27272727272727271</v>
      </c>
      <c r="M179" s="2" t="s">
        <v>1138</v>
      </c>
      <c r="N179" s="2" t="s">
        <v>53</v>
      </c>
      <c r="O179" s="2" t="s">
        <v>62</v>
      </c>
      <c r="P179" s="2" t="s">
        <v>1148</v>
      </c>
      <c r="W179" s="2">
        <v>697</v>
      </c>
      <c r="X179" s="2">
        <v>0</v>
      </c>
      <c r="Y179" s="2">
        <v>663</v>
      </c>
      <c r="Z179" s="2">
        <v>0</v>
      </c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>
        <f t="shared" si="3"/>
        <v>1360</v>
      </c>
      <c r="AV179" s="2">
        <f t="shared" si="3"/>
        <v>0</v>
      </c>
    </row>
    <row r="180" spans="1:48" x14ac:dyDescent="0.25">
      <c r="A180" s="2">
        <v>179</v>
      </c>
      <c r="B180" s="16" t="s">
        <v>385</v>
      </c>
      <c r="C180" s="26" t="s">
        <v>1054</v>
      </c>
      <c r="D180" s="33" t="s">
        <v>339</v>
      </c>
      <c r="E180" s="17" t="s">
        <v>15</v>
      </c>
      <c r="F180" s="17">
        <v>23000</v>
      </c>
      <c r="G180" s="28" t="s">
        <v>933</v>
      </c>
      <c r="H180" s="30">
        <v>1500</v>
      </c>
      <c r="I180" s="21">
        <v>43925</v>
      </c>
      <c r="J180" s="21"/>
      <c r="K180" s="18" t="s">
        <v>990</v>
      </c>
      <c r="L180" s="27">
        <v>6.5217391304347824E-2</v>
      </c>
      <c r="M180" s="2" t="s">
        <v>1137</v>
      </c>
      <c r="N180" s="2" t="s">
        <v>53</v>
      </c>
      <c r="O180" s="2" t="s">
        <v>62</v>
      </c>
      <c r="P180" s="2" t="s">
        <v>1148</v>
      </c>
      <c r="W180" s="2">
        <v>2681</v>
      </c>
      <c r="X180" s="2">
        <v>0</v>
      </c>
      <c r="Y180" s="2">
        <v>3161</v>
      </c>
      <c r="Z180" s="2">
        <v>0</v>
      </c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>
        <f t="shared" si="3"/>
        <v>5842</v>
      </c>
      <c r="AV180" s="2">
        <f t="shared" si="3"/>
        <v>0</v>
      </c>
    </row>
    <row r="181" spans="1:48" x14ac:dyDescent="0.25">
      <c r="A181" s="2">
        <v>180</v>
      </c>
      <c r="B181" s="16" t="s">
        <v>212</v>
      </c>
      <c r="C181" s="26" t="s">
        <v>1099</v>
      </c>
      <c r="D181" s="33" t="s">
        <v>340</v>
      </c>
      <c r="E181" s="17" t="s">
        <v>4</v>
      </c>
      <c r="F181" s="17">
        <v>10600</v>
      </c>
      <c r="G181" s="28" t="s">
        <v>128</v>
      </c>
      <c r="H181" s="30">
        <v>6000</v>
      </c>
      <c r="I181" s="21">
        <v>43925</v>
      </c>
      <c r="J181" s="21"/>
      <c r="K181" s="18" t="s">
        <v>990</v>
      </c>
      <c r="L181" s="27">
        <v>0.56603773584905659</v>
      </c>
      <c r="M181" s="2" t="s">
        <v>1140</v>
      </c>
      <c r="N181" s="2" t="s">
        <v>54</v>
      </c>
      <c r="O181" s="2" t="s">
        <v>82</v>
      </c>
      <c r="P181" s="2" t="s">
        <v>1148</v>
      </c>
      <c r="W181" s="2">
        <v>658</v>
      </c>
      <c r="X181" s="2">
        <v>258.77999999999997</v>
      </c>
      <c r="Y181" s="2">
        <v>681</v>
      </c>
      <c r="Z181" s="2">
        <v>213.84</v>
      </c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>
        <f t="shared" si="3"/>
        <v>1339</v>
      </c>
      <c r="AV181" s="2">
        <f t="shared" si="3"/>
        <v>472.62</v>
      </c>
    </row>
    <row r="182" spans="1:48" x14ac:dyDescent="0.25">
      <c r="A182" s="2">
        <v>181</v>
      </c>
      <c r="B182" s="16" t="s">
        <v>213</v>
      </c>
      <c r="C182" s="26" t="s">
        <v>1104</v>
      </c>
      <c r="D182" s="33" t="s">
        <v>341</v>
      </c>
      <c r="E182" s="17" t="s">
        <v>7</v>
      </c>
      <c r="F182" s="17">
        <v>2200</v>
      </c>
      <c r="G182" s="28" t="s">
        <v>91</v>
      </c>
      <c r="H182" s="30">
        <v>330</v>
      </c>
      <c r="I182" s="21">
        <v>43925</v>
      </c>
      <c r="J182" s="21"/>
      <c r="K182" s="18" t="s">
        <v>990</v>
      </c>
      <c r="L182" s="27">
        <v>0.15</v>
      </c>
      <c r="M182" s="2" t="s">
        <v>1137</v>
      </c>
      <c r="N182" s="2" t="s">
        <v>57</v>
      </c>
      <c r="O182" s="2" t="s">
        <v>23</v>
      </c>
      <c r="P182" s="2" t="s">
        <v>1148</v>
      </c>
      <c r="W182" s="2">
        <v>415</v>
      </c>
      <c r="X182" s="2">
        <v>83</v>
      </c>
      <c r="Y182" s="2">
        <v>356</v>
      </c>
      <c r="Z182" s="2">
        <v>60</v>
      </c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>
        <f t="shared" si="3"/>
        <v>771</v>
      </c>
      <c r="AV182" s="2">
        <f t="shared" si="3"/>
        <v>143</v>
      </c>
    </row>
    <row r="183" spans="1:48" x14ac:dyDescent="0.25">
      <c r="A183" s="2">
        <v>182</v>
      </c>
      <c r="B183" s="16" t="s">
        <v>388</v>
      </c>
      <c r="C183" s="26" t="s">
        <v>1115</v>
      </c>
      <c r="D183" s="33" t="s">
        <v>342</v>
      </c>
      <c r="E183" s="17" t="s">
        <v>15</v>
      </c>
      <c r="F183" s="17">
        <v>197000</v>
      </c>
      <c r="G183" s="28" t="s">
        <v>943</v>
      </c>
      <c r="H183" s="30">
        <v>25000</v>
      </c>
      <c r="I183" s="21">
        <v>43925</v>
      </c>
      <c r="J183" s="21"/>
      <c r="K183" s="18" t="s">
        <v>990</v>
      </c>
      <c r="L183" s="27">
        <v>0.12690355329949238</v>
      </c>
      <c r="M183" s="2" t="s">
        <v>1137</v>
      </c>
      <c r="N183" s="2" t="s">
        <v>53</v>
      </c>
      <c r="O183" s="2" t="s">
        <v>62</v>
      </c>
      <c r="P183" s="2" t="s">
        <v>1148</v>
      </c>
      <c r="W183" s="2">
        <v>72798</v>
      </c>
      <c r="X183" s="2">
        <v>0</v>
      </c>
      <c r="Y183" s="2">
        <v>62015</v>
      </c>
      <c r="Z183" s="2">
        <v>0</v>
      </c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>
        <f t="shared" si="3"/>
        <v>134813</v>
      </c>
      <c r="AV183" s="2">
        <f t="shared" si="3"/>
        <v>0</v>
      </c>
    </row>
    <row r="184" spans="1:48" x14ac:dyDescent="0.25">
      <c r="A184" s="2">
        <v>183</v>
      </c>
      <c r="B184" s="16" t="s">
        <v>387</v>
      </c>
      <c r="C184" s="26" t="s">
        <v>1085</v>
      </c>
      <c r="D184" s="33" t="s">
        <v>343</v>
      </c>
      <c r="E184" s="17" t="s">
        <v>15</v>
      </c>
      <c r="F184" s="17">
        <v>23000</v>
      </c>
      <c r="G184" s="28" t="s">
        <v>933</v>
      </c>
      <c r="H184" s="30">
        <v>20000</v>
      </c>
      <c r="I184" s="21">
        <v>43956</v>
      </c>
      <c r="J184" s="21"/>
      <c r="K184" s="18" t="s">
        <v>990</v>
      </c>
      <c r="L184" s="27">
        <v>0.86956521739130432</v>
      </c>
      <c r="M184" s="2" t="s">
        <v>1141</v>
      </c>
      <c r="N184" s="2" t="s">
        <v>53</v>
      </c>
      <c r="O184" s="2" t="s">
        <v>62</v>
      </c>
      <c r="P184" s="2" t="s">
        <v>1148</v>
      </c>
      <c r="W184" s="2">
        <v>6331</v>
      </c>
      <c r="X184" s="2">
        <v>0</v>
      </c>
      <c r="Y184" s="2">
        <v>5485</v>
      </c>
      <c r="Z184" s="2">
        <v>0</v>
      </c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>
        <f t="shared" si="3"/>
        <v>11816</v>
      </c>
      <c r="AV184" s="2">
        <f t="shared" si="3"/>
        <v>0</v>
      </c>
    </row>
    <row r="185" spans="1:48" x14ac:dyDescent="0.25">
      <c r="A185" s="2">
        <v>184</v>
      </c>
      <c r="B185" s="16" t="s">
        <v>387</v>
      </c>
      <c r="C185" s="26" t="s">
        <v>1085</v>
      </c>
      <c r="D185" s="33" t="s">
        <v>344</v>
      </c>
      <c r="E185" s="17" t="s">
        <v>15</v>
      </c>
      <c r="F185" s="17">
        <v>41500</v>
      </c>
      <c r="G185" s="28" t="s">
        <v>929</v>
      </c>
      <c r="H185" s="30">
        <v>5000</v>
      </c>
      <c r="I185" s="21">
        <v>43956</v>
      </c>
      <c r="J185" s="21"/>
      <c r="K185" s="18" t="s">
        <v>990</v>
      </c>
      <c r="L185" s="27">
        <v>0.12048192771084337</v>
      </c>
      <c r="M185" s="2" t="s">
        <v>1137</v>
      </c>
      <c r="N185" s="2" t="s">
        <v>53</v>
      </c>
      <c r="O185" s="2" t="s">
        <v>62</v>
      </c>
      <c r="P185" s="2" t="s">
        <v>1148</v>
      </c>
      <c r="W185" s="2">
        <v>7045</v>
      </c>
      <c r="X185" s="2">
        <v>24.31</v>
      </c>
      <c r="Y185" s="2">
        <v>6956</v>
      </c>
      <c r="Z185" s="2">
        <v>14.99</v>
      </c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>
        <f t="shared" si="3"/>
        <v>14001</v>
      </c>
      <c r="AV185" s="2">
        <f t="shared" si="3"/>
        <v>39.299999999999997</v>
      </c>
    </row>
    <row r="186" spans="1:48" x14ac:dyDescent="0.25">
      <c r="A186" s="2">
        <v>185</v>
      </c>
      <c r="B186" s="16" t="s">
        <v>213</v>
      </c>
      <c r="C186" s="26" t="s">
        <v>1101</v>
      </c>
      <c r="D186" s="33" t="s">
        <v>345</v>
      </c>
      <c r="E186" s="17" t="s">
        <v>5</v>
      </c>
      <c r="F186" s="17">
        <v>16500</v>
      </c>
      <c r="G186" s="28" t="s">
        <v>105</v>
      </c>
      <c r="H186" s="30">
        <v>16500</v>
      </c>
      <c r="I186" s="21">
        <v>43956</v>
      </c>
      <c r="J186" s="21"/>
      <c r="K186" s="18" t="s">
        <v>990</v>
      </c>
      <c r="L186" s="27">
        <v>1</v>
      </c>
      <c r="M186" s="2" t="s">
        <v>1141</v>
      </c>
      <c r="N186" s="2" t="s">
        <v>57</v>
      </c>
      <c r="O186" s="2" t="s">
        <v>86</v>
      </c>
      <c r="P186" s="2" t="s">
        <v>1148</v>
      </c>
      <c r="W186" s="2">
        <v>1908</v>
      </c>
      <c r="X186" s="2">
        <v>218.39</v>
      </c>
      <c r="Y186" s="2">
        <v>1679</v>
      </c>
      <c r="Z186" s="2">
        <v>259.58999999999997</v>
      </c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>
        <f t="shared" si="3"/>
        <v>3587</v>
      </c>
      <c r="AV186" s="2">
        <f t="shared" si="3"/>
        <v>477.97999999999996</v>
      </c>
    </row>
    <row r="187" spans="1:48" x14ac:dyDescent="0.25">
      <c r="A187" s="2">
        <v>186</v>
      </c>
      <c r="B187" s="16" t="s">
        <v>213</v>
      </c>
      <c r="C187" s="26" t="s">
        <v>1101</v>
      </c>
      <c r="D187" s="33" t="s">
        <v>346</v>
      </c>
      <c r="E187" s="17" t="s">
        <v>5</v>
      </c>
      <c r="F187" s="17">
        <v>33000</v>
      </c>
      <c r="G187" s="28" t="s">
        <v>129</v>
      </c>
      <c r="H187" s="30">
        <v>18000</v>
      </c>
      <c r="I187" s="21">
        <v>43956</v>
      </c>
      <c r="J187" s="21"/>
      <c r="K187" s="18" t="s">
        <v>990</v>
      </c>
      <c r="L187" s="27">
        <v>0.54545454545454541</v>
      </c>
      <c r="M187" s="2" t="s">
        <v>1140</v>
      </c>
      <c r="N187" s="2" t="s">
        <v>57</v>
      </c>
      <c r="O187" s="2" t="s">
        <v>86</v>
      </c>
      <c r="P187" s="2" t="s">
        <v>1148</v>
      </c>
      <c r="W187" s="2">
        <v>2648</v>
      </c>
      <c r="X187" s="2">
        <v>318.45999999999998</v>
      </c>
      <c r="Y187" s="2">
        <v>2080</v>
      </c>
      <c r="Z187" s="2">
        <v>319.14999999999998</v>
      </c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>
        <f t="shared" si="3"/>
        <v>4728</v>
      </c>
      <c r="AV187" s="2">
        <f t="shared" si="3"/>
        <v>637.6099999999999</v>
      </c>
    </row>
    <row r="188" spans="1:48" x14ac:dyDescent="0.25">
      <c r="A188" s="2">
        <v>187</v>
      </c>
      <c r="B188" s="16" t="s">
        <v>213</v>
      </c>
      <c r="C188" s="26" t="s">
        <v>1101</v>
      </c>
      <c r="D188" s="33" t="s">
        <v>347</v>
      </c>
      <c r="E188" s="17" t="s">
        <v>5</v>
      </c>
      <c r="F188" s="17">
        <v>33000</v>
      </c>
      <c r="G188" s="28" t="s">
        <v>129</v>
      </c>
      <c r="H188" s="30">
        <v>18000</v>
      </c>
      <c r="I188" s="21">
        <v>43956</v>
      </c>
      <c r="J188" s="21"/>
      <c r="K188" s="18" t="s">
        <v>990</v>
      </c>
      <c r="L188" s="27">
        <v>0.54545454545454541</v>
      </c>
      <c r="M188" s="2" t="s">
        <v>1140</v>
      </c>
      <c r="N188" s="2" t="s">
        <v>57</v>
      </c>
      <c r="O188" s="2" t="s">
        <v>86</v>
      </c>
      <c r="P188" s="2" t="s">
        <v>1148</v>
      </c>
      <c r="W188" s="2">
        <v>2183</v>
      </c>
      <c r="X188" s="2">
        <v>618.79</v>
      </c>
      <c r="Y188" s="2">
        <v>2823</v>
      </c>
      <c r="Z188" s="2">
        <v>484.33</v>
      </c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>
        <f t="shared" si="3"/>
        <v>5006</v>
      </c>
      <c r="AV188" s="2">
        <f t="shared" si="3"/>
        <v>1103.1199999999999</v>
      </c>
    </row>
    <row r="189" spans="1:48" x14ac:dyDescent="0.25">
      <c r="A189" s="2">
        <v>188</v>
      </c>
      <c r="B189" s="16" t="s">
        <v>206</v>
      </c>
      <c r="C189" s="26" t="s">
        <v>1035</v>
      </c>
      <c r="D189" s="33" t="s">
        <v>348</v>
      </c>
      <c r="E189" s="17" t="s">
        <v>11</v>
      </c>
      <c r="F189" s="17">
        <v>1110000</v>
      </c>
      <c r="G189" s="28" t="s">
        <v>101</v>
      </c>
      <c r="H189" s="30">
        <v>500000</v>
      </c>
      <c r="I189" s="21">
        <v>43988</v>
      </c>
      <c r="J189" s="21"/>
      <c r="K189" s="18" t="s">
        <v>990</v>
      </c>
      <c r="L189" s="27">
        <v>0.45045045045045046</v>
      </c>
      <c r="M189" s="2" t="s">
        <v>1139</v>
      </c>
      <c r="N189" s="2" t="s">
        <v>55</v>
      </c>
      <c r="O189" s="2" t="s">
        <v>26</v>
      </c>
      <c r="P189" s="2" t="s">
        <v>1149</v>
      </c>
      <c r="W189" s="2">
        <v>18608</v>
      </c>
      <c r="X189" s="2">
        <v>34992</v>
      </c>
      <c r="Y189" s="2">
        <v>5824</v>
      </c>
      <c r="Z189" s="2">
        <v>38752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>
        <f t="shared" si="3"/>
        <v>24432</v>
      </c>
      <c r="AV189" s="2">
        <f t="shared" si="3"/>
        <v>73744</v>
      </c>
    </row>
    <row r="190" spans="1:48" x14ac:dyDescent="0.25">
      <c r="A190" s="2">
        <v>189</v>
      </c>
      <c r="B190" s="16" t="s">
        <v>210</v>
      </c>
      <c r="C190" s="26" t="s">
        <v>1080</v>
      </c>
      <c r="D190" s="33" t="s">
        <v>349</v>
      </c>
      <c r="E190" s="17" t="s">
        <v>15</v>
      </c>
      <c r="F190" s="17">
        <v>3500</v>
      </c>
      <c r="G190" s="28" t="s">
        <v>936</v>
      </c>
      <c r="H190" s="30">
        <v>3000</v>
      </c>
      <c r="I190" s="21">
        <v>43988</v>
      </c>
      <c r="J190" s="21"/>
      <c r="K190" s="18" t="s">
        <v>990</v>
      </c>
      <c r="L190" s="27">
        <v>0.8571428571428571</v>
      </c>
      <c r="M190" s="2" t="s">
        <v>1141</v>
      </c>
      <c r="N190" s="2" t="s">
        <v>53</v>
      </c>
      <c r="O190" s="2" t="s">
        <v>62</v>
      </c>
      <c r="P190" s="2" t="s">
        <v>1148</v>
      </c>
      <c r="W190" s="2">
        <v>1144</v>
      </c>
      <c r="X190" s="2">
        <v>0</v>
      </c>
      <c r="Y190" s="2">
        <v>1033</v>
      </c>
      <c r="Z190" s="2">
        <v>0</v>
      </c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>
        <f t="shared" si="3"/>
        <v>2177</v>
      </c>
      <c r="AV190" s="2">
        <f t="shared" si="3"/>
        <v>0</v>
      </c>
    </row>
    <row r="191" spans="1:48" x14ac:dyDescent="0.25">
      <c r="A191" s="2">
        <v>190</v>
      </c>
      <c r="B191" s="16" t="s">
        <v>213</v>
      </c>
      <c r="C191" s="26" t="s">
        <v>1104</v>
      </c>
      <c r="D191" s="33" t="s">
        <v>350</v>
      </c>
      <c r="E191" s="17" t="s">
        <v>8</v>
      </c>
      <c r="F191" s="17">
        <v>3500</v>
      </c>
      <c r="G191" s="28" t="s">
        <v>93</v>
      </c>
      <c r="H191" s="30">
        <v>340</v>
      </c>
      <c r="I191" s="21">
        <v>43988</v>
      </c>
      <c r="J191" s="21"/>
      <c r="K191" s="18" t="s">
        <v>990</v>
      </c>
      <c r="L191" s="27">
        <v>9.7142857142857142E-2</v>
      </c>
      <c r="M191" s="2" t="s">
        <v>1137</v>
      </c>
      <c r="N191" s="2" t="s">
        <v>57</v>
      </c>
      <c r="O191" s="2" t="s">
        <v>64</v>
      </c>
      <c r="P191" s="2" t="s">
        <v>1148</v>
      </c>
      <c r="W191" s="2">
        <v>1227</v>
      </c>
      <c r="X191" s="2">
        <v>30</v>
      </c>
      <c r="Y191" s="2">
        <v>1005</v>
      </c>
      <c r="Z191" s="2">
        <v>32</v>
      </c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>
        <f t="shared" si="3"/>
        <v>2232</v>
      </c>
      <c r="AV191" s="2">
        <f t="shared" si="3"/>
        <v>62</v>
      </c>
    </row>
    <row r="192" spans="1:48" x14ac:dyDescent="0.25">
      <c r="A192" s="2">
        <v>191</v>
      </c>
      <c r="B192" s="16" t="s">
        <v>213</v>
      </c>
      <c r="C192" s="26" t="s">
        <v>1104</v>
      </c>
      <c r="D192" s="33" t="s">
        <v>351</v>
      </c>
      <c r="E192" s="17" t="s">
        <v>5</v>
      </c>
      <c r="F192" s="17">
        <v>7700</v>
      </c>
      <c r="G192" s="28" t="s">
        <v>131</v>
      </c>
      <c r="H192" s="30">
        <v>5000</v>
      </c>
      <c r="I192" s="21">
        <v>43988</v>
      </c>
      <c r="J192" s="21"/>
      <c r="K192" s="18" t="s">
        <v>990</v>
      </c>
      <c r="L192" s="27">
        <v>0.64935064935064934</v>
      </c>
      <c r="M192" s="2" t="s">
        <v>1141</v>
      </c>
      <c r="N192" s="2" t="s">
        <v>57</v>
      </c>
      <c r="O192" s="2" t="s">
        <v>86</v>
      </c>
      <c r="P192" s="2" t="s">
        <v>1148</v>
      </c>
      <c r="W192" s="2">
        <v>154</v>
      </c>
      <c r="X192" s="2">
        <v>327</v>
      </c>
      <c r="Y192" s="2">
        <v>140</v>
      </c>
      <c r="Z192" s="2">
        <v>339</v>
      </c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>
        <f t="shared" si="3"/>
        <v>294</v>
      </c>
      <c r="AV192" s="2">
        <f t="shared" si="3"/>
        <v>666</v>
      </c>
    </row>
    <row r="193" spans="1:48" x14ac:dyDescent="0.25">
      <c r="A193" s="2">
        <v>192</v>
      </c>
      <c r="B193" s="16" t="s">
        <v>209</v>
      </c>
      <c r="C193" s="26" t="s">
        <v>1068</v>
      </c>
      <c r="D193" s="33" t="s">
        <v>352</v>
      </c>
      <c r="E193" s="17" t="s">
        <v>8</v>
      </c>
      <c r="F193" s="17">
        <v>5500</v>
      </c>
      <c r="G193" s="28" t="s">
        <v>90</v>
      </c>
      <c r="H193" s="30">
        <v>1600</v>
      </c>
      <c r="I193" s="21">
        <v>44019</v>
      </c>
      <c r="J193" s="21"/>
      <c r="K193" s="18" t="s">
        <v>990</v>
      </c>
      <c r="L193" s="27">
        <v>0.29090909090909089</v>
      </c>
      <c r="M193" s="2" t="s">
        <v>1138</v>
      </c>
      <c r="N193" s="2" t="s">
        <v>57</v>
      </c>
      <c r="O193" s="2" t="s">
        <v>64</v>
      </c>
      <c r="P193" s="2" t="s">
        <v>1148</v>
      </c>
      <c r="W193" s="2">
        <v>235</v>
      </c>
      <c r="X193" s="2">
        <v>310.33999999999997</v>
      </c>
      <c r="Y193" s="2">
        <v>243</v>
      </c>
      <c r="Z193" s="2">
        <v>409.13</v>
      </c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>
        <f t="shared" si="3"/>
        <v>478</v>
      </c>
      <c r="AV193" s="2">
        <f t="shared" si="3"/>
        <v>719.47</v>
      </c>
    </row>
    <row r="194" spans="1:48" x14ac:dyDescent="0.25">
      <c r="A194" s="2">
        <v>193</v>
      </c>
      <c r="B194" s="16" t="s">
        <v>213</v>
      </c>
      <c r="C194" s="26" t="s">
        <v>1103</v>
      </c>
      <c r="D194" s="33" t="s">
        <v>353</v>
      </c>
      <c r="E194" s="17" t="s">
        <v>8</v>
      </c>
      <c r="F194" s="17">
        <v>4400</v>
      </c>
      <c r="G194" s="28" t="s">
        <v>97</v>
      </c>
      <c r="H194" s="30">
        <v>4000</v>
      </c>
      <c r="I194" s="21">
        <v>44019</v>
      </c>
      <c r="J194" s="21"/>
      <c r="K194" s="18" t="s">
        <v>990</v>
      </c>
      <c r="L194" s="27">
        <v>0.90909090909090906</v>
      </c>
      <c r="M194" s="2" t="s">
        <v>1141</v>
      </c>
      <c r="N194" s="2" t="s">
        <v>57</v>
      </c>
      <c r="O194" s="2" t="s">
        <v>64</v>
      </c>
      <c r="P194" s="2" t="s">
        <v>1148</v>
      </c>
      <c r="W194" s="2">
        <v>581</v>
      </c>
      <c r="X194" s="2">
        <v>148.65</v>
      </c>
      <c r="Y194" s="2">
        <v>614</v>
      </c>
      <c r="Z194" s="2">
        <v>131.6</v>
      </c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>
        <f t="shared" si="3"/>
        <v>1195</v>
      </c>
      <c r="AV194" s="2">
        <f t="shared" si="3"/>
        <v>280.25</v>
      </c>
    </row>
    <row r="195" spans="1:48" x14ac:dyDescent="0.25">
      <c r="A195" s="2">
        <v>194</v>
      </c>
      <c r="B195" s="16" t="s">
        <v>213</v>
      </c>
      <c r="C195" s="26" t="s">
        <v>1105</v>
      </c>
      <c r="D195" s="33" t="s">
        <v>354</v>
      </c>
      <c r="E195" s="17" t="s">
        <v>8</v>
      </c>
      <c r="F195" s="17">
        <v>3500</v>
      </c>
      <c r="G195" s="28" t="s">
        <v>93</v>
      </c>
      <c r="H195" s="30">
        <v>3000</v>
      </c>
      <c r="I195" s="21">
        <v>44019</v>
      </c>
      <c r="J195" s="21"/>
      <c r="K195" s="18" t="s">
        <v>990</v>
      </c>
      <c r="L195" s="27">
        <v>0.8571428571428571</v>
      </c>
      <c r="M195" s="2" t="s">
        <v>1141</v>
      </c>
      <c r="N195" s="2" t="s">
        <v>57</v>
      </c>
      <c r="O195" s="2" t="s">
        <v>64</v>
      </c>
      <c r="P195" s="2" t="s">
        <v>1148</v>
      </c>
      <c r="W195" s="2">
        <v>600</v>
      </c>
      <c r="X195" s="2">
        <v>102</v>
      </c>
      <c r="Y195" s="2">
        <v>604</v>
      </c>
      <c r="Z195" s="2">
        <v>74</v>
      </c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>
        <f t="shared" si="3"/>
        <v>1204</v>
      </c>
      <c r="AV195" s="2">
        <f t="shared" si="3"/>
        <v>176</v>
      </c>
    </row>
    <row r="196" spans="1:48" x14ac:dyDescent="0.25">
      <c r="A196" s="2">
        <v>195</v>
      </c>
      <c r="B196" s="16" t="s">
        <v>213</v>
      </c>
      <c r="C196" s="26" t="s">
        <v>1105</v>
      </c>
      <c r="D196" s="33" t="s">
        <v>355</v>
      </c>
      <c r="E196" s="17" t="s">
        <v>979</v>
      </c>
      <c r="F196" s="17">
        <v>2200</v>
      </c>
      <c r="G196" s="28" t="s">
        <v>100</v>
      </c>
      <c r="H196" s="30">
        <v>2600</v>
      </c>
      <c r="I196" s="21">
        <v>44019</v>
      </c>
      <c r="J196" s="21">
        <v>44686</v>
      </c>
      <c r="K196" s="18" t="s">
        <v>970</v>
      </c>
      <c r="L196" s="27">
        <v>1.1818181818181819</v>
      </c>
      <c r="M196" s="2" t="s">
        <v>1142</v>
      </c>
      <c r="N196" s="2" t="s">
        <v>57</v>
      </c>
      <c r="O196" s="2" t="s">
        <v>23</v>
      </c>
      <c r="P196" s="2" t="s">
        <v>1148</v>
      </c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2">
        <f t="shared" si="3"/>
        <v>0</v>
      </c>
      <c r="AV196" s="2">
        <f t="shared" si="3"/>
        <v>0</v>
      </c>
    </row>
    <row r="197" spans="1:48" x14ac:dyDescent="0.25">
      <c r="A197" s="2">
        <v>196</v>
      </c>
      <c r="B197" s="16" t="s">
        <v>215</v>
      </c>
      <c r="C197" s="26" t="s">
        <v>1111</v>
      </c>
      <c r="D197" s="33" t="s">
        <v>356</v>
      </c>
      <c r="E197" s="17" t="s">
        <v>7</v>
      </c>
      <c r="F197" s="17">
        <v>2200</v>
      </c>
      <c r="G197" s="28" t="s">
        <v>91</v>
      </c>
      <c r="H197" s="30">
        <v>2000</v>
      </c>
      <c r="I197" s="21">
        <v>44019</v>
      </c>
      <c r="J197" s="21"/>
      <c r="K197" s="18" t="s">
        <v>990</v>
      </c>
      <c r="L197" s="27">
        <v>0.90909090909090906</v>
      </c>
      <c r="M197" s="2" t="s">
        <v>1141</v>
      </c>
      <c r="N197" s="2" t="s">
        <v>57</v>
      </c>
      <c r="O197" s="2" t="s">
        <v>23</v>
      </c>
      <c r="P197" s="2" t="s">
        <v>1148</v>
      </c>
      <c r="W197" s="2">
        <v>261</v>
      </c>
      <c r="X197" s="2">
        <v>109.55</v>
      </c>
      <c r="Y197" s="2">
        <v>258</v>
      </c>
      <c r="Z197" s="2">
        <v>89.07</v>
      </c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>
        <f t="shared" si="3"/>
        <v>519</v>
      </c>
      <c r="AV197" s="2">
        <f t="shared" si="3"/>
        <v>198.62</v>
      </c>
    </row>
    <row r="198" spans="1:48" x14ac:dyDescent="0.25">
      <c r="A198" s="2">
        <v>197</v>
      </c>
      <c r="B198" s="16" t="s">
        <v>384</v>
      </c>
      <c r="C198" s="26" t="s">
        <v>1031</v>
      </c>
      <c r="D198" s="33" t="s">
        <v>357</v>
      </c>
      <c r="E198" s="17" t="s">
        <v>5</v>
      </c>
      <c r="F198" s="17">
        <v>10600</v>
      </c>
      <c r="G198" s="28" t="s">
        <v>95</v>
      </c>
      <c r="H198" s="30">
        <v>405</v>
      </c>
      <c r="I198" s="21">
        <v>44051</v>
      </c>
      <c r="J198" s="21"/>
      <c r="K198" s="18" t="s">
        <v>990</v>
      </c>
      <c r="L198" s="27">
        <v>3.8207547169811319E-2</v>
      </c>
      <c r="M198" s="2" t="s">
        <v>1137</v>
      </c>
      <c r="N198" s="2" t="s">
        <v>57</v>
      </c>
      <c r="O198" s="2" t="s">
        <v>86</v>
      </c>
      <c r="P198" s="2" t="s">
        <v>1148</v>
      </c>
      <c r="W198" s="2">
        <v>1084</v>
      </c>
      <c r="X198" s="2">
        <v>192.38</v>
      </c>
      <c r="Y198" s="2">
        <v>853</v>
      </c>
      <c r="Z198" s="2">
        <v>241.59</v>
      </c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>
        <f t="shared" si="3"/>
        <v>1937</v>
      </c>
      <c r="AV198" s="2">
        <f t="shared" si="3"/>
        <v>433.97</v>
      </c>
    </row>
    <row r="199" spans="1:48" x14ac:dyDescent="0.25">
      <c r="A199" s="2">
        <v>198</v>
      </c>
      <c r="B199" s="16" t="s">
        <v>208</v>
      </c>
      <c r="C199" s="26" t="s">
        <v>1044</v>
      </c>
      <c r="D199" s="33" t="s">
        <v>358</v>
      </c>
      <c r="E199" s="17" t="s">
        <v>8</v>
      </c>
      <c r="F199" s="17">
        <v>4400</v>
      </c>
      <c r="G199" s="28" t="s">
        <v>97</v>
      </c>
      <c r="H199" s="30">
        <v>1000</v>
      </c>
      <c r="I199" s="21">
        <v>44051</v>
      </c>
      <c r="J199" s="21"/>
      <c r="K199" s="18" t="s">
        <v>990</v>
      </c>
      <c r="L199" s="27">
        <v>0.22727272727272727</v>
      </c>
      <c r="M199" s="2" t="s">
        <v>1138</v>
      </c>
      <c r="N199" s="2" t="s">
        <v>57</v>
      </c>
      <c r="O199" s="2" t="s">
        <v>64</v>
      </c>
      <c r="P199" s="2" t="s">
        <v>1148</v>
      </c>
      <c r="W199" s="2">
        <v>434</v>
      </c>
      <c r="X199" s="2">
        <v>71.13</v>
      </c>
      <c r="Y199" s="2">
        <v>306</v>
      </c>
      <c r="Z199" s="2">
        <v>73.489999999999995</v>
      </c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>
        <f t="shared" si="3"/>
        <v>740</v>
      </c>
      <c r="AV199" s="2">
        <f t="shared" si="3"/>
        <v>144.62</v>
      </c>
    </row>
    <row r="200" spans="1:48" x14ac:dyDescent="0.25">
      <c r="A200" s="2">
        <v>199</v>
      </c>
      <c r="B200" s="16" t="s">
        <v>213</v>
      </c>
      <c r="C200" s="26" t="s">
        <v>1103</v>
      </c>
      <c r="D200" s="33" t="s">
        <v>359</v>
      </c>
      <c r="E200" s="17" t="s">
        <v>8</v>
      </c>
      <c r="F200" s="17">
        <v>5500</v>
      </c>
      <c r="G200" s="28" t="s">
        <v>90</v>
      </c>
      <c r="H200" s="30">
        <v>5000</v>
      </c>
      <c r="I200" s="21">
        <v>44051</v>
      </c>
      <c r="J200" s="21"/>
      <c r="K200" s="18" t="s">
        <v>990</v>
      </c>
      <c r="L200" s="27">
        <v>0.90909090909090906</v>
      </c>
      <c r="M200" s="2" t="s">
        <v>1141</v>
      </c>
      <c r="N200" s="2" t="s">
        <v>57</v>
      </c>
      <c r="O200" s="2" t="s">
        <v>64</v>
      </c>
      <c r="P200" s="2" t="s">
        <v>1148</v>
      </c>
      <c r="W200" s="2">
        <v>317</v>
      </c>
      <c r="X200" s="2">
        <v>189.06</v>
      </c>
      <c r="Y200" s="2">
        <v>229</v>
      </c>
      <c r="Z200" s="2">
        <v>223.58</v>
      </c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>
        <f t="shared" si="3"/>
        <v>546</v>
      </c>
      <c r="AV200" s="2">
        <f t="shared" si="3"/>
        <v>412.64</v>
      </c>
    </row>
    <row r="201" spans="1:48" x14ac:dyDescent="0.25">
      <c r="A201" s="2">
        <v>200</v>
      </c>
      <c r="B201" s="16" t="s">
        <v>215</v>
      </c>
      <c r="C201" s="26" t="s">
        <v>1111</v>
      </c>
      <c r="D201" s="33" t="s">
        <v>360</v>
      </c>
      <c r="E201" s="17" t="s">
        <v>8</v>
      </c>
      <c r="F201" s="17">
        <v>4400</v>
      </c>
      <c r="G201" s="28" t="s">
        <v>97</v>
      </c>
      <c r="H201" s="30">
        <v>3000</v>
      </c>
      <c r="I201" s="21">
        <v>44051</v>
      </c>
      <c r="J201" s="21"/>
      <c r="K201" s="18" t="s">
        <v>990</v>
      </c>
      <c r="L201" s="27">
        <v>0.68181818181818177</v>
      </c>
      <c r="M201" s="2" t="s">
        <v>1141</v>
      </c>
      <c r="N201" s="2" t="s">
        <v>57</v>
      </c>
      <c r="O201" s="2" t="s">
        <v>64</v>
      </c>
      <c r="P201" s="2" t="s">
        <v>1148</v>
      </c>
      <c r="W201" s="2">
        <v>804</v>
      </c>
      <c r="X201" s="2">
        <v>0</v>
      </c>
      <c r="Y201" s="2">
        <v>531</v>
      </c>
      <c r="Z201" s="2">
        <v>0</v>
      </c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>
        <f t="shared" si="3"/>
        <v>1335</v>
      </c>
      <c r="AV201" s="2">
        <f t="shared" si="3"/>
        <v>0</v>
      </c>
    </row>
    <row r="202" spans="1:48" x14ac:dyDescent="0.25">
      <c r="A202" s="2">
        <v>201</v>
      </c>
      <c r="B202" s="16" t="s">
        <v>384</v>
      </c>
      <c r="C202" s="26" t="s">
        <v>1032</v>
      </c>
      <c r="D202" s="33" t="s">
        <v>361</v>
      </c>
      <c r="E202" s="17" t="s">
        <v>11</v>
      </c>
      <c r="F202" s="17">
        <v>2770000</v>
      </c>
      <c r="G202" s="28" t="s">
        <v>121</v>
      </c>
      <c r="H202" s="30">
        <v>300000</v>
      </c>
      <c r="I202" s="21">
        <v>44083</v>
      </c>
      <c r="J202" s="21"/>
      <c r="K202" s="18" t="s">
        <v>990</v>
      </c>
      <c r="L202" s="27">
        <v>0.10830324909747292</v>
      </c>
      <c r="M202" s="2" t="s">
        <v>1137</v>
      </c>
      <c r="N202" s="2" t="s">
        <v>55</v>
      </c>
      <c r="O202" s="2" t="s">
        <v>26</v>
      </c>
      <c r="P202" s="2" t="s">
        <v>1149</v>
      </c>
      <c r="W202" s="2">
        <v>408326</v>
      </c>
      <c r="X202" s="2">
        <v>5244.8</v>
      </c>
      <c r="Y202" s="2">
        <v>428944</v>
      </c>
      <c r="Z202" s="2">
        <v>3.2</v>
      </c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>
        <f t="shared" si="3"/>
        <v>837270</v>
      </c>
      <c r="AV202" s="2">
        <f t="shared" si="3"/>
        <v>5248</v>
      </c>
    </row>
    <row r="203" spans="1:48" x14ac:dyDescent="0.25">
      <c r="A203" s="2">
        <v>202</v>
      </c>
      <c r="B203" s="16" t="s">
        <v>206</v>
      </c>
      <c r="C203" s="26" t="s">
        <v>1035</v>
      </c>
      <c r="D203" s="33" t="s">
        <v>362</v>
      </c>
      <c r="E203" s="17" t="s">
        <v>7</v>
      </c>
      <c r="F203" s="17">
        <v>2200</v>
      </c>
      <c r="G203" s="28" t="s">
        <v>91</v>
      </c>
      <c r="H203" s="30">
        <v>1200</v>
      </c>
      <c r="I203" s="21">
        <v>44083</v>
      </c>
      <c r="J203" s="21"/>
      <c r="K203" s="18" t="s">
        <v>990</v>
      </c>
      <c r="L203" s="27">
        <v>0.54545454545454541</v>
      </c>
      <c r="M203" s="2" t="s">
        <v>1140</v>
      </c>
      <c r="N203" s="2" t="s">
        <v>57</v>
      </c>
      <c r="O203" s="2" t="s">
        <v>23</v>
      </c>
      <c r="P203" s="2" t="s">
        <v>1148</v>
      </c>
      <c r="W203" s="2">
        <v>331</v>
      </c>
      <c r="X203" s="2">
        <v>99.31</v>
      </c>
      <c r="Y203" s="2">
        <v>250</v>
      </c>
      <c r="Z203" s="2">
        <v>127.37</v>
      </c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>
        <f t="shared" si="3"/>
        <v>581</v>
      </c>
      <c r="AV203" s="2">
        <f t="shared" si="3"/>
        <v>226.68</v>
      </c>
    </row>
    <row r="204" spans="1:48" x14ac:dyDescent="0.25">
      <c r="A204" s="2">
        <v>203</v>
      </c>
      <c r="B204" s="16" t="s">
        <v>211</v>
      </c>
      <c r="C204" s="26" t="s">
        <v>1090</v>
      </c>
      <c r="D204" s="33" t="s">
        <v>363</v>
      </c>
      <c r="E204" s="17" t="s">
        <v>15</v>
      </c>
      <c r="F204" s="17">
        <v>23000</v>
      </c>
      <c r="G204" s="28" t="s">
        <v>933</v>
      </c>
      <c r="H204" s="30">
        <v>10000</v>
      </c>
      <c r="I204" s="21">
        <v>44083</v>
      </c>
      <c r="J204" s="21"/>
      <c r="K204" s="18" t="s">
        <v>990</v>
      </c>
      <c r="L204" s="27">
        <v>0.43478260869565216</v>
      </c>
      <c r="M204" s="2" t="s">
        <v>1139</v>
      </c>
      <c r="N204" s="2" t="s">
        <v>53</v>
      </c>
      <c r="O204" s="2" t="s">
        <v>62</v>
      </c>
      <c r="P204" s="2" t="s">
        <v>1148</v>
      </c>
      <c r="W204" s="2">
        <v>3294</v>
      </c>
      <c r="X204" s="2">
        <v>0</v>
      </c>
      <c r="Y204" s="2">
        <v>3141</v>
      </c>
      <c r="Z204" s="2">
        <v>0</v>
      </c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>
        <f t="shared" si="3"/>
        <v>6435</v>
      </c>
      <c r="AV204" s="2">
        <f t="shared" si="3"/>
        <v>0</v>
      </c>
    </row>
    <row r="205" spans="1:48" x14ac:dyDescent="0.25">
      <c r="A205" s="2">
        <v>204</v>
      </c>
      <c r="B205" s="16" t="s">
        <v>213</v>
      </c>
      <c r="C205" s="26" t="s">
        <v>1105</v>
      </c>
      <c r="D205" s="33" t="s">
        <v>364</v>
      </c>
      <c r="E205" s="17" t="s">
        <v>7</v>
      </c>
      <c r="F205" s="17">
        <v>1300</v>
      </c>
      <c r="G205" s="28" t="s">
        <v>96</v>
      </c>
      <c r="H205" s="30">
        <v>1100</v>
      </c>
      <c r="I205" s="21">
        <v>44083</v>
      </c>
      <c r="J205" s="21"/>
      <c r="K205" s="18" t="s">
        <v>990</v>
      </c>
      <c r="L205" s="27">
        <v>0.84615384615384615</v>
      </c>
      <c r="M205" s="2" t="s">
        <v>1141</v>
      </c>
      <c r="N205" s="2" t="s">
        <v>57</v>
      </c>
      <c r="O205" s="2" t="s">
        <v>24</v>
      </c>
      <c r="P205" s="2" t="s">
        <v>1148</v>
      </c>
      <c r="W205" s="2">
        <v>271</v>
      </c>
      <c r="X205" s="2">
        <v>4</v>
      </c>
      <c r="Y205" s="2">
        <v>252</v>
      </c>
      <c r="Z205" s="2">
        <v>9</v>
      </c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>
        <f t="shared" si="3"/>
        <v>523</v>
      </c>
      <c r="AV205" s="2">
        <f t="shared" si="3"/>
        <v>13</v>
      </c>
    </row>
    <row r="206" spans="1:48" x14ac:dyDescent="0.25">
      <c r="A206" s="2">
        <v>205</v>
      </c>
      <c r="B206" s="16" t="s">
        <v>211</v>
      </c>
      <c r="C206" s="26" t="s">
        <v>1093</v>
      </c>
      <c r="D206" s="33" t="s">
        <v>365</v>
      </c>
      <c r="E206" s="17" t="s">
        <v>4</v>
      </c>
      <c r="F206" s="17">
        <v>33000</v>
      </c>
      <c r="G206" s="28" t="s">
        <v>124</v>
      </c>
      <c r="H206" s="30">
        <v>25000</v>
      </c>
      <c r="I206" s="21">
        <v>44114</v>
      </c>
      <c r="J206" s="21"/>
      <c r="K206" s="18" t="s">
        <v>990</v>
      </c>
      <c r="L206" s="27">
        <v>0.75757575757575757</v>
      </c>
      <c r="M206" s="2" t="s">
        <v>1141</v>
      </c>
      <c r="N206" s="2" t="s">
        <v>54</v>
      </c>
      <c r="O206" s="2" t="s">
        <v>82</v>
      </c>
      <c r="P206" s="2" t="s">
        <v>1148</v>
      </c>
      <c r="W206" s="2">
        <v>0</v>
      </c>
      <c r="X206" s="2">
        <v>717.36</v>
      </c>
      <c r="Y206" s="2">
        <v>0</v>
      </c>
      <c r="Z206" s="2">
        <v>768.04</v>
      </c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>
        <f t="shared" si="3"/>
        <v>0</v>
      </c>
      <c r="AV206" s="2">
        <f t="shared" si="3"/>
        <v>1485.4</v>
      </c>
    </row>
    <row r="207" spans="1:48" x14ac:dyDescent="0.25">
      <c r="A207" s="2">
        <v>206</v>
      </c>
      <c r="B207" s="16" t="s">
        <v>213</v>
      </c>
      <c r="C207" s="26" t="s">
        <v>1101</v>
      </c>
      <c r="D207" s="33" t="s">
        <v>366</v>
      </c>
      <c r="E207" s="17" t="s">
        <v>5</v>
      </c>
      <c r="F207" s="17">
        <v>33000</v>
      </c>
      <c r="G207" s="28" t="s">
        <v>129</v>
      </c>
      <c r="H207" s="30">
        <v>10000</v>
      </c>
      <c r="I207" s="21">
        <v>44114</v>
      </c>
      <c r="J207" s="21"/>
      <c r="K207" s="18" t="s">
        <v>990</v>
      </c>
      <c r="L207" s="27">
        <v>0.30303030303030304</v>
      </c>
      <c r="M207" s="2" t="s">
        <v>1138</v>
      </c>
      <c r="N207" s="2" t="s">
        <v>57</v>
      </c>
      <c r="O207" s="2" t="s">
        <v>86</v>
      </c>
      <c r="P207" s="2" t="s">
        <v>1148</v>
      </c>
      <c r="W207" s="2">
        <v>1228</v>
      </c>
      <c r="X207" s="2">
        <v>702.97</v>
      </c>
      <c r="Y207" s="2">
        <v>862</v>
      </c>
      <c r="Z207" s="2">
        <v>801.22</v>
      </c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>
        <f t="shared" si="3"/>
        <v>2090</v>
      </c>
      <c r="AV207" s="2">
        <f t="shared" si="3"/>
        <v>1504.19</v>
      </c>
    </row>
    <row r="208" spans="1:48" x14ac:dyDescent="0.25">
      <c r="A208" s="2">
        <v>207</v>
      </c>
      <c r="B208" s="16" t="s">
        <v>214</v>
      </c>
      <c r="C208" s="26" t="s">
        <v>1106</v>
      </c>
      <c r="D208" s="33" t="s">
        <v>367</v>
      </c>
      <c r="E208" s="17" t="s">
        <v>4</v>
      </c>
      <c r="F208" s="17">
        <v>16500</v>
      </c>
      <c r="G208" s="28" t="s">
        <v>107</v>
      </c>
      <c r="H208" s="30">
        <v>4800</v>
      </c>
      <c r="I208" s="21">
        <v>44114</v>
      </c>
      <c r="J208" s="21"/>
      <c r="K208" s="18" t="s">
        <v>990</v>
      </c>
      <c r="L208" s="27">
        <v>0.29090909090909089</v>
      </c>
      <c r="M208" s="2" t="s">
        <v>1138</v>
      </c>
      <c r="N208" s="2" t="s">
        <v>54</v>
      </c>
      <c r="O208" s="2" t="s">
        <v>82</v>
      </c>
      <c r="P208" s="2" t="s">
        <v>1148</v>
      </c>
      <c r="W208" s="2">
        <v>1349</v>
      </c>
      <c r="X208" s="2">
        <v>8.09</v>
      </c>
      <c r="Y208" s="2">
        <v>1336</v>
      </c>
      <c r="Z208" s="2">
        <v>6.28</v>
      </c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>
        <f t="shared" si="3"/>
        <v>2685</v>
      </c>
      <c r="AV208" s="2">
        <f t="shared" si="3"/>
        <v>14.370000000000001</v>
      </c>
    </row>
    <row r="209" spans="1:48" x14ac:dyDescent="0.25">
      <c r="A209" s="2">
        <v>208</v>
      </c>
      <c r="B209" s="16" t="s">
        <v>214</v>
      </c>
      <c r="C209" s="26" t="s">
        <v>1106</v>
      </c>
      <c r="D209" s="33" t="s">
        <v>368</v>
      </c>
      <c r="E209" s="17" t="s">
        <v>13</v>
      </c>
      <c r="F209" s="17">
        <v>10600</v>
      </c>
      <c r="G209" s="28" t="s">
        <v>136</v>
      </c>
      <c r="H209" s="30">
        <v>3200</v>
      </c>
      <c r="I209" s="21">
        <v>44114</v>
      </c>
      <c r="J209" s="21"/>
      <c r="K209" s="18" t="s">
        <v>990</v>
      </c>
      <c r="L209" s="27">
        <v>0.30188679245283018</v>
      </c>
      <c r="M209" s="2" t="s">
        <v>1138</v>
      </c>
      <c r="N209" s="2" t="s">
        <v>56</v>
      </c>
      <c r="O209" s="2" t="s">
        <v>83</v>
      </c>
      <c r="P209" s="2" t="s">
        <v>1148</v>
      </c>
      <c r="W209" s="2">
        <v>1147</v>
      </c>
      <c r="X209" s="2">
        <v>12.75</v>
      </c>
      <c r="Y209" s="2">
        <v>896</v>
      </c>
      <c r="Z209" s="2">
        <v>75.02</v>
      </c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>
        <f t="shared" si="3"/>
        <v>2043</v>
      </c>
      <c r="AV209" s="2">
        <f t="shared" si="3"/>
        <v>87.77</v>
      </c>
    </row>
    <row r="210" spans="1:48" x14ac:dyDescent="0.25">
      <c r="A210" s="2">
        <v>209</v>
      </c>
      <c r="B210" s="16" t="s">
        <v>214</v>
      </c>
      <c r="C210" s="26" t="s">
        <v>1073</v>
      </c>
      <c r="D210" s="33" t="s">
        <v>369</v>
      </c>
      <c r="E210" s="17" t="s">
        <v>5</v>
      </c>
      <c r="F210" s="17">
        <v>10600</v>
      </c>
      <c r="G210" s="28" t="s">
        <v>95</v>
      </c>
      <c r="H210" s="30">
        <v>7000</v>
      </c>
      <c r="I210" s="21">
        <v>44114</v>
      </c>
      <c r="J210" s="21"/>
      <c r="K210" s="18" t="s">
        <v>990</v>
      </c>
      <c r="L210" s="27">
        <v>0.660377358490566</v>
      </c>
      <c r="M210" s="2" t="s">
        <v>1141</v>
      </c>
      <c r="N210" s="2" t="s">
        <v>57</v>
      </c>
      <c r="O210" s="2" t="s">
        <v>86</v>
      </c>
      <c r="P210" s="2" t="s">
        <v>1148</v>
      </c>
      <c r="W210" s="2">
        <v>1471</v>
      </c>
      <c r="X210" s="2">
        <v>0</v>
      </c>
      <c r="Y210" s="2">
        <v>1225</v>
      </c>
      <c r="Z210" s="2">
        <v>0</v>
      </c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>
        <f t="shared" ref="AU210:AV273" si="4">W210+Y210+AA210+AC210+AE210+AG210+AI210+AK210+AM210+AO210+AQ210+AS210</f>
        <v>2696</v>
      </c>
      <c r="AV210" s="2">
        <f t="shared" si="4"/>
        <v>0</v>
      </c>
    </row>
    <row r="211" spans="1:48" x14ac:dyDescent="0.25">
      <c r="A211" s="2">
        <v>210</v>
      </c>
      <c r="B211" s="16" t="s">
        <v>209</v>
      </c>
      <c r="C211" s="26" t="s">
        <v>1067</v>
      </c>
      <c r="D211" s="33" t="s">
        <v>370</v>
      </c>
      <c r="E211" s="17" t="s">
        <v>7</v>
      </c>
      <c r="F211" s="17">
        <v>1300</v>
      </c>
      <c r="G211" s="28" t="s">
        <v>96</v>
      </c>
      <c r="H211" s="30">
        <v>1000</v>
      </c>
      <c r="I211" s="21">
        <v>44146</v>
      </c>
      <c r="J211" s="21"/>
      <c r="K211" s="18" t="s">
        <v>990</v>
      </c>
      <c r="L211" s="27">
        <v>0.76923076923076927</v>
      </c>
      <c r="M211" s="2" t="s">
        <v>1141</v>
      </c>
      <c r="N211" s="2" t="s">
        <v>57</v>
      </c>
      <c r="O211" s="2" t="s">
        <v>24</v>
      </c>
      <c r="P211" s="2" t="s">
        <v>1148</v>
      </c>
      <c r="W211" s="2">
        <v>202</v>
      </c>
      <c r="X211" s="2">
        <v>0</v>
      </c>
      <c r="Y211" s="2">
        <v>184</v>
      </c>
      <c r="Z211" s="2">
        <v>0</v>
      </c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>
        <f t="shared" si="4"/>
        <v>386</v>
      </c>
      <c r="AV211" s="2">
        <f t="shared" si="4"/>
        <v>0</v>
      </c>
    </row>
    <row r="212" spans="1:48" x14ac:dyDescent="0.25">
      <c r="A212" s="2">
        <v>211</v>
      </c>
      <c r="B212" s="16" t="s">
        <v>213</v>
      </c>
      <c r="C212" s="26" t="s">
        <v>1104</v>
      </c>
      <c r="D212" s="33" t="s">
        <v>371</v>
      </c>
      <c r="E212" s="17" t="s">
        <v>6</v>
      </c>
      <c r="F212" s="17">
        <v>4400</v>
      </c>
      <c r="G212" s="28" t="s">
        <v>120</v>
      </c>
      <c r="H212" s="30">
        <v>1680</v>
      </c>
      <c r="I212" s="21">
        <v>44146</v>
      </c>
      <c r="J212" s="21"/>
      <c r="K212" s="18" t="s">
        <v>990</v>
      </c>
      <c r="L212" s="27">
        <v>0.38181818181818183</v>
      </c>
      <c r="M212" s="2" t="s">
        <v>1139</v>
      </c>
      <c r="N212" s="2" t="s">
        <v>54</v>
      </c>
      <c r="O212" s="2" t="s">
        <v>82</v>
      </c>
      <c r="P212" s="2" t="s">
        <v>1148</v>
      </c>
      <c r="W212" s="2">
        <v>554</v>
      </c>
      <c r="X212" s="2">
        <v>0</v>
      </c>
      <c r="Y212" s="2">
        <v>513</v>
      </c>
      <c r="Z212" s="2">
        <v>0</v>
      </c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>
        <f t="shared" si="4"/>
        <v>1067</v>
      </c>
      <c r="AV212" s="2">
        <f t="shared" si="4"/>
        <v>0</v>
      </c>
    </row>
    <row r="213" spans="1:48" x14ac:dyDescent="0.25">
      <c r="A213" s="2">
        <v>212</v>
      </c>
      <c r="B213" s="16" t="s">
        <v>208</v>
      </c>
      <c r="C213" s="26" t="s">
        <v>1044</v>
      </c>
      <c r="D213" s="33" t="s">
        <v>372</v>
      </c>
      <c r="E213" s="17" t="s">
        <v>8</v>
      </c>
      <c r="F213" s="17">
        <v>3500</v>
      </c>
      <c r="G213" s="28" t="s">
        <v>93</v>
      </c>
      <c r="H213" s="30">
        <v>1000</v>
      </c>
      <c r="I213" s="21">
        <v>44177</v>
      </c>
      <c r="J213" s="21"/>
      <c r="K213" s="18" t="s">
        <v>990</v>
      </c>
      <c r="L213" s="27">
        <v>0.2857142857142857</v>
      </c>
      <c r="M213" s="2" t="s">
        <v>1138</v>
      </c>
      <c r="N213" s="2" t="s">
        <v>57</v>
      </c>
      <c r="O213" s="2" t="s">
        <v>64</v>
      </c>
      <c r="P213" s="2" t="s">
        <v>1148</v>
      </c>
      <c r="W213" s="2">
        <v>588</v>
      </c>
      <c r="X213" s="2">
        <v>25.17</v>
      </c>
      <c r="Y213" s="2">
        <v>656</v>
      </c>
      <c r="Z213" s="2">
        <v>34.33</v>
      </c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>
        <f t="shared" si="4"/>
        <v>1244</v>
      </c>
      <c r="AV213" s="2">
        <f t="shared" si="4"/>
        <v>59.5</v>
      </c>
    </row>
    <row r="214" spans="1:48" x14ac:dyDescent="0.25">
      <c r="A214" s="2">
        <v>213</v>
      </c>
      <c r="B214" s="16" t="s">
        <v>385</v>
      </c>
      <c r="C214" s="26" t="s">
        <v>1052</v>
      </c>
      <c r="D214" s="33" t="s">
        <v>373</v>
      </c>
      <c r="E214" s="17" t="s">
        <v>13</v>
      </c>
      <c r="F214" s="17">
        <v>53000</v>
      </c>
      <c r="G214" s="28" t="s">
        <v>106</v>
      </c>
      <c r="H214" s="30">
        <v>25000</v>
      </c>
      <c r="I214" s="21">
        <v>44177</v>
      </c>
      <c r="J214" s="21"/>
      <c r="K214" s="18" t="s">
        <v>990</v>
      </c>
      <c r="L214" s="27">
        <v>0.47169811320754718</v>
      </c>
      <c r="M214" s="2" t="s">
        <v>1140</v>
      </c>
      <c r="N214" s="2" t="s">
        <v>56</v>
      </c>
      <c r="O214" s="2" t="s">
        <v>83</v>
      </c>
      <c r="P214" s="2" t="s">
        <v>1148</v>
      </c>
      <c r="W214" s="2">
        <v>6749</v>
      </c>
      <c r="X214" s="2">
        <v>414.4</v>
      </c>
      <c r="Y214" s="2">
        <v>6360</v>
      </c>
      <c r="Z214" s="2">
        <v>239.2</v>
      </c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>
        <f t="shared" si="4"/>
        <v>13109</v>
      </c>
      <c r="AV214" s="2">
        <f t="shared" si="4"/>
        <v>653.59999999999991</v>
      </c>
    </row>
    <row r="215" spans="1:48" x14ac:dyDescent="0.25">
      <c r="A215" s="2">
        <v>214</v>
      </c>
      <c r="B215" s="16" t="s">
        <v>385</v>
      </c>
      <c r="C215" s="26" t="s">
        <v>1053</v>
      </c>
      <c r="D215" s="33" t="s">
        <v>374</v>
      </c>
      <c r="E215" s="17" t="s">
        <v>13</v>
      </c>
      <c r="F215" s="17">
        <v>33000</v>
      </c>
      <c r="G215" s="28" t="s">
        <v>112</v>
      </c>
      <c r="H215" s="30">
        <v>25000</v>
      </c>
      <c r="I215" s="21">
        <v>44177</v>
      </c>
      <c r="J215" s="21"/>
      <c r="K215" s="18" t="s">
        <v>990</v>
      </c>
      <c r="L215" s="27">
        <v>0.75757575757575757</v>
      </c>
      <c r="M215" s="2" t="s">
        <v>1141</v>
      </c>
      <c r="N215" s="2" t="s">
        <v>56</v>
      </c>
      <c r="O215" s="2" t="s">
        <v>83</v>
      </c>
      <c r="P215" s="2" t="s">
        <v>1148</v>
      </c>
      <c r="W215" s="2">
        <v>2562</v>
      </c>
      <c r="X215" s="2">
        <v>248.72</v>
      </c>
      <c r="Y215" s="2">
        <v>1777</v>
      </c>
      <c r="Z215" s="2">
        <v>723.03</v>
      </c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>
        <f t="shared" si="4"/>
        <v>4339</v>
      </c>
      <c r="AV215" s="2">
        <f t="shared" si="4"/>
        <v>971.75</v>
      </c>
    </row>
    <row r="216" spans="1:48" x14ac:dyDescent="0.25">
      <c r="A216" s="2">
        <v>215</v>
      </c>
      <c r="B216" s="16" t="s">
        <v>386</v>
      </c>
      <c r="C216" s="26" t="s">
        <v>1071</v>
      </c>
      <c r="D216" s="33" t="s">
        <v>375</v>
      </c>
      <c r="E216" s="17" t="s">
        <v>5</v>
      </c>
      <c r="F216" s="17">
        <v>11000</v>
      </c>
      <c r="G216" s="28" t="s">
        <v>132</v>
      </c>
      <c r="H216" s="30">
        <v>4000</v>
      </c>
      <c r="I216" s="21">
        <v>44177</v>
      </c>
      <c r="J216" s="21"/>
      <c r="K216" s="18" t="s">
        <v>990</v>
      </c>
      <c r="L216" s="27">
        <v>0.36363636363636365</v>
      </c>
      <c r="M216" s="2" t="s">
        <v>1139</v>
      </c>
      <c r="N216" s="2" t="s">
        <v>57</v>
      </c>
      <c r="O216" s="2" t="s">
        <v>86</v>
      </c>
      <c r="P216" s="2" t="s">
        <v>1148</v>
      </c>
      <c r="W216" s="2">
        <v>1398</v>
      </c>
      <c r="X216" s="2">
        <v>554</v>
      </c>
      <c r="Y216" s="2">
        <v>913</v>
      </c>
      <c r="Z216" s="2">
        <v>355</v>
      </c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>
        <f t="shared" si="4"/>
        <v>2311</v>
      </c>
      <c r="AV216" s="2">
        <f t="shared" si="4"/>
        <v>909</v>
      </c>
    </row>
    <row r="217" spans="1:48" x14ac:dyDescent="0.25">
      <c r="A217" s="2">
        <v>216</v>
      </c>
      <c r="B217" s="16" t="s">
        <v>209</v>
      </c>
      <c r="C217" s="26" t="s">
        <v>1067</v>
      </c>
      <c r="D217" s="33" t="s">
        <v>376</v>
      </c>
      <c r="E217" s="17" t="s">
        <v>8</v>
      </c>
      <c r="F217" s="17">
        <v>3500</v>
      </c>
      <c r="G217" s="28" t="s">
        <v>93</v>
      </c>
      <c r="H217" s="30">
        <v>2200</v>
      </c>
      <c r="I217" s="21">
        <v>44177</v>
      </c>
      <c r="J217" s="21"/>
      <c r="K217" s="18" t="s">
        <v>990</v>
      </c>
      <c r="L217" s="27">
        <v>0.62857142857142856</v>
      </c>
      <c r="M217" s="2" t="s">
        <v>1141</v>
      </c>
      <c r="N217" s="2" t="s">
        <v>57</v>
      </c>
      <c r="O217" s="2" t="s">
        <v>64</v>
      </c>
      <c r="P217" s="2" t="s">
        <v>1148</v>
      </c>
      <c r="W217" s="2">
        <v>410</v>
      </c>
      <c r="X217" s="2">
        <v>30</v>
      </c>
      <c r="Y217" s="2">
        <v>383</v>
      </c>
      <c r="Z217" s="2">
        <v>33</v>
      </c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>
        <f t="shared" si="4"/>
        <v>793</v>
      </c>
      <c r="AV217" s="2">
        <f t="shared" si="4"/>
        <v>63</v>
      </c>
    </row>
    <row r="218" spans="1:48" x14ac:dyDescent="0.25">
      <c r="A218" s="2">
        <v>217</v>
      </c>
      <c r="B218" s="16" t="s">
        <v>213</v>
      </c>
      <c r="C218" s="26" t="s">
        <v>1101</v>
      </c>
      <c r="D218" s="33" t="s">
        <v>377</v>
      </c>
      <c r="E218" s="17" t="s">
        <v>8</v>
      </c>
      <c r="F218" s="17">
        <v>3500</v>
      </c>
      <c r="G218" s="28" t="s">
        <v>93</v>
      </c>
      <c r="H218" s="30">
        <v>2000</v>
      </c>
      <c r="I218" s="21">
        <v>44177</v>
      </c>
      <c r="J218" s="21"/>
      <c r="K218" s="18" t="s">
        <v>990</v>
      </c>
      <c r="L218" s="27">
        <v>0.5714285714285714</v>
      </c>
      <c r="M218" s="2" t="s">
        <v>1140</v>
      </c>
      <c r="N218" s="2" t="s">
        <v>57</v>
      </c>
      <c r="O218" s="2" t="s">
        <v>64</v>
      </c>
      <c r="P218" s="2" t="s">
        <v>1148</v>
      </c>
      <c r="W218" s="2">
        <v>235</v>
      </c>
      <c r="X218" s="2">
        <v>132</v>
      </c>
      <c r="Y218" s="2">
        <v>261</v>
      </c>
      <c r="Z218" s="2">
        <v>111</v>
      </c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>
        <f t="shared" si="4"/>
        <v>496</v>
      </c>
      <c r="AV218" s="2">
        <f t="shared" si="4"/>
        <v>243</v>
      </c>
    </row>
    <row r="219" spans="1:48" x14ac:dyDescent="0.25">
      <c r="A219" s="2">
        <v>218</v>
      </c>
      <c r="B219" s="16" t="s">
        <v>213</v>
      </c>
      <c r="C219" s="26" t="s">
        <v>1103</v>
      </c>
      <c r="D219" s="33" t="s">
        <v>378</v>
      </c>
      <c r="E219" s="17" t="s">
        <v>5</v>
      </c>
      <c r="F219" s="17">
        <v>33000</v>
      </c>
      <c r="G219" s="28" t="s">
        <v>129</v>
      </c>
      <c r="H219" s="30">
        <v>20000</v>
      </c>
      <c r="I219" s="21">
        <v>44177</v>
      </c>
      <c r="J219" s="21"/>
      <c r="K219" s="18" t="s">
        <v>990</v>
      </c>
      <c r="L219" s="27">
        <v>0.60606060606060608</v>
      </c>
      <c r="M219" s="2" t="s">
        <v>1140</v>
      </c>
      <c r="N219" s="2" t="s">
        <v>57</v>
      </c>
      <c r="O219" s="2" t="s">
        <v>86</v>
      </c>
      <c r="P219" s="2" t="s">
        <v>1148</v>
      </c>
      <c r="W219" s="2">
        <v>4137</v>
      </c>
      <c r="X219" s="2">
        <v>761.3</v>
      </c>
      <c r="Y219" s="2">
        <v>3704</v>
      </c>
      <c r="Z219" s="2">
        <v>728.06</v>
      </c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>
        <f t="shared" si="4"/>
        <v>7841</v>
      </c>
      <c r="AV219" s="2">
        <f t="shared" si="4"/>
        <v>1489.36</v>
      </c>
    </row>
    <row r="220" spans="1:48" x14ac:dyDescent="0.25">
      <c r="A220" s="2">
        <v>219</v>
      </c>
      <c r="B220" s="16" t="s">
        <v>213</v>
      </c>
      <c r="C220" s="26" t="s">
        <v>1104</v>
      </c>
      <c r="D220" s="33" t="s">
        <v>379</v>
      </c>
      <c r="E220" s="17" t="s">
        <v>15</v>
      </c>
      <c r="F220" s="17">
        <v>33000</v>
      </c>
      <c r="G220" s="28" t="s">
        <v>919</v>
      </c>
      <c r="H220" s="30">
        <v>5280</v>
      </c>
      <c r="I220" s="21">
        <v>44177</v>
      </c>
      <c r="J220" s="21"/>
      <c r="K220" s="18" t="s">
        <v>990</v>
      </c>
      <c r="L220" s="27">
        <v>0.16</v>
      </c>
      <c r="M220" s="2" t="s">
        <v>1138</v>
      </c>
      <c r="N220" s="2" t="s">
        <v>53</v>
      </c>
      <c r="O220" s="2" t="s">
        <v>62</v>
      </c>
      <c r="P220" s="2" t="s">
        <v>1148</v>
      </c>
      <c r="W220" s="2">
        <v>2105</v>
      </c>
      <c r="X220" s="2">
        <v>238.28</v>
      </c>
      <c r="Y220" s="2">
        <v>2152</v>
      </c>
      <c r="Z220" s="2">
        <v>231.94</v>
      </c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>
        <f t="shared" si="4"/>
        <v>4257</v>
      </c>
      <c r="AV220" s="2">
        <f t="shared" si="4"/>
        <v>470.22</v>
      </c>
    </row>
    <row r="221" spans="1:48" x14ac:dyDescent="0.25">
      <c r="A221" s="2">
        <v>220</v>
      </c>
      <c r="B221" s="16" t="s">
        <v>214</v>
      </c>
      <c r="C221" s="26" t="s">
        <v>1110</v>
      </c>
      <c r="D221" s="33" t="s">
        <v>380</v>
      </c>
      <c r="E221" s="17" t="s">
        <v>17</v>
      </c>
      <c r="F221" s="17">
        <v>240000</v>
      </c>
      <c r="G221" s="28" t="s">
        <v>133</v>
      </c>
      <c r="H221" s="30">
        <v>72000</v>
      </c>
      <c r="I221" s="21">
        <v>44177</v>
      </c>
      <c r="J221" s="21"/>
      <c r="K221" s="18" t="s">
        <v>990</v>
      </c>
      <c r="L221" s="27">
        <v>0.3</v>
      </c>
      <c r="M221" s="2" t="s">
        <v>1138</v>
      </c>
      <c r="N221" s="2" t="s">
        <v>54</v>
      </c>
      <c r="O221" s="2" t="s">
        <v>66</v>
      </c>
      <c r="P221" s="2" t="s">
        <v>1149</v>
      </c>
      <c r="W221" s="2">
        <v>25426</v>
      </c>
      <c r="X221" s="2">
        <v>1042</v>
      </c>
      <c r="Y221" s="2">
        <v>32692</v>
      </c>
      <c r="Z221" s="2">
        <v>509.2</v>
      </c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>
        <f t="shared" si="4"/>
        <v>58118</v>
      </c>
      <c r="AV221" s="2">
        <f t="shared" si="4"/>
        <v>1551.2</v>
      </c>
    </row>
    <row r="222" spans="1:48" x14ac:dyDescent="0.25">
      <c r="A222" s="2">
        <v>221</v>
      </c>
      <c r="B222" s="16" t="s">
        <v>215</v>
      </c>
      <c r="C222" s="26" t="s">
        <v>1111</v>
      </c>
      <c r="D222" s="33" t="s">
        <v>381</v>
      </c>
      <c r="E222" s="17" t="s">
        <v>7</v>
      </c>
      <c r="F222" s="17">
        <v>1300</v>
      </c>
      <c r="G222" s="28" t="s">
        <v>96</v>
      </c>
      <c r="H222" s="30">
        <v>1000</v>
      </c>
      <c r="I222" s="21">
        <v>44177</v>
      </c>
      <c r="J222" s="21"/>
      <c r="K222" s="18" t="s">
        <v>990</v>
      </c>
      <c r="L222" s="27">
        <v>0.76923076923076927</v>
      </c>
      <c r="M222" s="2" t="s">
        <v>1141</v>
      </c>
      <c r="N222" s="2" t="s">
        <v>57</v>
      </c>
      <c r="O222" s="2" t="s">
        <v>24</v>
      </c>
      <c r="P222" s="2" t="s">
        <v>1148</v>
      </c>
      <c r="W222" s="2">
        <v>399</v>
      </c>
      <c r="X222" s="2">
        <v>0</v>
      </c>
      <c r="Y222" s="2">
        <v>346</v>
      </c>
      <c r="Z222" s="2">
        <v>0</v>
      </c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>
        <f t="shared" si="4"/>
        <v>745</v>
      </c>
      <c r="AV222" s="2">
        <f t="shared" si="4"/>
        <v>0</v>
      </c>
    </row>
    <row r="223" spans="1:48" x14ac:dyDescent="0.25">
      <c r="A223" s="2">
        <v>222</v>
      </c>
      <c r="B223" s="16" t="s">
        <v>215</v>
      </c>
      <c r="C223" s="26" t="s">
        <v>1111</v>
      </c>
      <c r="D223" s="33" t="s">
        <v>382</v>
      </c>
      <c r="E223" s="17" t="s">
        <v>7</v>
      </c>
      <c r="F223" s="17">
        <v>2200</v>
      </c>
      <c r="G223" s="28" t="s">
        <v>91</v>
      </c>
      <c r="H223" s="30">
        <v>2200</v>
      </c>
      <c r="I223" s="21">
        <v>44177</v>
      </c>
      <c r="J223" s="21"/>
      <c r="K223" s="18" t="s">
        <v>990</v>
      </c>
      <c r="L223" s="27">
        <v>1</v>
      </c>
      <c r="M223" s="2" t="s">
        <v>1141</v>
      </c>
      <c r="N223" s="2" t="s">
        <v>57</v>
      </c>
      <c r="O223" s="2" t="s">
        <v>23</v>
      </c>
      <c r="P223" s="2" t="s">
        <v>1148</v>
      </c>
      <c r="W223" s="2">
        <v>248</v>
      </c>
      <c r="X223" s="2">
        <v>28.43</v>
      </c>
      <c r="Y223" s="2">
        <v>243</v>
      </c>
      <c r="Z223" s="2">
        <v>30.13</v>
      </c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>
        <f t="shared" si="4"/>
        <v>491</v>
      </c>
      <c r="AV223" s="2">
        <f t="shared" si="4"/>
        <v>58.56</v>
      </c>
    </row>
    <row r="224" spans="1:48" x14ac:dyDescent="0.25">
      <c r="A224" s="2">
        <v>223</v>
      </c>
      <c r="B224" s="16" t="s">
        <v>388</v>
      </c>
      <c r="C224" s="26" t="s">
        <v>1116</v>
      </c>
      <c r="D224" s="33" t="s">
        <v>383</v>
      </c>
      <c r="E224" s="17" t="s">
        <v>13</v>
      </c>
      <c r="F224" s="17">
        <v>105000</v>
      </c>
      <c r="G224" s="28" t="s">
        <v>113</v>
      </c>
      <c r="H224" s="30">
        <v>50000</v>
      </c>
      <c r="I224" s="21">
        <v>44177</v>
      </c>
      <c r="J224" s="21"/>
      <c r="K224" s="18" t="s">
        <v>990</v>
      </c>
      <c r="L224" s="27">
        <v>0.47619047619047616</v>
      </c>
      <c r="M224" s="2" t="s">
        <v>1140</v>
      </c>
      <c r="N224" s="2" t="s">
        <v>56</v>
      </c>
      <c r="O224" s="2" t="s">
        <v>83</v>
      </c>
      <c r="P224" s="2" t="s">
        <v>1148</v>
      </c>
      <c r="W224" s="2">
        <v>13746</v>
      </c>
      <c r="X224" s="2">
        <v>1.2</v>
      </c>
      <c r="Y224" s="2">
        <v>14951</v>
      </c>
      <c r="Z224" s="2">
        <v>0.4</v>
      </c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>
        <f t="shared" si="4"/>
        <v>28697</v>
      </c>
      <c r="AV224" s="2">
        <f t="shared" si="4"/>
        <v>1.6</v>
      </c>
    </row>
    <row r="225" spans="1:48" x14ac:dyDescent="0.25">
      <c r="A225" s="2">
        <v>224</v>
      </c>
      <c r="B225" s="16" t="s">
        <v>206</v>
      </c>
      <c r="C225" s="26" t="s">
        <v>1035</v>
      </c>
      <c r="D225" s="33" t="s">
        <v>389</v>
      </c>
      <c r="E225" s="17" t="s">
        <v>7</v>
      </c>
      <c r="F225" s="17">
        <v>1300</v>
      </c>
      <c r="G225" s="28" t="s">
        <v>96</v>
      </c>
      <c r="H225" s="30">
        <v>1000</v>
      </c>
      <c r="I225" s="21">
        <v>44197</v>
      </c>
      <c r="J225" s="21"/>
      <c r="K225" s="18" t="s">
        <v>990</v>
      </c>
      <c r="L225" s="27">
        <v>0.76923076923076927</v>
      </c>
      <c r="M225" s="2" t="s">
        <v>1141</v>
      </c>
      <c r="N225" s="2" t="s">
        <v>57</v>
      </c>
      <c r="O225" s="2" t="s">
        <v>24</v>
      </c>
      <c r="P225" s="2" t="s">
        <v>1148</v>
      </c>
      <c r="W225" s="2">
        <v>194</v>
      </c>
      <c r="X225" s="2">
        <v>40.31</v>
      </c>
      <c r="Y225" s="2">
        <v>205</v>
      </c>
      <c r="Z225" s="2">
        <v>47.85</v>
      </c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>
        <f t="shared" si="4"/>
        <v>399</v>
      </c>
      <c r="AV225" s="2">
        <f t="shared" si="4"/>
        <v>88.16</v>
      </c>
    </row>
    <row r="226" spans="1:48" x14ac:dyDescent="0.25">
      <c r="A226" s="2">
        <v>225</v>
      </c>
      <c r="B226" s="16" t="s">
        <v>208</v>
      </c>
      <c r="C226" s="26" t="s">
        <v>1048</v>
      </c>
      <c r="D226" s="33" t="s">
        <v>390</v>
      </c>
      <c r="E226" s="17" t="s">
        <v>7</v>
      </c>
      <c r="F226" s="17">
        <v>1300</v>
      </c>
      <c r="G226" s="28" t="s">
        <v>96</v>
      </c>
      <c r="H226" s="30">
        <v>1000</v>
      </c>
      <c r="I226" s="21">
        <v>44197</v>
      </c>
      <c r="J226" s="21"/>
      <c r="K226" s="18" t="s">
        <v>990</v>
      </c>
      <c r="L226" s="27">
        <v>0.76923076923076927</v>
      </c>
      <c r="M226" s="2" t="s">
        <v>1141</v>
      </c>
      <c r="N226" s="2" t="s">
        <v>57</v>
      </c>
      <c r="O226" s="2" t="s">
        <v>24</v>
      </c>
      <c r="P226" s="2" t="s">
        <v>1148</v>
      </c>
      <c r="W226" s="2">
        <v>227</v>
      </c>
      <c r="X226" s="2">
        <v>0</v>
      </c>
      <c r="Y226" s="2">
        <v>211</v>
      </c>
      <c r="Z226" s="2">
        <v>27</v>
      </c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>
        <f t="shared" si="4"/>
        <v>438</v>
      </c>
      <c r="AV226" s="2">
        <f t="shared" si="4"/>
        <v>27</v>
      </c>
    </row>
    <row r="227" spans="1:48" x14ac:dyDescent="0.25">
      <c r="A227" s="2">
        <v>226</v>
      </c>
      <c r="B227" s="16" t="s">
        <v>213</v>
      </c>
      <c r="C227" s="26" t="s">
        <v>1105</v>
      </c>
      <c r="D227" s="33" t="s">
        <v>391</v>
      </c>
      <c r="E227" s="17" t="s">
        <v>7</v>
      </c>
      <c r="F227" s="17">
        <v>2200</v>
      </c>
      <c r="G227" s="28" t="s">
        <v>91</v>
      </c>
      <c r="H227" s="30">
        <v>2000</v>
      </c>
      <c r="I227" s="21">
        <v>44197</v>
      </c>
      <c r="J227" s="21"/>
      <c r="K227" s="18" t="s">
        <v>990</v>
      </c>
      <c r="L227" s="27">
        <v>0.90909090909090906</v>
      </c>
      <c r="M227" s="2" t="s">
        <v>1141</v>
      </c>
      <c r="N227" s="2" t="s">
        <v>57</v>
      </c>
      <c r="O227" s="2" t="s">
        <v>23</v>
      </c>
      <c r="P227" s="2" t="s">
        <v>1148</v>
      </c>
      <c r="W227" s="2">
        <v>211</v>
      </c>
      <c r="X227" s="2">
        <v>116</v>
      </c>
      <c r="Y227" s="2">
        <v>197</v>
      </c>
      <c r="Z227" s="2">
        <v>124</v>
      </c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>
        <f t="shared" si="4"/>
        <v>408</v>
      </c>
      <c r="AV227" s="2">
        <f t="shared" si="4"/>
        <v>240</v>
      </c>
    </row>
    <row r="228" spans="1:48" x14ac:dyDescent="0.25">
      <c r="A228" s="2">
        <v>227</v>
      </c>
      <c r="B228" s="16" t="s">
        <v>215</v>
      </c>
      <c r="C228" s="26" t="s">
        <v>1111</v>
      </c>
      <c r="D228" s="33" t="s">
        <v>392</v>
      </c>
      <c r="E228" s="17" t="s">
        <v>7</v>
      </c>
      <c r="F228" s="17">
        <v>1300</v>
      </c>
      <c r="G228" s="28" t="s">
        <v>96</v>
      </c>
      <c r="H228" s="30">
        <v>1000</v>
      </c>
      <c r="I228" s="21">
        <v>44197</v>
      </c>
      <c r="J228" s="21"/>
      <c r="K228" s="18" t="s">
        <v>990</v>
      </c>
      <c r="L228" s="27">
        <v>0.76923076923076927</v>
      </c>
      <c r="M228" s="2" t="s">
        <v>1141</v>
      </c>
      <c r="N228" s="2" t="s">
        <v>57</v>
      </c>
      <c r="O228" s="2" t="s">
        <v>24</v>
      </c>
      <c r="P228" s="2" t="s">
        <v>1148</v>
      </c>
      <c r="W228" s="2">
        <v>209</v>
      </c>
      <c r="X228" s="2">
        <v>101.19</v>
      </c>
      <c r="Y228" s="2">
        <v>167</v>
      </c>
      <c r="Z228" s="2">
        <v>95.52</v>
      </c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>
        <f t="shared" si="4"/>
        <v>376</v>
      </c>
      <c r="AV228" s="2">
        <f t="shared" si="4"/>
        <v>196.70999999999998</v>
      </c>
    </row>
    <row r="229" spans="1:48" x14ac:dyDescent="0.25">
      <c r="A229" s="2">
        <v>228</v>
      </c>
      <c r="B229" s="16" t="s">
        <v>215</v>
      </c>
      <c r="C229" s="26" t="s">
        <v>1111</v>
      </c>
      <c r="D229" s="33" t="s">
        <v>393</v>
      </c>
      <c r="E229" s="17" t="s">
        <v>7</v>
      </c>
      <c r="F229" s="17">
        <v>1300</v>
      </c>
      <c r="G229" s="28" t="s">
        <v>96</v>
      </c>
      <c r="H229" s="30">
        <v>1000</v>
      </c>
      <c r="I229" s="21">
        <v>44197</v>
      </c>
      <c r="J229" s="21"/>
      <c r="K229" s="18" t="s">
        <v>990</v>
      </c>
      <c r="L229" s="27">
        <v>0.76923076923076927</v>
      </c>
      <c r="M229" s="2" t="s">
        <v>1141</v>
      </c>
      <c r="N229" s="2" t="s">
        <v>57</v>
      </c>
      <c r="O229" s="2" t="s">
        <v>24</v>
      </c>
      <c r="P229" s="2" t="s">
        <v>1148</v>
      </c>
      <c r="W229" s="2">
        <v>197</v>
      </c>
      <c r="X229" s="2">
        <v>87.88</v>
      </c>
      <c r="Y229" s="2">
        <v>178</v>
      </c>
      <c r="Z229" s="2">
        <v>82</v>
      </c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>
        <f t="shared" si="4"/>
        <v>375</v>
      </c>
      <c r="AV229" s="2">
        <f t="shared" si="4"/>
        <v>169.88</v>
      </c>
    </row>
    <row r="230" spans="1:48" x14ac:dyDescent="0.25">
      <c r="A230" s="2">
        <v>229</v>
      </c>
      <c r="B230" s="16" t="s">
        <v>215</v>
      </c>
      <c r="C230" s="26" t="s">
        <v>1111</v>
      </c>
      <c r="D230" s="33" t="s">
        <v>394</v>
      </c>
      <c r="E230" s="17" t="s">
        <v>7</v>
      </c>
      <c r="F230" s="17">
        <v>2200</v>
      </c>
      <c r="G230" s="28" t="s">
        <v>91</v>
      </c>
      <c r="H230" s="30">
        <v>1780</v>
      </c>
      <c r="I230" s="21">
        <v>44197</v>
      </c>
      <c r="J230" s="21"/>
      <c r="K230" s="18" t="s">
        <v>990</v>
      </c>
      <c r="L230" s="27">
        <v>0.80909090909090908</v>
      </c>
      <c r="M230" s="2" t="s">
        <v>1141</v>
      </c>
      <c r="N230" s="2" t="s">
        <v>57</v>
      </c>
      <c r="O230" s="2" t="s">
        <v>23</v>
      </c>
      <c r="P230" s="2" t="s">
        <v>1148</v>
      </c>
      <c r="W230" s="2">
        <v>506</v>
      </c>
      <c r="X230" s="2">
        <v>89.39</v>
      </c>
      <c r="Y230" s="2">
        <v>413</v>
      </c>
      <c r="Z230" s="2">
        <v>94.36</v>
      </c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>
        <f t="shared" si="4"/>
        <v>919</v>
      </c>
      <c r="AV230" s="2">
        <f t="shared" si="4"/>
        <v>183.75</v>
      </c>
    </row>
    <row r="231" spans="1:48" x14ac:dyDescent="0.25">
      <c r="A231" s="2">
        <v>230</v>
      </c>
      <c r="B231" s="16" t="s">
        <v>215</v>
      </c>
      <c r="C231" s="26" t="s">
        <v>1111</v>
      </c>
      <c r="D231" s="33" t="s">
        <v>395</v>
      </c>
      <c r="E231" s="17" t="s">
        <v>8</v>
      </c>
      <c r="F231" s="17">
        <v>5500</v>
      </c>
      <c r="G231" s="28" t="s">
        <v>90</v>
      </c>
      <c r="H231" s="30">
        <v>3000</v>
      </c>
      <c r="I231" s="21">
        <v>44197</v>
      </c>
      <c r="J231" s="21"/>
      <c r="K231" s="18" t="s">
        <v>990</v>
      </c>
      <c r="L231" s="27">
        <v>0.54545454545454541</v>
      </c>
      <c r="M231" s="2" t="s">
        <v>1140</v>
      </c>
      <c r="N231" s="2" t="s">
        <v>57</v>
      </c>
      <c r="O231" s="2" t="s">
        <v>64</v>
      </c>
      <c r="P231" s="2" t="s">
        <v>1148</v>
      </c>
      <c r="W231" s="2">
        <v>907</v>
      </c>
      <c r="X231" s="2">
        <v>194</v>
      </c>
      <c r="Y231" s="2">
        <v>843</v>
      </c>
      <c r="Z231" s="2">
        <v>179.63</v>
      </c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>
        <f t="shared" si="4"/>
        <v>1750</v>
      </c>
      <c r="AV231" s="2">
        <f t="shared" si="4"/>
        <v>373.63</v>
      </c>
    </row>
    <row r="232" spans="1:48" x14ac:dyDescent="0.25">
      <c r="A232" s="2">
        <v>231</v>
      </c>
      <c r="B232" s="16" t="s">
        <v>206</v>
      </c>
      <c r="C232" s="26" t="s">
        <v>1035</v>
      </c>
      <c r="D232" s="33" t="s">
        <v>396</v>
      </c>
      <c r="E232" s="17" t="s">
        <v>15</v>
      </c>
      <c r="F232" s="17">
        <v>131000</v>
      </c>
      <c r="G232" s="28" t="s">
        <v>937</v>
      </c>
      <c r="H232" s="30">
        <v>25000</v>
      </c>
      <c r="I232" s="21">
        <v>44229</v>
      </c>
      <c r="J232" s="21"/>
      <c r="K232" s="18" t="s">
        <v>990</v>
      </c>
      <c r="L232" s="27">
        <v>0.19083969465648856</v>
      </c>
      <c r="M232" s="2" t="s">
        <v>1138</v>
      </c>
      <c r="N232" s="2" t="s">
        <v>53</v>
      </c>
      <c r="O232" s="2" t="s">
        <v>62</v>
      </c>
      <c r="P232" s="2" t="s">
        <v>1148</v>
      </c>
      <c r="W232" s="2">
        <v>18810</v>
      </c>
      <c r="X232" s="2">
        <v>0</v>
      </c>
      <c r="Y232" s="2">
        <v>17775</v>
      </c>
      <c r="Z232" s="2">
        <v>0</v>
      </c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>
        <f t="shared" si="4"/>
        <v>36585</v>
      </c>
      <c r="AV232" s="2">
        <f t="shared" si="4"/>
        <v>0</v>
      </c>
    </row>
    <row r="233" spans="1:48" x14ac:dyDescent="0.25">
      <c r="A233" s="2">
        <v>232</v>
      </c>
      <c r="B233" s="16" t="s">
        <v>210</v>
      </c>
      <c r="C233" s="26" t="s">
        <v>1079</v>
      </c>
      <c r="D233" s="33" t="s">
        <v>397</v>
      </c>
      <c r="E233" s="17" t="s">
        <v>13</v>
      </c>
      <c r="F233" s="17">
        <v>105000</v>
      </c>
      <c r="G233" s="28" t="s">
        <v>113</v>
      </c>
      <c r="H233" s="30">
        <v>25000</v>
      </c>
      <c r="I233" s="21">
        <v>44229</v>
      </c>
      <c r="J233" s="21"/>
      <c r="K233" s="18" t="s">
        <v>990</v>
      </c>
      <c r="L233" s="27">
        <v>0.23809523809523808</v>
      </c>
      <c r="M233" s="2" t="s">
        <v>1138</v>
      </c>
      <c r="N233" s="2" t="s">
        <v>56</v>
      </c>
      <c r="O233" s="2" t="s">
        <v>83</v>
      </c>
      <c r="P233" s="2" t="s">
        <v>1148</v>
      </c>
      <c r="W233" s="2">
        <v>7468</v>
      </c>
      <c r="X233" s="2">
        <v>0</v>
      </c>
      <c r="Y233" s="2">
        <v>7168</v>
      </c>
      <c r="Z233" s="2">
        <v>0</v>
      </c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>
        <f t="shared" si="4"/>
        <v>14636</v>
      </c>
      <c r="AV233" s="2">
        <f t="shared" si="4"/>
        <v>0</v>
      </c>
    </row>
    <row r="234" spans="1:48" x14ac:dyDescent="0.25">
      <c r="A234" s="2">
        <v>233</v>
      </c>
      <c r="B234" s="16" t="s">
        <v>210</v>
      </c>
      <c r="C234" s="26" t="s">
        <v>1079</v>
      </c>
      <c r="D234" s="33" t="s">
        <v>398</v>
      </c>
      <c r="E234" s="17" t="s">
        <v>13</v>
      </c>
      <c r="F234" s="17">
        <v>105000</v>
      </c>
      <c r="G234" s="28" t="s">
        <v>113</v>
      </c>
      <c r="H234" s="30">
        <v>25000</v>
      </c>
      <c r="I234" s="21">
        <v>44229</v>
      </c>
      <c r="J234" s="21"/>
      <c r="K234" s="18" t="s">
        <v>990</v>
      </c>
      <c r="L234" s="27">
        <v>0.23809523809523808</v>
      </c>
      <c r="M234" s="2" t="s">
        <v>1138</v>
      </c>
      <c r="N234" s="2" t="s">
        <v>56</v>
      </c>
      <c r="O234" s="2" t="s">
        <v>83</v>
      </c>
      <c r="P234" s="2" t="s">
        <v>1148</v>
      </c>
      <c r="W234" s="2">
        <v>11497</v>
      </c>
      <c r="X234" s="2">
        <v>0</v>
      </c>
      <c r="Y234" s="2">
        <v>10740</v>
      </c>
      <c r="Z234" s="2">
        <v>0</v>
      </c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>
        <f t="shared" si="4"/>
        <v>22237</v>
      </c>
      <c r="AV234" s="2">
        <f t="shared" si="4"/>
        <v>0</v>
      </c>
    </row>
    <row r="235" spans="1:48" x14ac:dyDescent="0.25">
      <c r="A235" s="2">
        <v>234</v>
      </c>
      <c r="B235" s="16" t="s">
        <v>210</v>
      </c>
      <c r="C235" s="26" t="s">
        <v>1080</v>
      </c>
      <c r="D235" s="33" t="s">
        <v>399</v>
      </c>
      <c r="E235" s="17" t="s">
        <v>13</v>
      </c>
      <c r="F235" s="17">
        <v>131000</v>
      </c>
      <c r="G235" s="28" t="s">
        <v>104</v>
      </c>
      <c r="H235" s="30">
        <v>25000</v>
      </c>
      <c r="I235" s="21">
        <v>44229</v>
      </c>
      <c r="J235" s="21"/>
      <c r="K235" s="18" t="s">
        <v>990</v>
      </c>
      <c r="L235" s="27">
        <v>0.19083969465648856</v>
      </c>
      <c r="M235" s="2" t="s">
        <v>1138</v>
      </c>
      <c r="N235" s="2" t="s">
        <v>56</v>
      </c>
      <c r="O235" s="2" t="s">
        <v>83</v>
      </c>
      <c r="P235" s="2" t="s">
        <v>1148</v>
      </c>
      <c r="W235" s="2">
        <v>20009</v>
      </c>
      <c r="X235" s="2">
        <v>498.8</v>
      </c>
      <c r="Y235" s="2">
        <v>19793</v>
      </c>
      <c r="Z235" s="2">
        <v>634</v>
      </c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>
        <f t="shared" si="4"/>
        <v>39802</v>
      </c>
      <c r="AV235" s="2">
        <f t="shared" si="4"/>
        <v>1132.8</v>
      </c>
    </row>
    <row r="236" spans="1:48" x14ac:dyDescent="0.25">
      <c r="A236" s="2">
        <v>235</v>
      </c>
      <c r="B236" s="16" t="s">
        <v>213</v>
      </c>
      <c r="C236" s="26" t="s">
        <v>1104</v>
      </c>
      <c r="D236" s="33" t="s">
        <v>400</v>
      </c>
      <c r="E236" s="17" t="s">
        <v>6</v>
      </c>
      <c r="F236" s="17">
        <v>3500</v>
      </c>
      <c r="G236" s="28" t="s">
        <v>99</v>
      </c>
      <c r="H236" s="30">
        <v>3060</v>
      </c>
      <c r="I236" s="21">
        <v>44229</v>
      </c>
      <c r="J236" s="21"/>
      <c r="K236" s="18" t="s">
        <v>990</v>
      </c>
      <c r="L236" s="27">
        <v>0.87428571428571433</v>
      </c>
      <c r="M236" s="2" t="s">
        <v>1141</v>
      </c>
      <c r="N236" s="2" t="s">
        <v>54</v>
      </c>
      <c r="O236" s="2" t="s">
        <v>82</v>
      </c>
      <c r="P236" s="2" t="s">
        <v>1148</v>
      </c>
      <c r="W236" s="2">
        <v>362</v>
      </c>
      <c r="X236" s="2">
        <v>53</v>
      </c>
      <c r="Y236" s="2">
        <v>332</v>
      </c>
      <c r="Z236" s="2">
        <v>56</v>
      </c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>
        <f t="shared" si="4"/>
        <v>694</v>
      </c>
      <c r="AV236" s="2">
        <f t="shared" si="4"/>
        <v>109</v>
      </c>
    </row>
    <row r="237" spans="1:48" x14ac:dyDescent="0.25">
      <c r="A237" s="2">
        <v>236</v>
      </c>
      <c r="B237" s="16" t="s">
        <v>213</v>
      </c>
      <c r="C237" s="26" t="s">
        <v>1104</v>
      </c>
      <c r="D237" s="33" t="s">
        <v>401</v>
      </c>
      <c r="E237" s="17" t="s">
        <v>8</v>
      </c>
      <c r="F237" s="17">
        <v>5500</v>
      </c>
      <c r="G237" s="28" t="s">
        <v>90</v>
      </c>
      <c r="H237" s="30">
        <v>2275</v>
      </c>
      <c r="I237" s="21">
        <v>44229</v>
      </c>
      <c r="J237" s="21"/>
      <c r="K237" s="18" t="s">
        <v>990</v>
      </c>
      <c r="L237" s="27">
        <v>0.41363636363636364</v>
      </c>
      <c r="M237" s="2" t="s">
        <v>1139</v>
      </c>
      <c r="N237" s="2" t="s">
        <v>57</v>
      </c>
      <c r="O237" s="2" t="s">
        <v>64</v>
      </c>
      <c r="P237" s="2" t="s">
        <v>1148</v>
      </c>
      <c r="W237" s="2">
        <v>686</v>
      </c>
      <c r="X237" s="2">
        <v>59</v>
      </c>
      <c r="Y237" s="2">
        <v>383</v>
      </c>
      <c r="Z237" s="2">
        <v>82</v>
      </c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>
        <f t="shared" si="4"/>
        <v>1069</v>
      </c>
      <c r="AV237" s="2">
        <f t="shared" si="4"/>
        <v>141</v>
      </c>
    </row>
    <row r="238" spans="1:48" x14ac:dyDescent="0.25">
      <c r="A238" s="2">
        <v>237</v>
      </c>
      <c r="B238" s="16" t="s">
        <v>213</v>
      </c>
      <c r="C238" s="26" t="s">
        <v>1104</v>
      </c>
      <c r="D238" s="33" t="s">
        <v>402</v>
      </c>
      <c r="E238" s="17" t="s">
        <v>8</v>
      </c>
      <c r="F238" s="17">
        <v>5500</v>
      </c>
      <c r="G238" s="28" t="s">
        <v>90</v>
      </c>
      <c r="H238" s="30">
        <v>2610</v>
      </c>
      <c r="I238" s="21">
        <v>44229</v>
      </c>
      <c r="J238" s="21"/>
      <c r="K238" s="18" t="s">
        <v>990</v>
      </c>
      <c r="L238" s="27">
        <v>0.47454545454545455</v>
      </c>
      <c r="M238" s="2" t="s">
        <v>1140</v>
      </c>
      <c r="N238" s="2" t="s">
        <v>57</v>
      </c>
      <c r="O238" s="2" t="s">
        <v>64</v>
      </c>
      <c r="P238" s="2" t="s">
        <v>1148</v>
      </c>
      <c r="W238" s="2">
        <v>573</v>
      </c>
      <c r="X238" s="2">
        <v>363</v>
      </c>
      <c r="Y238" s="2">
        <v>627</v>
      </c>
      <c r="Z238" s="2">
        <v>367</v>
      </c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>
        <f t="shared" si="4"/>
        <v>1200</v>
      </c>
      <c r="AV238" s="2">
        <f t="shared" si="4"/>
        <v>730</v>
      </c>
    </row>
    <row r="239" spans="1:48" x14ac:dyDescent="0.25">
      <c r="A239" s="2">
        <v>238</v>
      </c>
      <c r="B239" s="16" t="s">
        <v>214</v>
      </c>
      <c r="C239" s="26" t="s">
        <v>1073</v>
      </c>
      <c r="D239" s="33" t="s">
        <v>403</v>
      </c>
      <c r="E239" s="17" t="s">
        <v>5</v>
      </c>
      <c r="F239" s="17">
        <v>10600</v>
      </c>
      <c r="G239" s="28" t="s">
        <v>95</v>
      </c>
      <c r="H239" s="30">
        <v>5000</v>
      </c>
      <c r="I239" s="21">
        <v>44229</v>
      </c>
      <c r="J239" s="21"/>
      <c r="K239" s="18" t="s">
        <v>990</v>
      </c>
      <c r="L239" s="27">
        <v>0.47169811320754718</v>
      </c>
      <c r="M239" s="2" t="s">
        <v>1140</v>
      </c>
      <c r="N239" s="2" t="s">
        <v>57</v>
      </c>
      <c r="O239" s="2" t="s">
        <v>86</v>
      </c>
      <c r="P239" s="2" t="s">
        <v>1148</v>
      </c>
      <c r="W239" s="2">
        <v>915</v>
      </c>
      <c r="X239" s="2">
        <v>117.76</v>
      </c>
      <c r="Y239" s="2">
        <v>766</v>
      </c>
      <c r="Z239" s="2">
        <v>86.1</v>
      </c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>
        <f t="shared" si="4"/>
        <v>1681</v>
      </c>
      <c r="AV239" s="2">
        <f t="shared" si="4"/>
        <v>203.86</v>
      </c>
    </row>
    <row r="240" spans="1:48" x14ac:dyDescent="0.25">
      <c r="A240" s="2">
        <v>239</v>
      </c>
      <c r="B240" s="16" t="s">
        <v>206</v>
      </c>
      <c r="C240" s="26" t="s">
        <v>1035</v>
      </c>
      <c r="D240" s="33" t="s">
        <v>404</v>
      </c>
      <c r="E240" s="17" t="s">
        <v>7</v>
      </c>
      <c r="F240" s="17">
        <v>1300</v>
      </c>
      <c r="G240" s="28" t="s">
        <v>96</v>
      </c>
      <c r="H240" s="30">
        <v>1000</v>
      </c>
      <c r="I240" s="21">
        <v>44258</v>
      </c>
      <c r="J240" s="21"/>
      <c r="K240" s="18" t="s">
        <v>990</v>
      </c>
      <c r="L240" s="27">
        <v>0.76923076923076927</v>
      </c>
      <c r="M240" s="2" t="s">
        <v>1141</v>
      </c>
      <c r="N240" s="2" t="s">
        <v>57</v>
      </c>
      <c r="O240" s="2" t="s">
        <v>24</v>
      </c>
      <c r="P240" s="2" t="s">
        <v>1148</v>
      </c>
      <c r="W240" s="2">
        <v>225</v>
      </c>
      <c r="X240" s="2">
        <v>88.63</v>
      </c>
      <c r="Y240" s="2">
        <v>200</v>
      </c>
      <c r="Z240" s="2">
        <v>96.85</v>
      </c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>
        <f t="shared" si="4"/>
        <v>425</v>
      </c>
      <c r="AV240" s="2">
        <f t="shared" si="4"/>
        <v>185.48</v>
      </c>
    </row>
    <row r="241" spans="1:48" x14ac:dyDescent="0.25">
      <c r="A241" s="2">
        <v>240</v>
      </c>
      <c r="B241" s="16" t="s">
        <v>207</v>
      </c>
      <c r="C241" s="26" t="s">
        <v>1038</v>
      </c>
      <c r="D241" s="33" t="s">
        <v>405</v>
      </c>
      <c r="E241" s="17" t="s">
        <v>9</v>
      </c>
      <c r="F241" s="17">
        <v>865000</v>
      </c>
      <c r="G241" s="28" t="s">
        <v>944</v>
      </c>
      <c r="H241" s="30">
        <v>40000</v>
      </c>
      <c r="I241" s="21">
        <v>44258</v>
      </c>
      <c r="J241" s="21"/>
      <c r="K241" s="18" t="s">
        <v>990</v>
      </c>
      <c r="L241" s="27">
        <v>4.6242774566473986E-2</v>
      </c>
      <c r="M241" s="2" t="s">
        <v>1137</v>
      </c>
      <c r="N241" s="2" t="s">
        <v>53</v>
      </c>
      <c r="O241" s="2" t="s">
        <v>63</v>
      </c>
      <c r="P241" s="2" t="s">
        <v>1149</v>
      </c>
      <c r="W241" s="2">
        <v>157373</v>
      </c>
      <c r="X241" s="2">
        <v>0</v>
      </c>
      <c r="Y241" s="2">
        <v>155830</v>
      </c>
      <c r="Z241" s="2">
        <v>0</v>
      </c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>
        <f t="shared" si="4"/>
        <v>313203</v>
      </c>
      <c r="AV241" s="2">
        <f t="shared" si="4"/>
        <v>0</v>
      </c>
    </row>
    <row r="242" spans="1:48" x14ac:dyDescent="0.25">
      <c r="A242" s="2">
        <v>241</v>
      </c>
      <c r="B242" s="16" t="s">
        <v>207</v>
      </c>
      <c r="C242" s="26" t="s">
        <v>1039</v>
      </c>
      <c r="D242" s="33" t="s">
        <v>406</v>
      </c>
      <c r="E242" s="17" t="s">
        <v>9</v>
      </c>
      <c r="F242" s="17">
        <v>555000</v>
      </c>
      <c r="G242" s="28" t="s">
        <v>945</v>
      </c>
      <c r="H242" s="30">
        <v>45000</v>
      </c>
      <c r="I242" s="21">
        <v>44258</v>
      </c>
      <c r="J242" s="21"/>
      <c r="K242" s="18" t="s">
        <v>990</v>
      </c>
      <c r="L242" s="27">
        <v>8.1081081081081086E-2</v>
      </c>
      <c r="M242" s="2" t="s">
        <v>1137</v>
      </c>
      <c r="N242" s="2" t="s">
        <v>53</v>
      </c>
      <c r="O242" s="2" t="s">
        <v>63</v>
      </c>
      <c r="P242" s="2" t="s">
        <v>1149</v>
      </c>
      <c r="W242" s="2">
        <v>168058</v>
      </c>
      <c r="X242" s="2">
        <v>0</v>
      </c>
      <c r="Y242" s="2">
        <v>160242</v>
      </c>
      <c r="Z242" s="2">
        <v>0</v>
      </c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>
        <f t="shared" si="4"/>
        <v>328300</v>
      </c>
      <c r="AV242" s="2">
        <f t="shared" si="4"/>
        <v>0</v>
      </c>
    </row>
    <row r="243" spans="1:48" x14ac:dyDescent="0.25">
      <c r="A243" s="2">
        <v>242</v>
      </c>
      <c r="B243" s="16" t="s">
        <v>385</v>
      </c>
      <c r="C243" s="26" t="s">
        <v>1052</v>
      </c>
      <c r="D243" s="33" t="s">
        <v>407</v>
      </c>
      <c r="E243" s="17" t="s">
        <v>15</v>
      </c>
      <c r="F243" s="17">
        <v>33000</v>
      </c>
      <c r="G243" s="28" t="s">
        <v>919</v>
      </c>
      <c r="H243" s="30">
        <v>25000</v>
      </c>
      <c r="I243" s="21">
        <v>44258</v>
      </c>
      <c r="J243" s="21"/>
      <c r="K243" s="18" t="s">
        <v>990</v>
      </c>
      <c r="L243" s="27">
        <v>0.75757575757575757</v>
      </c>
      <c r="M243" s="2" t="s">
        <v>1141</v>
      </c>
      <c r="N243" s="2" t="s">
        <v>53</v>
      </c>
      <c r="O243" s="2" t="s">
        <v>62</v>
      </c>
      <c r="P243" s="2" t="s">
        <v>1148</v>
      </c>
      <c r="W243" s="2">
        <v>2672</v>
      </c>
      <c r="X243" s="2">
        <v>727.03</v>
      </c>
      <c r="Y243" s="2">
        <v>2759</v>
      </c>
      <c r="Z243" s="2">
        <v>411.34</v>
      </c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>
        <f t="shared" si="4"/>
        <v>5431</v>
      </c>
      <c r="AV243" s="2">
        <f t="shared" si="4"/>
        <v>1138.3699999999999</v>
      </c>
    </row>
    <row r="244" spans="1:48" x14ac:dyDescent="0.25">
      <c r="A244" s="2">
        <v>243</v>
      </c>
      <c r="B244" s="16" t="s">
        <v>385</v>
      </c>
      <c r="C244" s="26" t="s">
        <v>1054</v>
      </c>
      <c r="D244" s="33" t="s">
        <v>408</v>
      </c>
      <c r="E244" s="17" t="s">
        <v>13</v>
      </c>
      <c r="F244" s="17">
        <v>105000</v>
      </c>
      <c r="G244" s="28" t="s">
        <v>113</v>
      </c>
      <c r="H244" s="30">
        <v>20000</v>
      </c>
      <c r="I244" s="21">
        <v>44258</v>
      </c>
      <c r="J244" s="21"/>
      <c r="K244" s="18" t="s">
        <v>990</v>
      </c>
      <c r="L244" s="27">
        <v>0.19047619047619047</v>
      </c>
      <c r="M244" s="2" t="s">
        <v>1138</v>
      </c>
      <c r="N244" s="2" t="s">
        <v>56</v>
      </c>
      <c r="O244" s="2" t="s">
        <v>83</v>
      </c>
      <c r="P244" s="2" t="s">
        <v>1148</v>
      </c>
      <c r="W244" s="2">
        <v>13535</v>
      </c>
      <c r="X244" s="2">
        <v>335.2</v>
      </c>
      <c r="Y244" s="2">
        <v>12823</v>
      </c>
      <c r="Z244" s="2">
        <v>172</v>
      </c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>
        <f t="shared" si="4"/>
        <v>26358</v>
      </c>
      <c r="AV244" s="2">
        <f t="shared" si="4"/>
        <v>507.2</v>
      </c>
    </row>
    <row r="245" spans="1:48" x14ac:dyDescent="0.25">
      <c r="A245" s="2">
        <v>244</v>
      </c>
      <c r="B245" s="16" t="s">
        <v>385</v>
      </c>
      <c r="C245" s="26" t="s">
        <v>1056</v>
      </c>
      <c r="D245" s="33" t="s">
        <v>409</v>
      </c>
      <c r="E245" s="17" t="s">
        <v>13</v>
      </c>
      <c r="F245" s="17">
        <v>197000</v>
      </c>
      <c r="G245" s="28" t="s">
        <v>108</v>
      </c>
      <c r="H245" s="30">
        <v>25000</v>
      </c>
      <c r="I245" s="21">
        <v>44258</v>
      </c>
      <c r="J245" s="21"/>
      <c r="K245" s="18" t="s">
        <v>990</v>
      </c>
      <c r="L245" s="27">
        <v>0.12690355329949238</v>
      </c>
      <c r="M245" s="2" t="s">
        <v>1137</v>
      </c>
      <c r="N245" s="2" t="s">
        <v>56</v>
      </c>
      <c r="O245" s="2" t="s">
        <v>83</v>
      </c>
      <c r="P245" s="2" t="s">
        <v>1148</v>
      </c>
      <c r="W245" s="2">
        <v>29348</v>
      </c>
      <c r="X245" s="2">
        <v>0</v>
      </c>
      <c r="Y245" s="2">
        <v>30724</v>
      </c>
      <c r="Z245" s="2">
        <v>0</v>
      </c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>
        <f t="shared" si="4"/>
        <v>60072</v>
      </c>
      <c r="AV245" s="2">
        <f t="shared" si="4"/>
        <v>0</v>
      </c>
    </row>
    <row r="246" spans="1:48" x14ac:dyDescent="0.25">
      <c r="A246" s="2">
        <v>245</v>
      </c>
      <c r="B246" s="16" t="s">
        <v>209</v>
      </c>
      <c r="C246" s="26" t="s">
        <v>1059</v>
      </c>
      <c r="D246" s="33" t="s">
        <v>410</v>
      </c>
      <c r="E246" s="17" t="s">
        <v>15</v>
      </c>
      <c r="F246" s="17">
        <v>23000</v>
      </c>
      <c r="G246" s="28" t="s">
        <v>933</v>
      </c>
      <c r="H246" s="30">
        <v>20000</v>
      </c>
      <c r="I246" s="21">
        <v>44258</v>
      </c>
      <c r="J246" s="21"/>
      <c r="K246" s="18" t="s">
        <v>990</v>
      </c>
      <c r="L246" s="27">
        <v>0.86956521739130432</v>
      </c>
      <c r="M246" s="2" t="s">
        <v>1141</v>
      </c>
      <c r="N246" s="2" t="s">
        <v>53</v>
      </c>
      <c r="O246" s="2" t="s">
        <v>62</v>
      </c>
      <c r="P246" s="2" t="s">
        <v>1148</v>
      </c>
      <c r="W246" s="2">
        <v>3595</v>
      </c>
      <c r="X246" s="2">
        <v>971.26</v>
      </c>
      <c r="Y246" s="2">
        <v>3127</v>
      </c>
      <c r="Z246" s="2">
        <v>1038.78</v>
      </c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>
        <f t="shared" si="4"/>
        <v>6722</v>
      </c>
      <c r="AV246" s="2">
        <f t="shared" si="4"/>
        <v>2010.04</v>
      </c>
    </row>
    <row r="247" spans="1:48" x14ac:dyDescent="0.25">
      <c r="A247" s="2">
        <v>246</v>
      </c>
      <c r="B247" s="16" t="s">
        <v>209</v>
      </c>
      <c r="C247" s="26" t="s">
        <v>1067</v>
      </c>
      <c r="D247" s="33" t="s">
        <v>411</v>
      </c>
      <c r="E247" s="17" t="s">
        <v>8</v>
      </c>
      <c r="F247" s="17">
        <v>5500</v>
      </c>
      <c r="G247" s="28" t="s">
        <v>90</v>
      </c>
      <c r="H247" s="30">
        <v>5000</v>
      </c>
      <c r="I247" s="21">
        <v>44258</v>
      </c>
      <c r="J247" s="21"/>
      <c r="K247" s="18" t="s">
        <v>990</v>
      </c>
      <c r="L247" s="27">
        <v>0.90909090909090906</v>
      </c>
      <c r="M247" s="2" t="s">
        <v>1141</v>
      </c>
      <c r="N247" s="2" t="s">
        <v>57</v>
      </c>
      <c r="O247" s="2" t="s">
        <v>64</v>
      </c>
      <c r="P247" s="2" t="s">
        <v>1148</v>
      </c>
      <c r="W247" s="2">
        <v>275</v>
      </c>
      <c r="X247" s="2">
        <v>322</v>
      </c>
      <c r="Y247" s="2">
        <v>295</v>
      </c>
      <c r="Z247" s="2">
        <v>308</v>
      </c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>
        <f t="shared" si="4"/>
        <v>570</v>
      </c>
      <c r="AV247" s="2">
        <f t="shared" si="4"/>
        <v>630</v>
      </c>
    </row>
    <row r="248" spans="1:48" x14ac:dyDescent="0.25">
      <c r="A248" s="2">
        <v>247</v>
      </c>
      <c r="B248" s="16" t="s">
        <v>211</v>
      </c>
      <c r="C248" s="26" t="s">
        <v>1089</v>
      </c>
      <c r="D248" s="33" t="s">
        <v>412</v>
      </c>
      <c r="E248" s="17" t="s">
        <v>13</v>
      </c>
      <c r="F248" s="17">
        <v>131000</v>
      </c>
      <c r="G248" s="28" t="s">
        <v>104</v>
      </c>
      <c r="H248" s="30">
        <v>40000</v>
      </c>
      <c r="I248" s="21">
        <v>44258</v>
      </c>
      <c r="J248" s="21"/>
      <c r="K248" s="18" t="s">
        <v>990</v>
      </c>
      <c r="L248" s="27">
        <v>0.30534351145038169</v>
      </c>
      <c r="M248" s="2" t="s">
        <v>1138</v>
      </c>
      <c r="N248" s="2" t="s">
        <v>56</v>
      </c>
      <c r="O248" s="2" t="s">
        <v>83</v>
      </c>
      <c r="P248" s="2" t="s">
        <v>1148</v>
      </c>
      <c r="W248" s="2">
        <v>13778</v>
      </c>
      <c r="X248" s="2">
        <v>592.79999999999995</v>
      </c>
      <c r="Y248" s="2">
        <v>15161</v>
      </c>
      <c r="Z248" s="2">
        <v>321.60000000000002</v>
      </c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>
        <f t="shared" si="4"/>
        <v>28939</v>
      </c>
      <c r="AV248" s="2">
        <f t="shared" si="4"/>
        <v>914.4</v>
      </c>
    </row>
    <row r="249" spans="1:48" x14ac:dyDescent="0.25">
      <c r="A249" s="2">
        <v>248</v>
      </c>
      <c r="B249" s="16" t="s">
        <v>211</v>
      </c>
      <c r="C249" s="26" t="s">
        <v>1095</v>
      </c>
      <c r="D249" s="33" t="s">
        <v>413</v>
      </c>
      <c r="E249" s="17" t="s">
        <v>7</v>
      </c>
      <c r="F249" s="17">
        <v>2200</v>
      </c>
      <c r="G249" s="28" t="s">
        <v>91</v>
      </c>
      <c r="H249" s="30">
        <v>1000</v>
      </c>
      <c r="I249" s="21">
        <v>44258</v>
      </c>
      <c r="J249" s="21"/>
      <c r="K249" s="18" t="s">
        <v>990</v>
      </c>
      <c r="L249" s="27">
        <v>0.45454545454545453</v>
      </c>
      <c r="M249" s="2" t="s">
        <v>1139</v>
      </c>
      <c r="N249" s="2" t="s">
        <v>57</v>
      </c>
      <c r="O249" s="2" t="s">
        <v>23</v>
      </c>
      <c r="P249" s="2" t="s">
        <v>1148</v>
      </c>
      <c r="W249" s="2">
        <v>356</v>
      </c>
      <c r="X249" s="2">
        <v>0</v>
      </c>
      <c r="Y249" s="2">
        <v>349</v>
      </c>
      <c r="Z249" s="2">
        <v>0</v>
      </c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>
        <f t="shared" si="4"/>
        <v>705</v>
      </c>
      <c r="AV249" s="2">
        <f t="shared" si="4"/>
        <v>0</v>
      </c>
    </row>
    <row r="250" spans="1:48" x14ac:dyDescent="0.25">
      <c r="A250" s="2">
        <v>249</v>
      </c>
      <c r="B250" s="16" t="s">
        <v>213</v>
      </c>
      <c r="C250" s="26" t="s">
        <v>1101</v>
      </c>
      <c r="D250" s="33" t="s">
        <v>414</v>
      </c>
      <c r="E250" s="17" t="s">
        <v>8</v>
      </c>
      <c r="F250" s="17">
        <v>3500</v>
      </c>
      <c r="G250" s="28" t="s">
        <v>93</v>
      </c>
      <c r="H250" s="30">
        <v>2000</v>
      </c>
      <c r="I250" s="21">
        <v>44258</v>
      </c>
      <c r="J250" s="21"/>
      <c r="K250" s="18" t="s">
        <v>990</v>
      </c>
      <c r="L250" s="27">
        <v>0.5714285714285714</v>
      </c>
      <c r="M250" s="2" t="s">
        <v>1140</v>
      </c>
      <c r="N250" s="2" t="s">
        <v>57</v>
      </c>
      <c r="O250" s="2" t="s">
        <v>64</v>
      </c>
      <c r="P250" s="2" t="s">
        <v>1148</v>
      </c>
      <c r="W250" s="2">
        <v>321</v>
      </c>
      <c r="X250" s="2">
        <v>81</v>
      </c>
      <c r="Y250" s="2">
        <v>217</v>
      </c>
      <c r="Z250" s="2">
        <v>75</v>
      </c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>
        <f t="shared" si="4"/>
        <v>538</v>
      </c>
      <c r="AV250" s="2">
        <f t="shared" si="4"/>
        <v>156</v>
      </c>
    </row>
    <row r="251" spans="1:48" x14ac:dyDescent="0.25">
      <c r="A251" s="2">
        <v>250</v>
      </c>
      <c r="B251" s="16" t="s">
        <v>213</v>
      </c>
      <c r="C251" s="26" t="s">
        <v>1101</v>
      </c>
      <c r="D251" s="33" t="s">
        <v>415</v>
      </c>
      <c r="E251" s="17" t="s">
        <v>8</v>
      </c>
      <c r="F251" s="17">
        <v>4400</v>
      </c>
      <c r="G251" s="28" t="s">
        <v>97</v>
      </c>
      <c r="H251" s="30">
        <v>2200</v>
      </c>
      <c r="I251" s="21">
        <v>44258</v>
      </c>
      <c r="J251" s="21"/>
      <c r="K251" s="18" t="s">
        <v>990</v>
      </c>
      <c r="L251" s="27">
        <v>0.5</v>
      </c>
      <c r="M251" s="2" t="s">
        <v>1140</v>
      </c>
      <c r="N251" s="2" t="s">
        <v>57</v>
      </c>
      <c r="O251" s="2" t="s">
        <v>64</v>
      </c>
      <c r="P251" s="2" t="s">
        <v>1148</v>
      </c>
      <c r="W251" s="2">
        <v>121</v>
      </c>
      <c r="X251" s="2">
        <v>70.510000000000005</v>
      </c>
      <c r="Y251" s="2">
        <v>0</v>
      </c>
      <c r="Z251" s="2">
        <v>0</v>
      </c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>
        <f t="shared" si="4"/>
        <v>121</v>
      </c>
      <c r="AV251" s="2">
        <f t="shared" si="4"/>
        <v>70.510000000000005</v>
      </c>
    </row>
    <row r="252" spans="1:48" x14ac:dyDescent="0.25">
      <c r="A252" s="2">
        <v>251</v>
      </c>
      <c r="B252" s="16" t="s">
        <v>213</v>
      </c>
      <c r="C252" s="26" t="s">
        <v>1101</v>
      </c>
      <c r="D252" s="33" t="s">
        <v>414</v>
      </c>
      <c r="E252" s="17" t="s">
        <v>8</v>
      </c>
      <c r="F252" s="17">
        <v>4400</v>
      </c>
      <c r="G252" s="28" t="s">
        <v>97</v>
      </c>
      <c r="H252" s="30">
        <v>2000</v>
      </c>
      <c r="I252" s="21">
        <v>44258</v>
      </c>
      <c r="J252" s="21"/>
      <c r="K252" s="18" t="s">
        <v>990</v>
      </c>
      <c r="L252" s="27">
        <v>0.45454545454545453</v>
      </c>
      <c r="M252" s="2" t="s">
        <v>1139</v>
      </c>
      <c r="N252" s="2" t="s">
        <v>57</v>
      </c>
      <c r="O252" s="2" t="s">
        <v>64</v>
      </c>
      <c r="P252" s="2" t="s">
        <v>1148</v>
      </c>
      <c r="W252" s="2">
        <v>755</v>
      </c>
      <c r="X252" s="2">
        <v>0</v>
      </c>
      <c r="Y252" s="2">
        <v>712</v>
      </c>
      <c r="Z252" s="2">
        <v>0</v>
      </c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>
        <f t="shared" si="4"/>
        <v>1467</v>
      </c>
      <c r="AV252" s="2">
        <f t="shared" si="4"/>
        <v>0</v>
      </c>
    </row>
    <row r="253" spans="1:48" x14ac:dyDescent="0.25">
      <c r="A253" s="2">
        <v>252</v>
      </c>
      <c r="B253" s="16" t="s">
        <v>213</v>
      </c>
      <c r="C253" s="26" t="s">
        <v>1101</v>
      </c>
      <c r="D253" s="33" t="s">
        <v>416</v>
      </c>
      <c r="E253" s="17" t="s">
        <v>5</v>
      </c>
      <c r="F253" s="17">
        <v>33000</v>
      </c>
      <c r="G253" s="28" t="s">
        <v>129</v>
      </c>
      <c r="H253" s="30">
        <v>10000</v>
      </c>
      <c r="I253" s="21">
        <v>44258</v>
      </c>
      <c r="J253" s="21"/>
      <c r="K253" s="18" t="s">
        <v>990</v>
      </c>
      <c r="L253" s="27">
        <v>0.30303030303030304</v>
      </c>
      <c r="M253" s="2" t="s">
        <v>1138</v>
      </c>
      <c r="N253" s="2" t="s">
        <v>57</v>
      </c>
      <c r="O253" s="2" t="s">
        <v>86</v>
      </c>
      <c r="P253" s="2" t="s">
        <v>1148</v>
      </c>
      <c r="W253" s="2">
        <v>2889</v>
      </c>
      <c r="X253" s="2">
        <v>524.11</v>
      </c>
      <c r="Y253" s="2">
        <v>2522</v>
      </c>
      <c r="Z253" s="2">
        <v>609.04</v>
      </c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>
        <f t="shared" si="4"/>
        <v>5411</v>
      </c>
      <c r="AV253" s="2">
        <f t="shared" si="4"/>
        <v>1133.1500000000001</v>
      </c>
    </row>
    <row r="254" spans="1:48" x14ac:dyDescent="0.25">
      <c r="A254" s="2">
        <v>253</v>
      </c>
      <c r="B254" s="16" t="s">
        <v>213</v>
      </c>
      <c r="C254" s="26" t="s">
        <v>1102</v>
      </c>
      <c r="D254" s="33" t="s">
        <v>417</v>
      </c>
      <c r="E254" s="17" t="s">
        <v>15</v>
      </c>
      <c r="F254" s="17">
        <v>197000</v>
      </c>
      <c r="G254" s="28" t="s">
        <v>943</v>
      </c>
      <c r="H254" s="30">
        <v>100000</v>
      </c>
      <c r="I254" s="21">
        <v>44258</v>
      </c>
      <c r="J254" s="21"/>
      <c r="K254" s="18" t="s">
        <v>990</v>
      </c>
      <c r="L254" s="27">
        <v>0.50761421319796951</v>
      </c>
      <c r="M254" s="2" t="s">
        <v>1140</v>
      </c>
      <c r="N254" s="2" t="s">
        <v>53</v>
      </c>
      <c r="O254" s="2" t="s">
        <v>62</v>
      </c>
      <c r="P254" s="2" t="s">
        <v>1148</v>
      </c>
      <c r="W254" s="2">
        <v>27843</v>
      </c>
      <c r="X254" s="2">
        <v>96.6</v>
      </c>
      <c r="Y254" s="2">
        <v>29564</v>
      </c>
      <c r="Z254" s="2">
        <v>43.2</v>
      </c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>
        <f t="shared" si="4"/>
        <v>57407</v>
      </c>
      <c r="AV254" s="2">
        <f t="shared" si="4"/>
        <v>139.80000000000001</v>
      </c>
    </row>
    <row r="255" spans="1:48" x14ac:dyDescent="0.25">
      <c r="A255" s="2">
        <v>254</v>
      </c>
      <c r="B255" s="16" t="s">
        <v>213</v>
      </c>
      <c r="C255" s="26" t="s">
        <v>1103</v>
      </c>
      <c r="D255" s="33" t="s">
        <v>418</v>
      </c>
      <c r="E255" s="17" t="s">
        <v>8</v>
      </c>
      <c r="F255" s="17">
        <v>3500</v>
      </c>
      <c r="G255" s="28" t="s">
        <v>93</v>
      </c>
      <c r="H255" s="30">
        <v>3000</v>
      </c>
      <c r="I255" s="21">
        <v>44258</v>
      </c>
      <c r="J255" s="21"/>
      <c r="K255" s="18" t="s">
        <v>990</v>
      </c>
      <c r="L255" s="27">
        <v>0.8571428571428571</v>
      </c>
      <c r="M255" s="2" t="s">
        <v>1141</v>
      </c>
      <c r="N255" s="2" t="s">
        <v>57</v>
      </c>
      <c r="O255" s="2" t="s">
        <v>64</v>
      </c>
      <c r="P255" s="2" t="s">
        <v>1148</v>
      </c>
      <c r="W255" s="2">
        <v>473</v>
      </c>
      <c r="X255" s="2">
        <v>217.6</v>
      </c>
      <c r="Y255" s="2">
        <v>472</v>
      </c>
      <c r="Z255" s="2">
        <v>176.94</v>
      </c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>
        <f t="shared" si="4"/>
        <v>945</v>
      </c>
      <c r="AV255" s="2">
        <f t="shared" si="4"/>
        <v>394.53999999999996</v>
      </c>
    </row>
    <row r="256" spans="1:48" x14ac:dyDescent="0.25">
      <c r="A256" s="2">
        <v>255</v>
      </c>
      <c r="B256" s="16" t="s">
        <v>213</v>
      </c>
      <c r="C256" s="26" t="s">
        <v>1103</v>
      </c>
      <c r="D256" s="33" t="s">
        <v>419</v>
      </c>
      <c r="E256" s="17" t="s">
        <v>5</v>
      </c>
      <c r="F256" s="17">
        <v>7700</v>
      </c>
      <c r="G256" s="28" t="s">
        <v>131</v>
      </c>
      <c r="H256" s="30">
        <v>5000</v>
      </c>
      <c r="I256" s="21">
        <v>44258</v>
      </c>
      <c r="J256" s="21"/>
      <c r="K256" s="18" t="s">
        <v>990</v>
      </c>
      <c r="L256" s="27">
        <v>0.64935064935064934</v>
      </c>
      <c r="M256" s="2" t="s">
        <v>1141</v>
      </c>
      <c r="N256" s="2" t="s">
        <v>57</v>
      </c>
      <c r="O256" s="2" t="s">
        <v>86</v>
      </c>
      <c r="P256" s="2" t="s">
        <v>1148</v>
      </c>
      <c r="W256" s="2">
        <v>608</v>
      </c>
      <c r="X256" s="2">
        <v>430.8</v>
      </c>
      <c r="Y256" s="2">
        <v>551</v>
      </c>
      <c r="Z256" s="2">
        <v>422.95</v>
      </c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>
        <f t="shared" si="4"/>
        <v>1159</v>
      </c>
      <c r="AV256" s="2">
        <f t="shared" si="4"/>
        <v>853.75</v>
      </c>
    </row>
    <row r="257" spans="1:48" x14ac:dyDescent="0.25">
      <c r="A257" s="2">
        <v>256</v>
      </c>
      <c r="B257" s="16" t="s">
        <v>213</v>
      </c>
      <c r="C257" s="26" t="s">
        <v>1104</v>
      </c>
      <c r="D257" s="33" t="s">
        <v>420</v>
      </c>
      <c r="E257" s="17" t="s">
        <v>5</v>
      </c>
      <c r="F257" s="17">
        <v>13200</v>
      </c>
      <c r="G257" s="28" t="s">
        <v>111</v>
      </c>
      <c r="H257" s="30">
        <v>8680</v>
      </c>
      <c r="I257" s="21">
        <v>44258</v>
      </c>
      <c r="J257" s="21"/>
      <c r="K257" s="18" t="s">
        <v>990</v>
      </c>
      <c r="L257" s="27">
        <v>0.65757575757575759</v>
      </c>
      <c r="M257" s="2" t="s">
        <v>1141</v>
      </c>
      <c r="N257" s="2" t="s">
        <v>57</v>
      </c>
      <c r="O257" s="2" t="s">
        <v>86</v>
      </c>
      <c r="P257" s="2" t="s">
        <v>1148</v>
      </c>
      <c r="W257" s="2">
        <v>552</v>
      </c>
      <c r="X257" s="2">
        <v>632.37</v>
      </c>
      <c r="Y257" s="2">
        <v>469</v>
      </c>
      <c r="Z257" s="2">
        <v>642.32000000000005</v>
      </c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>
        <f t="shared" si="4"/>
        <v>1021</v>
      </c>
      <c r="AV257" s="2">
        <f t="shared" si="4"/>
        <v>1274.69</v>
      </c>
    </row>
    <row r="258" spans="1:48" x14ac:dyDescent="0.25">
      <c r="A258" s="2">
        <v>257</v>
      </c>
      <c r="B258" s="16" t="s">
        <v>213</v>
      </c>
      <c r="C258" s="26" t="s">
        <v>1105</v>
      </c>
      <c r="D258" s="33" t="s">
        <v>421</v>
      </c>
      <c r="E258" s="17" t="s">
        <v>7</v>
      </c>
      <c r="F258" s="17">
        <v>2200</v>
      </c>
      <c r="G258" s="28" t="s">
        <v>91</v>
      </c>
      <c r="H258" s="30">
        <v>2000</v>
      </c>
      <c r="I258" s="21">
        <v>44258</v>
      </c>
      <c r="J258" s="21"/>
      <c r="K258" s="18" t="s">
        <v>990</v>
      </c>
      <c r="L258" s="27">
        <v>0.90909090909090906</v>
      </c>
      <c r="M258" s="2" t="s">
        <v>1141</v>
      </c>
      <c r="N258" s="2" t="s">
        <v>57</v>
      </c>
      <c r="O258" s="2" t="s">
        <v>23</v>
      </c>
      <c r="P258" s="2" t="s">
        <v>1148</v>
      </c>
      <c r="W258" s="2">
        <v>812</v>
      </c>
      <c r="X258" s="2">
        <v>27</v>
      </c>
      <c r="Y258" s="2">
        <v>735</v>
      </c>
      <c r="Z258" s="2">
        <v>26</v>
      </c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>
        <f t="shared" si="4"/>
        <v>1547</v>
      </c>
      <c r="AV258" s="2">
        <f t="shared" si="4"/>
        <v>53</v>
      </c>
    </row>
    <row r="259" spans="1:48" x14ac:dyDescent="0.25">
      <c r="A259" s="2">
        <v>258</v>
      </c>
      <c r="B259" s="16" t="s">
        <v>213</v>
      </c>
      <c r="C259" s="26" t="s">
        <v>1105</v>
      </c>
      <c r="D259" s="33" t="s">
        <v>422</v>
      </c>
      <c r="E259" s="17" t="s">
        <v>8</v>
      </c>
      <c r="F259" s="17">
        <v>3500</v>
      </c>
      <c r="G259" s="28" t="s">
        <v>93</v>
      </c>
      <c r="H259" s="30">
        <v>2200</v>
      </c>
      <c r="I259" s="21">
        <v>44258</v>
      </c>
      <c r="J259" s="21"/>
      <c r="K259" s="18" t="s">
        <v>990</v>
      </c>
      <c r="L259" s="27">
        <v>0.62857142857142856</v>
      </c>
      <c r="M259" s="2" t="s">
        <v>1141</v>
      </c>
      <c r="N259" s="2" t="s">
        <v>57</v>
      </c>
      <c r="O259" s="2" t="s">
        <v>64</v>
      </c>
      <c r="P259" s="2" t="s">
        <v>1148</v>
      </c>
      <c r="W259" s="2">
        <v>470</v>
      </c>
      <c r="X259" s="2">
        <v>94</v>
      </c>
      <c r="Y259" s="2">
        <v>644</v>
      </c>
      <c r="Z259" s="2">
        <v>74</v>
      </c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>
        <f t="shared" si="4"/>
        <v>1114</v>
      </c>
      <c r="AV259" s="2">
        <f t="shared" si="4"/>
        <v>168</v>
      </c>
    </row>
    <row r="260" spans="1:48" x14ac:dyDescent="0.25">
      <c r="A260" s="2">
        <v>259</v>
      </c>
      <c r="B260" s="16" t="s">
        <v>214</v>
      </c>
      <c r="C260" s="26" t="s">
        <v>1106</v>
      </c>
      <c r="D260" s="33" t="s">
        <v>423</v>
      </c>
      <c r="E260" s="17" t="s">
        <v>14</v>
      </c>
      <c r="F260" s="17">
        <v>865000</v>
      </c>
      <c r="G260" s="28" t="s">
        <v>137</v>
      </c>
      <c r="H260" s="30">
        <v>100000</v>
      </c>
      <c r="I260" s="21">
        <v>44258</v>
      </c>
      <c r="J260" s="21"/>
      <c r="K260" s="18" t="s">
        <v>990</v>
      </c>
      <c r="L260" s="27">
        <v>0.11560693641618497</v>
      </c>
      <c r="M260" s="2" t="s">
        <v>1137</v>
      </c>
      <c r="N260" s="2" t="s">
        <v>56</v>
      </c>
      <c r="O260" s="2" t="s">
        <v>27</v>
      </c>
      <c r="P260" s="2" t="s">
        <v>1149</v>
      </c>
      <c r="W260" s="2">
        <v>71606</v>
      </c>
      <c r="X260" s="2">
        <v>1072</v>
      </c>
      <c r="Y260" s="2">
        <v>73945</v>
      </c>
      <c r="Z260" s="2">
        <v>1043</v>
      </c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>
        <f t="shared" si="4"/>
        <v>145551</v>
      </c>
      <c r="AV260" s="2">
        <f t="shared" si="4"/>
        <v>2115</v>
      </c>
    </row>
    <row r="261" spans="1:48" x14ac:dyDescent="0.25">
      <c r="A261" s="2">
        <v>260</v>
      </c>
      <c r="B261" s="16" t="s">
        <v>214</v>
      </c>
      <c r="C261" s="26" t="s">
        <v>1106</v>
      </c>
      <c r="D261" s="33" t="s">
        <v>424</v>
      </c>
      <c r="E261" s="17" t="s">
        <v>5</v>
      </c>
      <c r="F261" s="17">
        <v>33000</v>
      </c>
      <c r="G261" s="28" t="s">
        <v>129</v>
      </c>
      <c r="H261" s="30">
        <v>6600</v>
      </c>
      <c r="I261" s="21">
        <v>44258</v>
      </c>
      <c r="J261" s="21"/>
      <c r="K261" s="18" t="s">
        <v>990</v>
      </c>
      <c r="L261" s="27">
        <v>0.2</v>
      </c>
      <c r="M261" s="2" t="s">
        <v>1138</v>
      </c>
      <c r="N261" s="2" t="s">
        <v>57</v>
      </c>
      <c r="O261" s="2" t="s">
        <v>86</v>
      </c>
      <c r="P261" s="2" t="s">
        <v>1148</v>
      </c>
      <c r="W261" s="2">
        <v>5418</v>
      </c>
      <c r="X261" s="2">
        <v>13.81</v>
      </c>
      <c r="Y261" s="2">
        <v>4876</v>
      </c>
      <c r="Z261" s="2">
        <v>31.53</v>
      </c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>
        <f t="shared" si="4"/>
        <v>10294</v>
      </c>
      <c r="AV261" s="2">
        <f t="shared" si="4"/>
        <v>45.34</v>
      </c>
    </row>
    <row r="262" spans="1:48" x14ac:dyDescent="0.25">
      <c r="A262" s="2">
        <v>261</v>
      </c>
      <c r="B262" s="16" t="s">
        <v>215</v>
      </c>
      <c r="C262" s="26" t="s">
        <v>1111</v>
      </c>
      <c r="D262" s="33" t="s">
        <v>425</v>
      </c>
      <c r="E262" s="17" t="s">
        <v>5</v>
      </c>
      <c r="F262" s="17">
        <v>13200</v>
      </c>
      <c r="G262" s="28" t="s">
        <v>111</v>
      </c>
      <c r="H262" s="30">
        <v>10000</v>
      </c>
      <c r="I262" s="21">
        <v>44258</v>
      </c>
      <c r="J262" s="21"/>
      <c r="K262" s="18" t="s">
        <v>990</v>
      </c>
      <c r="L262" s="27">
        <v>0.75757575757575757</v>
      </c>
      <c r="M262" s="2" t="s">
        <v>1141</v>
      </c>
      <c r="N262" s="2" t="s">
        <v>57</v>
      </c>
      <c r="O262" s="2" t="s">
        <v>86</v>
      </c>
      <c r="P262" s="2" t="s">
        <v>1148</v>
      </c>
      <c r="W262" s="2">
        <v>814</v>
      </c>
      <c r="X262" s="2">
        <v>752.94</v>
      </c>
      <c r="Y262" s="2">
        <v>1100</v>
      </c>
      <c r="Z262" s="2">
        <v>594.47</v>
      </c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>
        <f t="shared" si="4"/>
        <v>1914</v>
      </c>
      <c r="AV262" s="2">
        <f t="shared" si="4"/>
        <v>1347.41</v>
      </c>
    </row>
    <row r="263" spans="1:48" x14ac:dyDescent="0.25">
      <c r="A263" s="2">
        <v>262</v>
      </c>
      <c r="B263" s="16" t="s">
        <v>388</v>
      </c>
      <c r="C263" s="26" t="s">
        <v>1114</v>
      </c>
      <c r="D263" s="33" t="s">
        <v>426</v>
      </c>
      <c r="E263" s="17" t="s">
        <v>13</v>
      </c>
      <c r="F263" s="17">
        <v>147000</v>
      </c>
      <c r="G263" s="28" t="s">
        <v>140</v>
      </c>
      <c r="H263" s="30">
        <v>25000</v>
      </c>
      <c r="I263" s="21">
        <v>44258</v>
      </c>
      <c r="J263" s="21"/>
      <c r="K263" s="18" t="s">
        <v>990</v>
      </c>
      <c r="L263" s="27">
        <v>0.17006802721088435</v>
      </c>
      <c r="M263" s="2" t="s">
        <v>1138</v>
      </c>
      <c r="N263" s="2" t="s">
        <v>56</v>
      </c>
      <c r="O263" s="2" t="s">
        <v>83</v>
      </c>
      <c r="P263" s="2" t="s">
        <v>1148</v>
      </c>
      <c r="W263" s="2">
        <v>13307</v>
      </c>
      <c r="X263" s="2">
        <v>273</v>
      </c>
      <c r="Y263" s="2">
        <v>22661</v>
      </c>
      <c r="Z263" s="2">
        <v>222</v>
      </c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>
        <f t="shared" si="4"/>
        <v>35968</v>
      </c>
      <c r="AV263" s="2">
        <f t="shared" si="4"/>
        <v>495</v>
      </c>
    </row>
    <row r="264" spans="1:48" x14ac:dyDescent="0.25">
      <c r="A264" s="2">
        <v>263</v>
      </c>
      <c r="B264" s="16" t="s">
        <v>388</v>
      </c>
      <c r="C264" s="26" t="s">
        <v>1116</v>
      </c>
      <c r="D264" s="33" t="s">
        <v>427</v>
      </c>
      <c r="E264" s="17" t="s">
        <v>9</v>
      </c>
      <c r="F264" s="17">
        <v>1110000</v>
      </c>
      <c r="G264" s="28" t="s">
        <v>946</v>
      </c>
      <c r="H264" s="30">
        <v>50000</v>
      </c>
      <c r="I264" s="21">
        <v>44258</v>
      </c>
      <c r="J264" s="21"/>
      <c r="K264" s="18" t="s">
        <v>990</v>
      </c>
      <c r="L264" s="27">
        <v>4.5045045045045043E-2</v>
      </c>
      <c r="M264" s="2" t="s">
        <v>1137</v>
      </c>
      <c r="N264" s="2" t="s">
        <v>53</v>
      </c>
      <c r="O264" s="2" t="s">
        <v>63</v>
      </c>
      <c r="P264" s="2" t="s">
        <v>1149</v>
      </c>
      <c r="W264" s="2">
        <v>213677</v>
      </c>
      <c r="X264" s="2">
        <v>0</v>
      </c>
      <c r="Y264" s="2">
        <v>204802</v>
      </c>
      <c r="Z264" s="2">
        <v>0</v>
      </c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>
        <f t="shared" si="4"/>
        <v>418479</v>
      </c>
      <c r="AV264" s="2">
        <f t="shared" si="4"/>
        <v>0</v>
      </c>
    </row>
    <row r="265" spans="1:48" x14ac:dyDescent="0.25">
      <c r="A265" s="2">
        <v>264</v>
      </c>
      <c r="B265" s="16" t="s">
        <v>384</v>
      </c>
      <c r="C265" s="26" t="s">
        <v>1031</v>
      </c>
      <c r="D265" s="33" t="s">
        <v>428</v>
      </c>
      <c r="E265" s="17" t="s">
        <v>9</v>
      </c>
      <c r="F265" s="17">
        <v>1385000</v>
      </c>
      <c r="G265" s="28" t="s">
        <v>947</v>
      </c>
      <c r="H265" s="30">
        <v>25000</v>
      </c>
      <c r="I265" s="21">
        <v>44290</v>
      </c>
      <c r="J265" s="21"/>
      <c r="K265" s="18" t="s">
        <v>990</v>
      </c>
      <c r="L265" s="27">
        <v>1.8050541516245487E-2</v>
      </c>
      <c r="M265" s="2" t="s">
        <v>1137</v>
      </c>
      <c r="N265" s="2" t="s">
        <v>53</v>
      </c>
      <c r="O265" s="2" t="s">
        <v>63</v>
      </c>
      <c r="P265" s="2" t="s">
        <v>1149</v>
      </c>
      <c r="W265" s="2">
        <v>247035</v>
      </c>
      <c r="X265" s="2">
        <v>0</v>
      </c>
      <c r="Y265" s="2">
        <v>233952</v>
      </c>
      <c r="Z265" s="2">
        <v>0</v>
      </c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>
        <f t="shared" si="4"/>
        <v>480987</v>
      </c>
      <c r="AV265" s="2">
        <f t="shared" si="4"/>
        <v>0</v>
      </c>
    </row>
    <row r="266" spans="1:48" x14ac:dyDescent="0.25">
      <c r="A266" s="2">
        <v>265</v>
      </c>
      <c r="B266" s="16" t="s">
        <v>207</v>
      </c>
      <c r="C266" s="26" t="s">
        <v>1038</v>
      </c>
      <c r="D266" s="33" t="s">
        <v>429</v>
      </c>
      <c r="E266" s="17" t="s">
        <v>13</v>
      </c>
      <c r="F266" s="17">
        <v>131000</v>
      </c>
      <c r="G266" s="28" t="s">
        <v>104</v>
      </c>
      <c r="H266" s="30">
        <v>50000</v>
      </c>
      <c r="I266" s="21">
        <v>44291</v>
      </c>
      <c r="J266" s="21"/>
      <c r="K266" s="18" t="s">
        <v>990</v>
      </c>
      <c r="L266" s="27">
        <v>0.38167938931297712</v>
      </c>
      <c r="M266" s="2" t="s">
        <v>1139</v>
      </c>
      <c r="N266" s="2" t="s">
        <v>56</v>
      </c>
      <c r="O266" s="2" t="s">
        <v>83</v>
      </c>
      <c r="P266" s="2" t="s">
        <v>1148</v>
      </c>
      <c r="W266" s="2">
        <v>15689</v>
      </c>
      <c r="X266" s="2">
        <v>328.4</v>
      </c>
      <c r="Y266" s="2">
        <v>15226</v>
      </c>
      <c r="Z266" s="2">
        <v>292.8</v>
      </c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>
        <f t="shared" si="4"/>
        <v>30915</v>
      </c>
      <c r="AV266" s="2">
        <f t="shared" si="4"/>
        <v>621.20000000000005</v>
      </c>
    </row>
    <row r="267" spans="1:48" x14ac:dyDescent="0.25">
      <c r="A267" s="2">
        <v>266</v>
      </c>
      <c r="B267" s="16" t="s">
        <v>207</v>
      </c>
      <c r="C267" s="26" t="s">
        <v>1039</v>
      </c>
      <c r="D267" s="33" t="s">
        <v>430</v>
      </c>
      <c r="E267" s="17" t="s">
        <v>13</v>
      </c>
      <c r="F267" s="17">
        <v>53000</v>
      </c>
      <c r="G267" s="28" t="s">
        <v>106</v>
      </c>
      <c r="H267" s="30">
        <v>30000</v>
      </c>
      <c r="I267" s="21">
        <v>44292</v>
      </c>
      <c r="J267" s="21"/>
      <c r="K267" s="18" t="s">
        <v>990</v>
      </c>
      <c r="L267" s="27">
        <v>0.56603773584905659</v>
      </c>
      <c r="M267" s="2" t="s">
        <v>1140</v>
      </c>
      <c r="N267" s="2" t="s">
        <v>56</v>
      </c>
      <c r="O267" s="2" t="s">
        <v>83</v>
      </c>
      <c r="P267" s="2" t="s">
        <v>1148</v>
      </c>
      <c r="W267" s="2">
        <v>2459</v>
      </c>
      <c r="X267" s="2">
        <v>1109.2</v>
      </c>
      <c r="Y267" s="2">
        <v>2107</v>
      </c>
      <c r="Z267" s="2">
        <v>941.2</v>
      </c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>
        <f t="shared" si="4"/>
        <v>4566</v>
      </c>
      <c r="AV267" s="2">
        <f t="shared" si="4"/>
        <v>2050.4</v>
      </c>
    </row>
    <row r="268" spans="1:48" x14ac:dyDescent="0.25">
      <c r="A268" s="2">
        <v>267</v>
      </c>
      <c r="B268" s="16" t="s">
        <v>208</v>
      </c>
      <c r="C268" s="26" t="s">
        <v>1045</v>
      </c>
      <c r="D268" s="33" t="s">
        <v>431</v>
      </c>
      <c r="E268" s="17" t="s">
        <v>13</v>
      </c>
      <c r="F268" s="17">
        <v>197000</v>
      </c>
      <c r="G268" s="28" t="s">
        <v>108</v>
      </c>
      <c r="H268" s="30">
        <v>25000</v>
      </c>
      <c r="I268" s="21">
        <v>44293</v>
      </c>
      <c r="J268" s="21"/>
      <c r="K268" s="18" t="s">
        <v>990</v>
      </c>
      <c r="L268" s="27">
        <v>0.12690355329949238</v>
      </c>
      <c r="M268" s="2" t="s">
        <v>1137</v>
      </c>
      <c r="N268" s="2" t="s">
        <v>56</v>
      </c>
      <c r="O268" s="2" t="s">
        <v>83</v>
      </c>
      <c r="P268" s="2" t="s">
        <v>1148</v>
      </c>
      <c r="W268" s="2">
        <v>23394</v>
      </c>
      <c r="X268" s="2">
        <v>204.6</v>
      </c>
      <c r="Y268" s="2">
        <v>20518</v>
      </c>
      <c r="Z268" s="2">
        <v>259.2</v>
      </c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>
        <f t="shared" si="4"/>
        <v>43912</v>
      </c>
      <c r="AV268" s="2">
        <f t="shared" si="4"/>
        <v>463.79999999999995</v>
      </c>
    </row>
    <row r="269" spans="1:48" x14ac:dyDescent="0.25">
      <c r="A269" s="2">
        <v>268</v>
      </c>
      <c r="B269" s="16" t="s">
        <v>209</v>
      </c>
      <c r="C269" s="26" t="s">
        <v>1061</v>
      </c>
      <c r="D269" s="33" t="s">
        <v>432</v>
      </c>
      <c r="E269" s="17" t="s">
        <v>11</v>
      </c>
      <c r="F269" s="17">
        <v>2770000</v>
      </c>
      <c r="G269" s="28" t="s">
        <v>121</v>
      </c>
      <c r="H269" s="30">
        <v>1320000</v>
      </c>
      <c r="I269" s="21">
        <v>44294</v>
      </c>
      <c r="J269" s="21"/>
      <c r="K269" s="18" t="s">
        <v>990</v>
      </c>
      <c r="L269" s="27">
        <v>0.47653429602888087</v>
      </c>
      <c r="M269" s="2" t="s">
        <v>1140</v>
      </c>
      <c r="N269" s="2" t="s">
        <v>55</v>
      </c>
      <c r="O269" s="2" t="s">
        <v>26</v>
      </c>
      <c r="P269" s="2" t="s">
        <v>1149</v>
      </c>
      <c r="W269" s="2">
        <v>880172</v>
      </c>
      <c r="X269" s="2">
        <v>780</v>
      </c>
      <c r="Y269" s="2">
        <v>778072</v>
      </c>
      <c r="Z269" s="2">
        <v>352</v>
      </c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>
        <f t="shared" si="4"/>
        <v>1658244</v>
      </c>
      <c r="AV269" s="2">
        <f t="shared" si="4"/>
        <v>1132</v>
      </c>
    </row>
    <row r="270" spans="1:48" x14ac:dyDescent="0.25">
      <c r="A270" s="2">
        <v>269</v>
      </c>
      <c r="B270" s="16" t="s">
        <v>209</v>
      </c>
      <c r="C270" s="26" t="s">
        <v>1068</v>
      </c>
      <c r="D270" s="33" t="s">
        <v>433</v>
      </c>
      <c r="E270" s="17" t="s">
        <v>8</v>
      </c>
      <c r="F270" s="17">
        <v>4400</v>
      </c>
      <c r="G270" s="28" t="s">
        <v>97</v>
      </c>
      <c r="H270" s="30">
        <v>3600</v>
      </c>
      <c r="I270" s="21">
        <v>44295</v>
      </c>
      <c r="J270" s="21"/>
      <c r="K270" s="18" t="s">
        <v>990</v>
      </c>
      <c r="L270" s="27">
        <v>0.81818181818181823</v>
      </c>
      <c r="M270" s="2" t="s">
        <v>1141</v>
      </c>
      <c r="N270" s="2" t="s">
        <v>57</v>
      </c>
      <c r="O270" s="2" t="s">
        <v>64</v>
      </c>
      <c r="P270" s="2" t="s">
        <v>1148</v>
      </c>
      <c r="W270" s="2">
        <v>789</v>
      </c>
      <c r="X270" s="2">
        <v>50.43</v>
      </c>
      <c r="Y270" s="2">
        <v>667</v>
      </c>
      <c r="Z270" s="2">
        <v>73.44</v>
      </c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>
        <f t="shared" si="4"/>
        <v>1456</v>
      </c>
      <c r="AV270" s="2">
        <f t="shared" si="4"/>
        <v>123.87</v>
      </c>
    </row>
    <row r="271" spans="1:48" x14ac:dyDescent="0.25">
      <c r="A271" s="2">
        <v>270</v>
      </c>
      <c r="B271" s="16" t="s">
        <v>213</v>
      </c>
      <c r="C271" s="26" t="s">
        <v>1104</v>
      </c>
      <c r="D271" s="33" t="s">
        <v>434</v>
      </c>
      <c r="E271" s="17" t="s">
        <v>8</v>
      </c>
      <c r="F271" s="17">
        <v>4400</v>
      </c>
      <c r="G271" s="28" t="s">
        <v>97</v>
      </c>
      <c r="H271" s="30">
        <v>4400</v>
      </c>
      <c r="I271" s="21">
        <v>44296</v>
      </c>
      <c r="J271" s="21"/>
      <c r="K271" s="18" t="s">
        <v>990</v>
      </c>
      <c r="L271" s="27">
        <v>1</v>
      </c>
      <c r="M271" s="2" t="s">
        <v>1141</v>
      </c>
      <c r="N271" s="2" t="s">
        <v>57</v>
      </c>
      <c r="O271" s="2" t="s">
        <v>64</v>
      </c>
      <c r="P271" s="2" t="s">
        <v>1148</v>
      </c>
      <c r="W271" s="2">
        <v>689</v>
      </c>
      <c r="X271" s="2">
        <v>52</v>
      </c>
      <c r="Y271" s="2">
        <v>820</v>
      </c>
      <c r="Z271" s="2">
        <v>56</v>
      </c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>
        <f t="shared" si="4"/>
        <v>1509</v>
      </c>
      <c r="AV271" s="2">
        <f t="shared" si="4"/>
        <v>108</v>
      </c>
    </row>
    <row r="272" spans="1:48" x14ac:dyDescent="0.25">
      <c r="A272" s="2">
        <v>271</v>
      </c>
      <c r="B272" s="16" t="s">
        <v>213</v>
      </c>
      <c r="C272" s="26" t="s">
        <v>1104</v>
      </c>
      <c r="D272" s="33" t="s">
        <v>435</v>
      </c>
      <c r="E272" s="17" t="s">
        <v>15</v>
      </c>
      <c r="F272" s="17">
        <v>23000</v>
      </c>
      <c r="G272" s="28" t="s">
        <v>933</v>
      </c>
      <c r="H272" s="30">
        <v>20000</v>
      </c>
      <c r="I272" s="21">
        <v>44297</v>
      </c>
      <c r="J272" s="21"/>
      <c r="K272" s="18" t="s">
        <v>990</v>
      </c>
      <c r="L272" s="27">
        <v>0.86956521739130432</v>
      </c>
      <c r="M272" s="2" t="s">
        <v>1141</v>
      </c>
      <c r="N272" s="2" t="s">
        <v>53</v>
      </c>
      <c r="O272" s="2" t="s">
        <v>62</v>
      </c>
      <c r="P272" s="2" t="s">
        <v>1148</v>
      </c>
      <c r="W272" s="2">
        <v>1087</v>
      </c>
      <c r="X272" s="2">
        <v>1140.26</v>
      </c>
      <c r="Y272" s="2">
        <v>1296</v>
      </c>
      <c r="Z272" s="2">
        <v>603.41999999999996</v>
      </c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>
        <f t="shared" si="4"/>
        <v>2383</v>
      </c>
      <c r="AV272" s="2">
        <f t="shared" si="4"/>
        <v>1743.6799999999998</v>
      </c>
    </row>
    <row r="273" spans="1:48" x14ac:dyDescent="0.25">
      <c r="A273" s="2">
        <v>272</v>
      </c>
      <c r="B273" s="16" t="s">
        <v>213</v>
      </c>
      <c r="C273" s="26" t="s">
        <v>1104</v>
      </c>
      <c r="D273" s="33" t="s">
        <v>436</v>
      </c>
      <c r="E273" s="17" t="s">
        <v>59</v>
      </c>
      <c r="F273" s="17">
        <v>555000</v>
      </c>
      <c r="G273" s="28" t="s">
        <v>948</v>
      </c>
      <c r="H273" s="30">
        <v>150000</v>
      </c>
      <c r="I273" s="21">
        <v>44298</v>
      </c>
      <c r="J273" s="21"/>
      <c r="K273" s="18" t="s">
        <v>990</v>
      </c>
      <c r="L273" s="27">
        <v>0.27027027027027029</v>
      </c>
      <c r="M273" s="2" t="s">
        <v>1138</v>
      </c>
      <c r="N273" s="2" t="s">
        <v>53</v>
      </c>
      <c r="O273" s="2" t="s">
        <v>63</v>
      </c>
      <c r="P273" s="2" t="s">
        <v>1149</v>
      </c>
      <c r="W273" s="2">
        <v>27692</v>
      </c>
      <c r="X273" s="2">
        <v>2824.8</v>
      </c>
      <c r="Y273" s="2">
        <v>24603</v>
      </c>
      <c r="Z273" s="2">
        <v>2402.4</v>
      </c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>
        <f t="shared" si="4"/>
        <v>52295</v>
      </c>
      <c r="AV273" s="2">
        <f t="shared" si="4"/>
        <v>5227.2000000000007</v>
      </c>
    </row>
    <row r="274" spans="1:48" x14ac:dyDescent="0.25">
      <c r="A274" s="2">
        <v>273</v>
      </c>
      <c r="B274" s="16" t="s">
        <v>215</v>
      </c>
      <c r="C274" s="26" t="s">
        <v>1111</v>
      </c>
      <c r="D274" s="33" t="s">
        <v>437</v>
      </c>
      <c r="E274" s="17" t="s">
        <v>8</v>
      </c>
      <c r="F274" s="17">
        <v>5500</v>
      </c>
      <c r="G274" s="28" t="s">
        <v>90</v>
      </c>
      <c r="H274" s="30">
        <v>5000</v>
      </c>
      <c r="I274" s="21">
        <v>44299</v>
      </c>
      <c r="J274" s="21"/>
      <c r="K274" s="18" t="s">
        <v>990</v>
      </c>
      <c r="L274" s="27">
        <v>0.90909090909090906</v>
      </c>
      <c r="M274" s="2" t="s">
        <v>1141</v>
      </c>
      <c r="N274" s="2" t="s">
        <v>57</v>
      </c>
      <c r="O274" s="2" t="s">
        <v>64</v>
      </c>
      <c r="P274" s="2" t="s">
        <v>1148</v>
      </c>
      <c r="W274" s="2">
        <v>511</v>
      </c>
      <c r="X274" s="2">
        <v>220.06</v>
      </c>
      <c r="Y274" s="2">
        <v>382</v>
      </c>
      <c r="Z274" s="2">
        <v>253.84</v>
      </c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>
        <f t="shared" ref="AU274:AV337" si="5">W274+Y274+AA274+AC274+AE274+AG274+AI274+AK274+AM274+AO274+AQ274+AS274</f>
        <v>893</v>
      </c>
      <c r="AV274" s="2">
        <f t="shared" si="5"/>
        <v>473.9</v>
      </c>
    </row>
    <row r="275" spans="1:48" x14ac:dyDescent="0.25">
      <c r="A275" s="2">
        <v>274</v>
      </c>
      <c r="B275" s="16" t="s">
        <v>206</v>
      </c>
      <c r="C275" s="26" t="s">
        <v>1035</v>
      </c>
      <c r="D275" s="33" t="s">
        <v>438</v>
      </c>
      <c r="E275" s="17" t="s">
        <v>8</v>
      </c>
      <c r="F275" s="17">
        <v>5500</v>
      </c>
      <c r="G275" s="28" t="s">
        <v>90</v>
      </c>
      <c r="H275" s="30">
        <v>3000</v>
      </c>
      <c r="I275" s="21">
        <v>44321</v>
      </c>
      <c r="J275" s="21"/>
      <c r="K275" s="18" t="s">
        <v>990</v>
      </c>
      <c r="L275" s="27">
        <v>0.54545454545454541</v>
      </c>
      <c r="M275" s="2" t="s">
        <v>1140</v>
      </c>
      <c r="N275" s="2" t="s">
        <v>57</v>
      </c>
      <c r="O275" s="2" t="s">
        <v>64</v>
      </c>
      <c r="P275" s="2" t="s">
        <v>1148</v>
      </c>
      <c r="W275" s="2">
        <v>1226</v>
      </c>
      <c r="X275" s="2">
        <v>15</v>
      </c>
      <c r="Y275" s="2">
        <v>1115</v>
      </c>
      <c r="Z275" s="2">
        <v>14</v>
      </c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>
        <f t="shared" si="5"/>
        <v>2341</v>
      </c>
      <c r="AV275" s="2">
        <f t="shared" si="5"/>
        <v>29</v>
      </c>
    </row>
    <row r="276" spans="1:48" x14ac:dyDescent="0.25">
      <c r="A276" s="2">
        <v>275</v>
      </c>
      <c r="B276" s="16" t="s">
        <v>208</v>
      </c>
      <c r="C276" s="26" t="s">
        <v>1045</v>
      </c>
      <c r="D276" s="33" t="s">
        <v>439</v>
      </c>
      <c r="E276" s="17" t="s">
        <v>7</v>
      </c>
      <c r="F276" s="17">
        <v>2200</v>
      </c>
      <c r="G276" s="28" t="s">
        <v>91</v>
      </c>
      <c r="H276" s="30">
        <v>2050</v>
      </c>
      <c r="I276" s="21">
        <v>44321</v>
      </c>
      <c r="J276" s="21"/>
      <c r="K276" s="18" t="s">
        <v>990</v>
      </c>
      <c r="L276" s="27">
        <v>0.93181818181818177</v>
      </c>
      <c r="M276" s="2" t="s">
        <v>1141</v>
      </c>
      <c r="N276" s="2" t="s">
        <v>57</v>
      </c>
      <c r="O276" s="2" t="s">
        <v>23</v>
      </c>
      <c r="P276" s="2" t="s">
        <v>1148</v>
      </c>
      <c r="W276" s="2">
        <v>53</v>
      </c>
      <c r="X276" s="2">
        <v>384.07</v>
      </c>
      <c r="Y276" s="2">
        <v>80</v>
      </c>
      <c r="Z276" s="2">
        <v>323.8</v>
      </c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>
        <f t="shared" si="5"/>
        <v>133</v>
      </c>
      <c r="AV276" s="2">
        <f t="shared" si="5"/>
        <v>707.87</v>
      </c>
    </row>
    <row r="277" spans="1:48" x14ac:dyDescent="0.25">
      <c r="A277" s="2">
        <v>276</v>
      </c>
      <c r="B277" s="16" t="s">
        <v>209</v>
      </c>
      <c r="C277" s="26" t="s">
        <v>1064</v>
      </c>
      <c r="D277" s="33" t="s">
        <v>440</v>
      </c>
      <c r="E277" s="17" t="s">
        <v>8</v>
      </c>
      <c r="F277" s="17">
        <v>5500</v>
      </c>
      <c r="G277" s="28" t="s">
        <v>90</v>
      </c>
      <c r="H277" s="30">
        <v>5500</v>
      </c>
      <c r="I277" s="21">
        <v>44321</v>
      </c>
      <c r="J277" s="21"/>
      <c r="K277" s="18" t="s">
        <v>990</v>
      </c>
      <c r="L277" s="27">
        <v>1</v>
      </c>
      <c r="M277" s="2" t="s">
        <v>1141</v>
      </c>
      <c r="N277" s="2" t="s">
        <v>57</v>
      </c>
      <c r="O277" s="2" t="s">
        <v>64</v>
      </c>
      <c r="P277" s="2" t="s">
        <v>1148</v>
      </c>
      <c r="W277" s="2">
        <v>455</v>
      </c>
      <c r="X277" s="2">
        <v>229</v>
      </c>
      <c r="Y277" s="2">
        <v>419</v>
      </c>
      <c r="Z277" s="2">
        <v>212</v>
      </c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>
        <f t="shared" si="5"/>
        <v>874</v>
      </c>
      <c r="AV277" s="2">
        <f t="shared" si="5"/>
        <v>441</v>
      </c>
    </row>
    <row r="278" spans="1:48" x14ac:dyDescent="0.25">
      <c r="A278" s="2">
        <v>277</v>
      </c>
      <c r="B278" s="16" t="s">
        <v>209</v>
      </c>
      <c r="C278" s="26" t="s">
        <v>1064</v>
      </c>
      <c r="D278" s="33" t="s">
        <v>441</v>
      </c>
      <c r="E278" s="17" t="s">
        <v>5</v>
      </c>
      <c r="F278" s="17">
        <v>16500</v>
      </c>
      <c r="G278" s="28" t="s">
        <v>105</v>
      </c>
      <c r="H278" s="30">
        <v>6600</v>
      </c>
      <c r="I278" s="21">
        <v>44321</v>
      </c>
      <c r="J278" s="21"/>
      <c r="K278" s="18" t="s">
        <v>990</v>
      </c>
      <c r="L278" s="27">
        <v>0.4</v>
      </c>
      <c r="M278" s="2" t="s">
        <v>1139</v>
      </c>
      <c r="N278" s="2" t="s">
        <v>57</v>
      </c>
      <c r="O278" s="2" t="s">
        <v>86</v>
      </c>
      <c r="P278" s="2" t="s">
        <v>1148</v>
      </c>
      <c r="W278" s="2">
        <v>3159</v>
      </c>
      <c r="X278" s="2">
        <v>222.88</v>
      </c>
      <c r="Y278" s="2">
        <v>2806</v>
      </c>
      <c r="Z278" s="2">
        <v>76.709999999999994</v>
      </c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>
        <f t="shared" si="5"/>
        <v>5965</v>
      </c>
      <c r="AV278" s="2">
        <f t="shared" si="5"/>
        <v>299.58999999999997</v>
      </c>
    </row>
    <row r="279" spans="1:48" x14ac:dyDescent="0.25">
      <c r="A279" s="2">
        <v>278</v>
      </c>
      <c r="B279" s="16" t="s">
        <v>213</v>
      </c>
      <c r="C279" s="26" t="s">
        <v>1101</v>
      </c>
      <c r="D279" s="33" t="s">
        <v>442</v>
      </c>
      <c r="E279" s="17" t="s">
        <v>5</v>
      </c>
      <c r="F279" s="17">
        <v>10600</v>
      </c>
      <c r="G279" s="28" t="s">
        <v>95</v>
      </c>
      <c r="H279" s="30">
        <v>7600</v>
      </c>
      <c r="I279" s="21">
        <v>44321</v>
      </c>
      <c r="J279" s="21"/>
      <c r="K279" s="18" t="s">
        <v>990</v>
      </c>
      <c r="L279" s="27">
        <v>0.71698113207547165</v>
      </c>
      <c r="M279" s="2" t="s">
        <v>1141</v>
      </c>
      <c r="N279" s="2" t="s">
        <v>57</v>
      </c>
      <c r="O279" s="2" t="s">
        <v>86</v>
      </c>
      <c r="P279" s="2" t="s">
        <v>1148</v>
      </c>
      <c r="W279" s="2">
        <v>880</v>
      </c>
      <c r="X279" s="2">
        <v>420.79</v>
      </c>
      <c r="Y279" s="2">
        <v>804</v>
      </c>
      <c r="Z279" s="2">
        <v>495.98</v>
      </c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>
        <f t="shared" si="5"/>
        <v>1684</v>
      </c>
      <c r="AV279" s="2">
        <f t="shared" si="5"/>
        <v>916.77</v>
      </c>
    </row>
    <row r="280" spans="1:48" x14ac:dyDescent="0.25">
      <c r="A280" s="2">
        <v>279</v>
      </c>
      <c r="B280" s="16" t="s">
        <v>213</v>
      </c>
      <c r="C280" s="26" t="s">
        <v>1101</v>
      </c>
      <c r="D280" s="33" t="s">
        <v>443</v>
      </c>
      <c r="E280" s="17" t="s">
        <v>5</v>
      </c>
      <c r="F280" s="17">
        <v>16500</v>
      </c>
      <c r="G280" s="28" t="s">
        <v>105</v>
      </c>
      <c r="H280" s="30">
        <v>16500</v>
      </c>
      <c r="I280" s="21">
        <v>44321</v>
      </c>
      <c r="J280" s="21"/>
      <c r="K280" s="18" t="s">
        <v>990</v>
      </c>
      <c r="L280" s="27">
        <v>1</v>
      </c>
      <c r="M280" s="2" t="s">
        <v>1141</v>
      </c>
      <c r="N280" s="2" t="s">
        <v>57</v>
      </c>
      <c r="O280" s="2" t="s">
        <v>86</v>
      </c>
      <c r="P280" s="2" t="s">
        <v>1148</v>
      </c>
      <c r="W280" s="2">
        <v>1390</v>
      </c>
      <c r="X280" s="2">
        <v>1408.58</v>
      </c>
      <c r="Y280" s="2">
        <v>1254</v>
      </c>
      <c r="Z280" s="2">
        <v>1441.74</v>
      </c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>
        <f t="shared" si="5"/>
        <v>2644</v>
      </c>
      <c r="AV280" s="2">
        <f t="shared" si="5"/>
        <v>2850.3199999999997</v>
      </c>
    </row>
    <row r="281" spans="1:48" x14ac:dyDescent="0.25">
      <c r="A281" s="2">
        <v>280</v>
      </c>
      <c r="B281" s="16" t="s">
        <v>215</v>
      </c>
      <c r="C281" s="26" t="s">
        <v>1113</v>
      </c>
      <c r="D281" s="33" t="s">
        <v>444</v>
      </c>
      <c r="E281" s="17" t="s">
        <v>8</v>
      </c>
      <c r="F281" s="17">
        <v>3500</v>
      </c>
      <c r="G281" s="28" t="s">
        <v>93</v>
      </c>
      <c r="H281" s="30">
        <v>3000</v>
      </c>
      <c r="I281" s="21">
        <v>44321</v>
      </c>
      <c r="J281" s="21"/>
      <c r="K281" s="18" t="s">
        <v>990</v>
      </c>
      <c r="L281" s="27">
        <v>0.8571428571428571</v>
      </c>
      <c r="M281" s="2" t="s">
        <v>1141</v>
      </c>
      <c r="N281" s="2" t="s">
        <v>57</v>
      </c>
      <c r="O281" s="2" t="s">
        <v>64</v>
      </c>
      <c r="P281" s="2" t="s">
        <v>1148</v>
      </c>
      <c r="W281" s="2">
        <v>298</v>
      </c>
      <c r="X281" s="2">
        <v>97</v>
      </c>
      <c r="Y281" s="2">
        <v>280</v>
      </c>
      <c r="Z281" s="2">
        <v>90</v>
      </c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>
        <f t="shared" si="5"/>
        <v>578</v>
      </c>
      <c r="AV281" s="2">
        <f t="shared" si="5"/>
        <v>187</v>
      </c>
    </row>
    <row r="282" spans="1:48" x14ac:dyDescent="0.25">
      <c r="A282" s="2">
        <v>281</v>
      </c>
      <c r="B282" s="16" t="s">
        <v>205</v>
      </c>
      <c r="C282" s="26" t="s">
        <v>1028</v>
      </c>
      <c r="D282" s="33" t="s">
        <v>445</v>
      </c>
      <c r="E282" s="17" t="s">
        <v>4</v>
      </c>
      <c r="F282" s="17">
        <v>131000</v>
      </c>
      <c r="G282" s="28" t="s">
        <v>92</v>
      </c>
      <c r="H282" s="30">
        <v>40000</v>
      </c>
      <c r="I282" s="21">
        <v>44353</v>
      </c>
      <c r="J282" s="21"/>
      <c r="K282" s="18" t="s">
        <v>990</v>
      </c>
      <c r="L282" s="27">
        <v>0.30534351145038169</v>
      </c>
      <c r="M282" s="2" t="s">
        <v>1138</v>
      </c>
      <c r="N282" s="2" t="s">
        <v>54</v>
      </c>
      <c r="O282" s="2" t="s">
        <v>82</v>
      </c>
      <c r="P282" s="2" t="s">
        <v>1148</v>
      </c>
      <c r="W282" s="2">
        <v>5415</v>
      </c>
      <c r="X282" s="2">
        <v>946.8</v>
      </c>
      <c r="Y282" s="2">
        <v>6940</v>
      </c>
      <c r="Z282" s="2">
        <v>492</v>
      </c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>
        <f t="shared" si="5"/>
        <v>12355</v>
      </c>
      <c r="AV282" s="2">
        <f t="shared" si="5"/>
        <v>1438.8</v>
      </c>
    </row>
    <row r="283" spans="1:48" x14ac:dyDescent="0.25">
      <c r="A283" s="2">
        <v>282</v>
      </c>
      <c r="B283" s="16" t="s">
        <v>205</v>
      </c>
      <c r="C283" s="26" t="s">
        <v>1029</v>
      </c>
      <c r="D283" s="33" t="s">
        <v>446</v>
      </c>
      <c r="E283" s="17" t="s">
        <v>15</v>
      </c>
      <c r="F283" s="17">
        <v>33000</v>
      </c>
      <c r="G283" s="28" t="s">
        <v>919</v>
      </c>
      <c r="H283" s="30">
        <v>10000</v>
      </c>
      <c r="I283" s="21">
        <v>44353</v>
      </c>
      <c r="J283" s="21"/>
      <c r="K283" s="18" t="s">
        <v>990</v>
      </c>
      <c r="L283" s="27">
        <v>0.30303030303030304</v>
      </c>
      <c r="M283" s="2" t="s">
        <v>1138</v>
      </c>
      <c r="N283" s="2" t="s">
        <v>53</v>
      </c>
      <c r="O283" s="2" t="s">
        <v>62</v>
      </c>
      <c r="P283" s="2" t="s">
        <v>1148</v>
      </c>
      <c r="W283" s="2">
        <v>2246</v>
      </c>
      <c r="X283" s="2">
        <v>225.81</v>
      </c>
      <c r="Y283" s="2">
        <v>2783</v>
      </c>
      <c r="Z283" s="2">
        <v>147.19999999999999</v>
      </c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>
        <f t="shared" si="5"/>
        <v>5029</v>
      </c>
      <c r="AV283" s="2">
        <f t="shared" si="5"/>
        <v>373.01</v>
      </c>
    </row>
    <row r="284" spans="1:48" x14ac:dyDescent="0.25">
      <c r="A284" s="2">
        <v>283</v>
      </c>
      <c r="B284" s="16" t="s">
        <v>208</v>
      </c>
      <c r="C284" s="26" t="s">
        <v>1044</v>
      </c>
      <c r="D284" s="33" t="s">
        <v>447</v>
      </c>
      <c r="E284" s="17" t="s">
        <v>7</v>
      </c>
      <c r="F284" s="17">
        <v>2200</v>
      </c>
      <c r="G284" s="28" t="s">
        <v>91</v>
      </c>
      <c r="H284" s="30">
        <v>1000</v>
      </c>
      <c r="I284" s="21">
        <v>44353</v>
      </c>
      <c r="J284" s="21"/>
      <c r="K284" s="18" t="s">
        <v>990</v>
      </c>
      <c r="L284" s="27">
        <v>0.45454545454545453</v>
      </c>
      <c r="M284" s="2" t="s">
        <v>1139</v>
      </c>
      <c r="N284" s="2" t="s">
        <v>57</v>
      </c>
      <c r="O284" s="2" t="s">
        <v>23</v>
      </c>
      <c r="P284" s="2" t="s">
        <v>1148</v>
      </c>
      <c r="W284" s="2">
        <v>556</v>
      </c>
      <c r="X284" s="2">
        <v>0</v>
      </c>
      <c r="Y284" s="2">
        <v>540</v>
      </c>
      <c r="Z284" s="2">
        <v>0</v>
      </c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>
        <f t="shared" si="5"/>
        <v>1096</v>
      </c>
      <c r="AV284" s="2">
        <f t="shared" si="5"/>
        <v>0</v>
      </c>
    </row>
    <row r="285" spans="1:48" x14ac:dyDescent="0.25">
      <c r="A285" s="2">
        <v>284</v>
      </c>
      <c r="B285" s="16" t="s">
        <v>208</v>
      </c>
      <c r="C285" s="26" t="s">
        <v>1044</v>
      </c>
      <c r="D285" s="33" t="s">
        <v>448</v>
      </c>
      <c r="E285" s="17" t="s">
        <v>7</v>
      </c>
      <c r="F285" s="17">
        <v>2200</v>
      </c>
      <c r="G285" s="28" t="s">
        <v>91</v>
      </c>
      <c r="H285" s="30">
        <v>1000</v>
      </c>
      <c r="I285" s="21">
        <v>44353</v>
      </c>
      <c r="J285" s="21"/>
      <c r="K285" s="18" t="s">
        <v>990</v>
      </c>
      <c r="L285" s="27">
        <v>0.45454545454545453</v>
      </c>
      <c r="M285" s="2" t="s">
        <v>1139</v>
      </c>
      <c r="N285" s="2" t="s">
        <v>57</v>
      </c>
      <c r="O285" s="2" t="s">
        <v>23</v>
      </c>
      <c r="P285" s="2" t="s">
        <v>1148</v>
      </c>
      <c r="W285" s="2">
        <v>276</v>
      </c>
      <c r="X285" s="2">
        <v>11.43</v>
      </c>
      <c r="Y285" s="2">
        <v>240</v>
      </c>
      <c r="Z285" s="2">
        <v>14.08</v>
      </c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>
        <f t="shared" si="5"/>
        <v>516</v>
      </c>
      <c r="AV285" s="2">
        <f t="shared" si="5"/>
        <v>25.509999999999998</v>
      </c>
    </row>
    <row r="286" spans="1:48" x14ac:dyDescent="0.25">
      <c r="A286" s="2">
        <v>285</v>
      </c>
      <c r="B286" s="16" t="s">
        <v>208</v>
      </c>
      <c r="C286" s="26" t="s">
        <v>1044</v>
      </c>
      <c r="D286" s="33" t="s">
        <v>449</v>
      </c>
      <c r="E286" s="17" t="s">
        <v>8</v>
      </c>
      <c r="F286" s="17">
        <v>5500</v>
      </c>
      <c r="G286" s="28" t="s">
        <v>90</v>
      </c>
      <c r="H286" s="30">
        <v>4000</v>
      </c>
      <c r="I286" s="21">
        <v>44353</v>
      </c>
      <c r="J286" s="21"/>
      <c r="K286" s="18" t="s">
        <v>990</v>
      </c>
      <c r="L286" s="27">
        <v>0.72727272727272729</v>
      </c>
      <c r="M286" s="2" t="s">
        <v>1141</v>
      </c>
      <c r="N286" s="2" t="s">
        <v>57</v>
      </c>
      <c r="O286" s="2" t="s">
        <v>64</v>
      </c>
      <c r="P286" s="2" t="s">
        <v>1148</v>
      </c>
      <c r="W286" s="2">
        <v>465</v>
      </c>
      <c r="X286" s="2">
        <v>400.64</v>
      </c>
      <c r="Y286" s="2">
        <v>435</v>
      </c>
      <c r="Z286" s="2">
        <v>396.22</v>
      </c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>
        <f t="shared" si="5"/>
        <v>900</v>
      </c>
      <c r="AV286" s="2">
        <f t="shared" si="5"/>
        <v>796.86</v>
      </c>
    </row>
    <row r="287" spans="1:48" x14ac:dyDescent="0.25">
      <c r="A287" s="2">
        <v>286</v>
      </c>
      <c r="B287" s="16" t="s">
        <v>209</v>
      </c>
      <c r="C287" s="26" t="s">
        <v>1068</v>
      </c>
      <c r="D287" s="33" t="s">
        <v>450</v>
      </c>
      <c r="E287" s="17" t="s">
        <v>7</v>
      </c>
      <c r="F287" s="17">
        <v>2200</v>
      </c>
      <c r="G287" s="28" t="s">
        <v>91</v>
      </c>
      <c r="H287" s="30">
        <v>1000</v>
      </c>
      <c r="I287" s="21">
        <v>44353</v>
      </c>
      <c r="J287" s="21"/>
      <c r="K287" s="18" t="s">
        <v>990</v>
      </c>
      <c r="L287" s="27">
        <v>0.45454545454545453</v>
      </c>
      <c r="M287" s="2" t="s">
        <v>1139</v>
      </c>
      <c r="N287" s="2" t="s">
        <v>57</v>
      </c>
      <c r="O287" s="2" t="s">
        <v>23</v>
      </c>
      <c r="P287" s="2" t="s">
        <v>1148</v>
      </c>
      <c r="W287" s="2">
        <v>249</v>
      </c>
      <c r="X287" s="2">
        <v>20.65</v>
      </c>
      <c r="Y287" s="2">
        <v>248</v>
      </c>
      <c r="Z287" s="2">
        <v>19.66</v>
      </c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>
        <f t="shared" si="5"/>
        <v>497</v>
      </c>
      <c r="AV287" s="2">
        <f t="shared" si="5"/>
        <v>40.31</v>
      </c>
    </row>
    <row r="288" spans="1:48" x14ac:dyDescent="0.25">
      <c r="A288" s="2">
        <v>287</v>
      </c>
      <c r="B288" s="16" t="s">
        <v>209</v>
      </c>
      <c r="C288" s="26" t="s">
        <v>1063</v>
      </c>
      <c r="D288" s="33" t="s">
        <v>451</v>
      </c>
      <c r="E288" s="17" t="s">
        <v>13</v>
      </c>
      <c r="F288" s="17">
        <v>33000</v>
      </c>
      <c r="G288" s="28" t="s">
        <v>112</v>
      </c>
      <c r="H288" s="30">
        <v>340</v>
      </c>
      <c r="I288" s="21">
        <v>44353</v>
      </c>
      <c r="J288" s="21"/>
      <c r="K288" s="18" t="s">
        <v>990</v>
      </c>
      <c r="L288" s="27">
        <v>1.0303030303030303E-2</v>
      </c>
      <c r="M288" s="2" t="s">
        <v>1137</v>
      </c>
      <c r="N288" s="2" t="s">
        <v>56</v>
      </c>
      <c r="O288" s="2" t="s">
        <v>83</v>
      </c>
      <c r="P288" s="2" t="s">
        <v>1148</v>
      </c>
      <c r="W288" s="2">
        <v>6190</v>
      </c>
      <c r="X288" s="2">
        <v>488.63</v>
      </c>
      <c r="Y288" s="2">
        <v>6456</v>
      </c>
      <c r="Z288" s="2">
        <v>311.07</v>
      </c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>
        <f t="shared" si="5"/>
        <v>12646</v>
      </c>
      <c r="AV288" s="2">
        <f t="shared" si="5"/>
        <v>799.7</v>
      </c>
    </row>
    <row r="289" spans="1:48" x14ac:dyDescent="0.25">
      <c r="A289" s="2">
        <v>288</v>
      </c>
      <c r="B289" s="16" t="s">
        <v>209</v>
      </c>
      <c r="C289" s="26" t="s">
        <v>1063</v>
      </c>
      <c r="D289" s="33" t="s">
        <v>452</v>
      </c>
      <c r="E289" s="17" t="s">
        <v>7</v>
      </c>
      <c r="F289" s="17">
        <v>1300</v>
      </c>
      <c r="G289" s="28" t="s">
        <v>96</v>
      </c>
      <c r="H289" s="30">
        <v>250</v>
      </c>
      <c r="I289" s="21">
        <v>44353</v>
      </c>
      <c r="J289" s="21"/>
      <c r="K289" s="18" t="s">
        <v>990</v>
      </c>
      <c r="L289" s="27">
        <v>0.19230769230769232</v>
      </c>
      <c r="M289" s="2" t="s">
        <v>1138</v>
      </c>
      <c r="N289" s="2" t="s">
        <v>57</v>
      </c>
      <c r="O289" s="2" t="s">
        <v>24</v>
      </c>
      <c r="P289" s="2" t="s">
        <v>1148</v>
      </c>
      <c r="W289" s="2">
        <v>248</v>
      </c>
      <c r="X289" s="2">
        <v>0</v>
      </c>
      <c r="Y289" s="2">
        <v>243</v>
      </c>
      <c r="Z289" s="2">
        <v>0</v>
      </c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>
        <f t="shared" si="5"/>
        <v>491</v>
      </c>
      <c r="AV289" s="2">
        <f t="shared" si="5"/>
        <v>0</v>
      </c>
    </row>
    <row r="290" spans="1:48" x14ac:dyDescent="0.25">
      <c r="A290" s="2">
        <v>289</v>
      </c>
      <c r="B290" s="16" t="s">
        <v>211</v>
      </c>
      <c r="C290" s="26" t="s">
        <v>1091</v>
      </c>
      <c r="D290" s="33" t="s">
        <v>453</v>
      </c>
      <c r="E290" s="17" t="s">
        <v>7</v>
      </c>
      <c r="F290" s="17">
        <v>1300</v>
      </c>
      <c r="G290" s="28" t="s">
        <v>96</v>
      </c>
      <c r="H290" s="30">
        <v>1000</v>
      </c>
      <c r="I290" s="21">
        <v>44353</v>
      </c>
      <c r="J290" s="21"/>
      <c r="K290" s="18" t="s">
        <v>990</v>
      </c>
      <c r="L290" s="27">
        <v>0.76923076923076927</v>
      </c>
      <c r="M290" s="2" t="s">
        <v>1141</v>
      </c>
      <c r="N290" s="2" t="s">
        <v>57</v>
      </c>
      <c r="O290" s="2" t="s">
        <v>24</v>
      </c>
      <c r="P290" s="2" t="s">
        <v>1148</v>
      </c>
      <c r="W290" s="2">
        <v>125</v>
      </c>
      <c r="X290" s="2">
        <v>78.89</v>
      </c>
      <c r="Y290" s="2">
        <v>182</v>
      </c>
      <c r="Z290" s="2">
        <v>92.2</v>
      </c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>
        <f t="shared" si="5"/>
        <v>307</v>
      </c>
      <c r="AV290" s="2">
        <f t="shared" si="5"/>
        <v>171.09</v>
      </c>
    </row>
    <row r="291" spans="1:48" x14ac:dyDescent="0.25">
      <c r="A291" s="2">
        <v>290</v>
      </c>
      <c r="B291" s="16" t="s">
        <v>213</v>
      </c>
      <c r="C291" s="26" t="s">
        <v>1101</v>
      </c>
      <c r="D291" s="33" t="s">
        <v>454</v>
      </c>
      <c r="E291" s="17" t="s">
        <v>8</v>
      </c>
      <c r="F291" s="17">
        <v>3500</v>
      </c>
      <c r="G291" s="28" t="s">
        <v>93</v>
      </c>
      <c r="H291" s="30">
        <v>425</v>
      </c>
      <c r="I291" s="21">
        <v>44353</v>
      </c>
      <c r="J291" s="21"/>
      <c r="K291" s="18" t="s">
        <v>990</v>
      </c>
      <c r="L291" s="27">
        <v>0.12142857142857143</v>
      </c>
      <c r="M291" s="2" t="s">
        <v>1137</v>
      </c>
      <c r="N291" s="2" t="s">
        <v>57</v>
      </c>
      <c r="O291" s="2" t="s">
        <v>64</v>
      </c>
      <c r="P291" s="2" t="s">
        <v>1148</v>
      </c>
      <c r="W291" s="2">
        <v>254</v>
      </c>
      <c r="X291" s="2">
        <v>83</v>
      </c>
      <c r="Y291" s="2">
        <v>246</v>
      </c>
      <c r="Z291" s="2">
        <v>83</v>
      </c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>
        <f t="shared" si="5"/>
        <v>500</v>
      </c>
      <c r="AV291" s="2">
        <f t="shared" si="5"/>
        <v>166</v>
      </c>
    </row>
    <row r="292" spans="1:48" x14ac:dyDescent="0.25">
      <c r="A292" s="2">
        <v>291</v>
      </c>
      <c r="B292" s="16" t="s">
        <v>213</v>
      </c>
      <c r="C292" s="26" t="s">
        <v>1102</v>
      </c>
      <c r="D292" s="33" t="s">
        <v>455</v>
      </c>
      <c r="E292" s="17" t="s">
        <v>7</v>
      </c>
      <c r="F292" s="17">
        <v>2200</v>
      </c>
      <c r="G292" s="28" t="s">
        <v>91</v>
      </c>
      <c r="H292" s="30">
        <v>2000</v>
      </c>
      <c r="I292" s="21">
        <v>44353</v>
      </c>
      <c r="J292" s="21"/>
      <c r="K292" s="18" t="s">
        <v>990</v>
      </c>
      <c r="L292" s="27">
        <v>0.90909090909090906</v>
      </c>
      <c r="M292" s="2" t="s">
        <v>1141</v>
      </c>
      <c r="N292" s="2" t="s">
        <v>57</v>
      </c>
      <c r="O292" s="2" t="s">
        <v>23</v>
      </c>
      <c r="P292" s="2" t="s">
        <v>1148</v>
      </c>
      <c r="W292" s="2">
        <v>258</v>
      </c>
      <c r="X292" s="2">
        <v>177</v>
      </c>
      <c r="Y292" s="2">
        <v>215</v>
      </c>
      <c r="Z292" s="2">
        <v>160</v>
      </c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>
        <f t="shared" si="5"/>
        <v>473</v>
      </c>
      <c r="AV292" s="2">
        <f t="shared" si="5"/>
        <v>337</v>
      </c>
    </row>
    <row r="293" spans="1:48" x14ac:dyDescent="0.25">
      <c r="A293" s="2">
        <v>292</v>
      </c>
      <c r="B293" s="16" t="s">
        <v>213</v>
      </c>
      <c r="C293" s="26" t="s">
        <v>1104</v>
      </c>
      <c r="D293" s="33" t="s">
        <v>456</v>
      </c>
      <c r="E293" s="17" t="s">
        <v>8</v>
      </c>
      <c r="F293" s="17">
        <v>3500</v>
      </c>
      <c r="G293" s="28" t="s">
        <v>93</v>
      </c>
      <c r="H293" s="30">
        <v>1920</v>
      </c>
      <c r="I293" s="21">
        <v>44353</v>
      </c>
      <c r="J293" s="21"/>
      <c r="K293" s="18" t="s">
        <v>990</v>
      </c>
      <c r="L293" s="27">
        <v>0.5485714285714286</v>
      </c>
      <c r="M293" s="2" t="s">
        <v>1140</v>
      </c>
      <c r="N293" s="2" t="s">
        <v>57</v>
      </c>
      <c r="O293" s="2" t="s">
        <v>64</v>
      </c>
      <c r="P293" s="2" t="s">
        <v>1148</v>
      </c>
      <c r="W293" s="2">
        <v>437</v>
      </c>
      <c r="X293" s="2">
        <v>78</v>
      </c>
      <c r="Y293" s="2">
        <v>382</v>
      </c>
      <c r="Z293" s="2">
        <v>68</v>
      </c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>
        <f t="shared" si="5"/>
        <v>819</v>
      </c>
      <c r="AV293" s="2">
        <f t="shared" si="5"/>
        <v>146</v>
      </c>
    </row>
    <row r="294" spans="1:48" x14ac:dyDescent="0.25">
      <c r="A294" s="2">
        <v>293</v>
      </c>
      <c r="B294" s="16" t="s">
        <v>214</v>
      </c>
      <c r="C294" s="26" t="s">
        <v>1106</v>
      </c>
      <c r="D294" s="33" t="s">
        <v>457</v>
      </c>
      <c r="E294" s="17" t="s">
        <v>4</v>
      </c>
      <c r="F294" s="17">
        <v>16500</v>
      </c>
      <c r="G294" s="28" t="s">
        <v>107</v>
      </c>
      <c r="H294" s="30">
        <v>6000</v>
      </c>
      <c r="I294" s="21">
        <v>44353</v>
      </c>
      <c r="J294" s="21"/>
      <c r="K294" s="18" t="s">
        <v>990</v>
      </c>
      <c r="L294" s="27">
        <v>0.36363636363636365</v>
      </c>
      <c r="M294" s="2" t="s">
        <v>1139</v>
      </c>
      <c r="N294" s="2" t="s">
        <v>54</v>
      </c>
      <c r="O294" s="2" t="s">
        <v>82</v>
      </c>
      <c r="P294" s="2" t="s">
        <v>1148</v>
      </c>
      <c r="W294" s="2">
        <v>1720</v>
      </c>
      <c r="X294" s="2">
        <v>84.69</v>
      </c>
      <c r="Y294" s="2">
        <v>1679</v>
      </c>
      <c r="Z294" s="2">
        <v>77.819999999999993</v>
      </c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>
        <f t="shared" si="5"/>
        <v>3399</v>
      </c>
      <c r="AV294" s="2">
        <f t="shared" si="5"/>
        <v>162.51</v>
      </c>
    </row>
    <row r="295" spans="1:48" x14ac:dyDescent="0.25">
      <c r="A295" s="2">
        <v>294</v>
      </c>
      <c r="B295" s="16" t="s">
        <v>209</v>
      </c>
      <c r="C295" s="26" t="s">
        <v>1067</v>
      </c>
      <c r="D295" s="33" t="s">
        <v>458</v>
      </c>
      <c r="E295" s="17" t="s">
        <v>8</v>
      </c>
      <c r="F295" s="17">
        <v>5500</v>
      </c>
      <c r="G295" s="28" t="s">
        <v>90</v>
      </c>
      <c r="H295" s="30">
        <v>2200</v>
      </c>
      <c r="I295" s="21">
        <v>44384</v>
      </c>
      <c r="J295" s="21"/>
      <c r="K295" s="18" t="s">
        <v>990</v>
      </c>
      <c r="L295" s="27">
        <v>0.4</v>
      </c>
      <c r="M295" s="2" t="s">
        <v>1139</v>
      </c>
      <c r="N295" s="2" t="s">
        <v>57</v>
      </c>
      <c r="O295" s="2" t="s">
        <v>64</v>
      </c>
      <c r="P295" s="2" t="s">
        <v>1148</v>
      </c>
      <c r="W295" s="2">
        <v>641</v>
      </c>
      <c r="X295" s="2">
        <v>144</v>
      </c>
      <c r="Y295" s="2">
        <v>567</v>
      </c>
      <c r="Z295" s="2">
        <v>155</v>
      </c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>
        <f t="shared" si="5"/>
        <v>1208</v>
      </c>
      <c r="AV295" s="2">
        <f t="shared" si="5"/>
        <v>299</v>
      </c>
    </row>
    <row r="296" spans="1:48" x14ac:dyDescent="0.25">
      <c r="A296" s="2">
        <v>295</v>
      </c>
      <c r="B296" s="16" t="s">
        <v>210</v>
      </c>
      <c r="C296" s="26" t="s">
        <v>1079</v>
      </c>
      <c r="D296" s="33" t="s">
        <v>459</v>
      </c>
      <c r="E296" s="17" t="s">
        <v>9</v>
      </c>
      <c r="F296" s="17">
        <v>1385000</v>
      </c>
      <c r="G296" s="28" t="s">
        <v>947</v>
      </c>
      <c r="H296" s="30">
        <v>25000</v>
      </c>
      <c r="I296" s="21">
        <v>44384</v>
      </c>
      <c r="J296" s="21"/>
      <c r="K296" s="18" t="s">
        <v>990</v>
      </c>
      <c r="L296" s="27">
        <v>1.8050541516245487E-2</v>
      </c>
      <c r="M296" s="2" t="s">
        <v>1137</v>
      </c>
      <c r="N296" s="2" t="s">
        <v>53</v>
      </c>
      <c r="O296" s="2" t="s">
        <v>63</v>
      </c>
      <c r="P296" s="2" t="s">
        <v>1149</v>
      </c>
      <c r="W296" s="2">
        <v>232403</v>
      </c>
      <c r="X296" s="2">
        <v>3.2</v>
      </c>
      <c r="Y296" s="2">
        <v>220954</v>
      </c>
      <c r="Z296" s="2">
        <v>0</v>
      </c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>
        <f t="shared" si="5"/>
        <v>453357</v>
      </c>
      <c r="AV296" s="2">
        <f t="shared" si="5"/>
        <v>3.2</v>
      </c>
    </row>
    <row r="297" spans="1:48" x14ac:dyDescent="0.25">
      <c r="A297" s="2">
        <v>296</v>
      </c>
      <c r="B297" s="16" t="s">
        <v>211</v>
      </c>
      <c r="C297" s="26" t="s">
        <v>1093</v>
      </c>
      <c r="D297" s="33" t="s">
        <v>460</v>
      </c>
      <c r="E297" s="17" t="s">
        <v>7</v>
      </c>
      <c r="F297" s="17">
        <v>1300</v>
      </c>
      <c r="G297" s="28" t="s">
        <v>96</v>
      </c>
      <c r="H297" s="30">
        <v>1300</v>
      </c>
      <c r="I297" s="21">
        <v>44384</v>
      </c>
      <c r="J297" s="21"/>
      <c r="K297" s="18" t="s">
        <v>990</v>
      </c>
      <c r="L297" s="27">
        <v>1</v>
      </c>
      <c r="M297" s="2" t="s">
        <v>1141</v>
      </c>
      <c r="N297" s="2" t="s">
        <v>57</v>
      </c>
      <c r="O297" s="2" t="s">
        <v>24</v>
      </c>
      <c r="P297" s="2" t="s">
        <v>1148</v>
      </c>
      <c r="W297" s="2">
        <v>272</v>
      </c>
      <c r="X297" s="2">
        <v>0</v>
      </c>
      <c r="Y297" s="2">
        <v>316</v>
      </c>
      <c r="Z297" s="2">
        <v>0.76</v>
      </c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>
        <f t="shared" si="5"/>
        <v>588</v>
      </c>
      <c r="AV297" s="2">
        <f t="shared" si="5"/>
        <v>0.76</v>
      </c>
    </row>
    <row r="298" spans="1:48" x14ac:dyDescent="0.25">
      <c r="A298" s="2">
        <v>297</v>
      </c>
      <c r="B298" s="16" t="s">
        <v>213</v>
      </c>
      <c r="C298" s="26" t="s">
        <v>1101</v>
      </c>
      <c r="D298" s="33" t="s">
        <v>461</v>
      </c>
      <c r="E298" s="17" t="s">
        <v>5</v>
      </c>
      <c r="F298" s="17">
        <v>6600</v>
      </c>
      <c r="G298" s="28" t="s">
        <v>115</v>
      </c>
      <c r="H298" s="30">
        <v>380</v>
      </c>
      <c r="I298" s="21">
        <v>44384</v>
      </c>
      <c r="J298" s="21"/>
      <c r="K298" s="18" t="s">
        <v>990</v>
      </c>
      <c r="L298" s="27">
        <v>5.7575757575757579E-2</v>
      </c>
      <c r="M298" s="2" t="s">
        <v>1137</v>
      </c>
      <c r="N298" s="2" t="s">
        <v>57</v>
      </c>
      <c r="O298" s="2" t="s">
        <v>86</v>
      </c>
      <c r="P298" s="2" t="s">
        <v>1148</v>
      </c>
      <c r="W298" s="2">
        <v>618</v>
      </c>
      <c r="X298" s="2">
        <v>278.75</v>
      </c>
      <c r="Y298" s="2">
        <v>551</v>
      </c>
      <c r="Z298" s="2">
        <v>290.8</v>
      </c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>
        <f t="shared" si="5"/>
        <v>1169</v>
      </c>
      <c r="AV298" s="2">
        <f t="shared" si="5"/>
        <v>569.54999999999995</v>
      </c>
    </row>
    <row r="299" spans="1:48" x14ac:dyDescent="0.25">
      <c r="A299" s="2">
        <v>298</v>
      </c>
      <c r="B299" s="16" t="s">
        <v>213</v>
      </c>
      <c r="C299" s="26" t="s">
        <v>1102</v>
      </c>
      <c r="D299" s="33" t="s">
        <v>462</v>
      </c>
      <c r="E299" s="17" t="s">
        <v>8</v>
      </c>
      <c r="F299" s="17">
        <v>3500</v>
      </c>
      <c r="G299" s="28" t="s">
        <v>93</v>
      </c>
      <c r="H299" s="30">
        <v>2000</v>
      </c>
      <c r="I299" s="21">
        <v>44384</v>
      </c>
      <c r="J299" s="21"/>
      <c r="K299" s="18" t="s">
        <v>990</v>
      </c>
      <c r="L299" s="27">
        <v>0.5714285714285714</v>
      </c>
      <c r="M299" s="2" t="s">
        <v>1140</v>
      </c>
      <c r="N299" s="2" t="s">
        <v>57</v>
      </c>
      <c r="O299" s="2" t="s">
        <v>64</v>
      </c>
      <c r="P299" s="2" t="s">
        <v>1148</v>
      </c>
      <c r="W299" s="2">
        <v>376</v>
      </c>
      <c r="X299" s="2">
        <v>70</v>
      </c>
      <c r="Y299" s="2">
        <v>335</v>
      </c>
      <c r="Z299" s="2">
        <v>74</v>
      </c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>
        <f t="shared" si="5"/>
        <v>711</v>
      </c>
      <c r="AV299" s="2">
        <f t="shared" si="5"/>
        <v>144</v>
      </c>
    </row>
    <row r="300" spans="1:48" x14ac:dyDescent="0.25">
      <c r="A300" s="2">
        <v>299</v>
      </c>
      <c r="B300" s="16" t="s">
        <v>213</v>
      </c>
      <c r="C300" s="26" t="s">
        <v>1102</v>
      </c>
      <c r="D300" s="33" t="s">
        <v>463</v>
      </c>
      <c r="E300" s="17" t="s">
        <v>5</v>
      </c>
      <c r="F300" s="17">
        <v>7700</v>
      </c>
      <c r="G300" s="28" t="s">
        <v>131</v>
      </c>
      <c r="H300" s="30">
        <v>6000</v>
      </c>
      <c r="I300" s="21">
        <v>44384</v>
      </c>
      <c r="J300" s="21"/>
      <c r="K300" s="18" t="s">
        <v>990</v>
      </c>
      <c r="L300" s="27">
        <v>0.77922077922077926</v>
      </c>
      <c r="M300" s="2" t="s">
        <v>1141</v>
      </c>
      <c r="N300" s="2" t="s">
        <v>57</v>
      </c>
      <c r="O300" s="2" t="s">
        <v>86</v>
      </c>
      <c r="P300" s="2" t="s">
        <v>1148</v>
      </c>
      <c r="W300" s="2">
        <v>154</v>
      </c>
      <c r="X300" s="2">
        <v>427</v>
      </c>
      <c r="Y300" s="2">
        <v>145</v>
      </c>
      <c r="Z300" s="2">
        <v>418</v>
      </c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>
        <f t="shared" si="5"/>
        <v>299</v>
      </c>
      <c r="AV300" s="2">
        <f t="shared" si="5"/>
        <v>845</v>
      </c>
    </row>
    <row r="301" spans="1:48" x14ac:dyDescent="0.25">
      <c r="A301" s="2">
        <v>300</v>
      </c>
      <c r="B301" s="16" t="s">
        <v>213</v>
      </c>
      <c r="C301" s="26" t="s">
        <v>1103</v>
      </c>
      <c r="D301" s="33" t="s">
        <v>464</v>
      </c>
      <c r="E301" s="17" t="s">
        <v>8</v>
      </c>
      <c r="F301" s="17">
        <v>5500</v>
      </c>
      <c r="G301" s="28" t="s">
        <v>90</v>
      </c>
      <c r="H301" s="30">
        <v>4400</v>
      </c>
      <c r="I301" s="21">
        <v>44384</v>
      </c>
      <c r="J301" s="21"/>
      <c r="K301" s="18" t="s">
        <v>990</v>
      </c>
      <c r="L301" s="27">
        <v>0.8</v>
      </c>
      <c r="M301" s="2" t="s">
        <v>1141</v>
      </c>
      <c r="N301" s="2" t="s">
        <v>57</v>
      </c>
      <c r="O301" s="2" t="s">
        <v>64</v>
      </c>
      <c r="P301" s="2" t="s">
        <v>1148</v>
      </c>
      <c r="W301" s="2">
        <v>98</v>
      </c>
      <c r="X301" s="2">
        <v>307.37</v>
      </c>
      <c r="Y301" s="2">
        <v>86</v>
      </c>
      <c r="Z301" s="2">
        <v>292.55</v>
      </c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>
        <f t="shared" si="5"/>
        <v>184</v>
      </c>
      <c r="AV301" s="2">
        <f t="shared" si="5"/>
        <v>599.92000000000007</v>
      </c>
    </row>
    <row r="302" spans="1:48" x14ac:dyDescent="0.25">
      <c r="A302" s="2">
        <v>301</v>
      </c>
      <c r="B302" s="16" t="s">
        <v>214</v>
      </c>
      <c r="C302" s="26" t="s">
        <v>1110</v>
      </c>
      <c r="D302" s="33" t="s">
        <v>465</v>
      </c>
      <c r="E302" s="17" t="s">
        <v>5</v>
      </c>
      <c r="F302" s="17">
        <v>16500</v>
      </c>
      <c r="G302" s="28" t="s">
        <v>105</v>
      </c>
      <c r="H302" s="30">
        <v>7000</v>
      </c>
      <c r="I302" s="21">
        <v>44384</v>
      </c>
      <c r="J302" s="21"/>
      <c r="K302" s="18" t="s">
        <v>990</v>
      </c>
      <c r="L302" s="27">
        <v>0.42424242424242425</v>
      </c>
      <c r="M302" s="2" t="s">
        <v>1139</v>
      </c>
      <c r="N302" s="2" t="s">
        <v>57</v>
      </c>
      <c r="O302" s="2" t="s">
        <v>86</v>
      </c>
      <c r="P302" s="2" t="s">
        <v>1148</v>
      </c>
      <c r="W302" s="2">
        <v>2107</v>
      </c>
      <c r="X302" s="2">
        <v>345.38</v>
      </c>
      <c r="Y302" s="2">
        <v>1851</v>
      </c>
      <c r="Z302" s="2">
        <v>406.67</v>
      </c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>
        <f t="shared" si="5"/>
        <v>3958</v>
      </c>
      <c r="AV302" s="2">
        <f t="shared" si="5"/>
        <v>752.05</v>
      </c>
    </row>
    <row r="303" spans="1:48" x14ac:dyDescent="0.25">
      <c r="A303" s="2">
        <v>302</v>
      </c>
      <c r="B303" s="16" t="s">
        <v>215</v>
      </c>
      <c r="C303" s="26" t="s">
        <v>1111</v>
      </c>
      <c r="D303" s="33" t="s">
        <v>466</v>
      </c>
      <c r="E303" s="17" t="s">
        <v>7</v>
      </c>
      <c r="F303" s="17">
        <v>1300</v>
      </c>
      <c r="G303" s="28" t="s">
        <v>96</v>
      </c>
      <c r="H303" s="30">
        <v>1000</v>
      </c>
      <c r="I303" s="21">
        <v>44384</v>
      </c>
      <c r="J303" s="21"/>
      <c r="K303" s="18" t="s">
        <v>990</v>
      </c>
      <c r="L303" s="27">
        <v>0.76923076923076927</v>
      </c>
      <c r="M303" s="2" t="s">
        <v>1141</v>
      </c>
      <c r="N303" s="2" t="s">
        <v>57</v>
      </c>
      <c r="O303" s="2" t="s">
        <v>24</v>
      </c>
      <c r="P303" s="2" t="s">
        <v>1148</v>
      </c>
      <c r="W303" s="2">
        <v>384</v>
      </c>
      <c r="X303" s="2">
        <v>193.13</v>
      </c>
      <c r="Y303" s="2">
        <v>351</v>
      </c>
      <c r="Z303" s="2">
        <v>158.36000000000001</v>
      </c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>
        <f t="shared" si="5"/>
        <v>735</v>
      </c>
      <c r="AV303" s="2">
        <f t="shared" si="5"/>
        <v>351.49</v>
      </c>
    </row>
    <row r="304" spans="1:48" x14ac:dyDescent="0.25">
      <c r="A304" s="2">
        <v>303</v>
      </c>
      <c r="B304" s="16" t="s">
        <v>208</v>
      </c>
      <c r="C304" s="26" t="s">
        <v>1044</v>
      </c>
      <c r="D304" s="33" t="s">
        <v>467</v>
      </c>
      <c r="E304" s="17" t="s">
        <v>7</v>
      </c>
      <c r="F304" s="17">
        <v>1300</v>
      </c>
      <c r="G304" s="28" t="s">
        <v>96</v>
      </c>
      <c r="H304" s="30">
        <v>1000</v>
      </c>
      <c r="I304" s="21">
        <v>44416</v>
      </c>
      <c r="J304" s="21"/>
      <c r="K304" s="18" t="s">
        <v>990</v>
      </c>
      <c r="L304" s="27">
        <v>0.76923076923076927</v>
      </c>
      <c r="M304" s="2" t="s">
        <v>1141</v>
      </c>
      <c r="N304" s="2" t="s">
        <v>57</v>
      </c>
      <c r="O304" s="2" t="s">
        <v>24</v>
      </c>
      <c r="P304" s="2" t="s">
        <v>1148</v>
      </c>
      <c r="W304" s="2">
        <v>243</v>
      </c>
      <c r="X304" s="2">
        <v>10.92</v>
      </c>
      <c r="Y304" s="2">
        <v>201</v>
      </c>
      <c r="Z304" s="2">
        <v>14.63</v>
      </c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>
        <f t="shared" si="5"/>
        <v>444</v>
      </c>
      <c r="AV304" s="2">
        <f t="shared" si="5"/>
        <v>25.55</v>
      </c>
    </row>
    <row r="305" spans="1:48" x14ac:dyDescent="0.25">
      <c r="A305" s="2">
        <v>304</v>
      </c>
      <c r="B305" s="16" t="s">
        <v>208</v>
      </c>
      <c r="C305" s="26" t="s">
        <v>1044</v>
      </c>
      <c r="D305" s="33" t="s">
        <v>468</v>
      </c>
      <c r="E305" s="17" t="s">
        <v>8</v>
      </c>
      <c r="F305" s="17">
        <v>3500</v>
      </c>
      <c r="G305" s="28" t="s">
        <v>93</v>
      </c>
      <c r="H305" s="30">
        <v>1000</v>
      </c>
      <c r="I305" s="21">
        <v>44416</v>
      </c>
      <c r="J305" s="21"/>
      <c r="K305" s="18" t="s">
        <v>990</v>
      </c>
      <c r="L305" s="27">
        <v>0.2857142857142857</v>
      </c>
      <c r="M305" s="2" t="s">
        <v>1138</v>
      </c>
      <c r="N305" s="2" t="s">
        <v>57</v>
      </c>
      <c r="O305" s="2" t="s">
        <v>64</v>
      </c>
      <c r="P305" s="2" t="s">
        <v>1148</v>
      </c>
      <c r="W305" s="2">
        <v>533</v>
      </c>
      <c r="X305" s="2">
        <v>24.99</v>
      </c>
      <c r="Y305" s="2">
        <v>493</v>
      </c>
      <c r="Z305" s="2">
        <v>24.48</v>
      </c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>
        <f t="shared" si="5"/>
        <v>1026</v>
      </c>
      <c r="AV305" s="2">
        <f t="shared" si="5"/>
        <v>49.47</v>
      </c>
    </row>
    <row r="306" spans="1:48" x14ac:dyDescent="0.25">
      <c r="A306" s="2">
        <v>305</v>
      </c>
      <c r="B306" s="16" t="s">
        <v>208</v>
      </c>
      <c r="C306" s="26" t="s">
        <v>1046</v>
      </c>
      <c r="D306" s="33" t="s">
        <v>469</v>
      </c>
      <c r="E306" s="17" t="s">
        <v>8</v>
      </c>
      <c r="F306" s="17">
        <v>3500</v>
      </c>
      <c r="G306" s="28" t="s">
        <v>93</v>
      </c>
      <c r="H306" s="30">
        <v>2000</v>
      </c>
      <c r="I306" s="21">
        <v>44416</v>
      </c>
      <c r="J306" s="21"/>
      <c r="K306" s="18" t="s">
        <v>990</v>
      </c>
      <c r="L306" s="27">
        <v>0.5714285714285714</v>
      </c>
      <c r="M306" s="2" t="s">
        <v>1140</v>
      </c>
      <c r="N306" s="2" t="s">
        <v>57</v>
      </c>
      <c r="O306" s="2" t="s">
        <v>64</v>
      </c>
      <c r="P306" s="2" t="s">
        <v>1148</v>
      </c>
      <c r="W306" s="2">
        <v>258</v>
      </c>
      <c r="X306" s="2">
        <v>149.76</v>
      </c>
      <c r="Y306" s="2">
        <v>233</v>
      </c>
      <c r="Z306" s="2">
        <v>129.78</v>
      </c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>
        <f t="shared" si="5"/>
        <v>491</v>
      </c>
      <c r="AV306" s="2">
        <f t="shared" si="5"/>
        <v>279.53999999999996</v>
      </c>
    </row>
    <row r="307" spans="1:48" x14ac:dyDescent="0.25">
      <c r="A307" s="2">
        <v>306</v>
      </c>
      <c r="B307" s="16" t="s">
        <v>385</v>
      </c>
      <c r="C307" s="26" t="s">
        <v>1052</v>
      </c>
      <c r="D307" s="33" t="s">
        <v>470</v>
      </c>
      <c r="E307" s="17" t="s">
        <v>8</v>
      </c>
      <c r="F307" s="17">
        <v>4400</v>
      </c>
      <c r="G307" s="28" t="s">
        <v>97</v>
      </c>
      <c r="H307" s="30">
        <v>3000</v>
      </c>
      <c r="I307" s="21">
        <v>44416</v>
      </c>
      <c r="J307" s="21"/>
      <c r="K307" s="18" t="s">
        <v>990</v>
      </c>
      <c r="L307" s="27">
        <v>0.68181818181818177</v>
      </c>
      <c r="M307" s="2" t="s">
        <v>1141</v>
      </c>
      <c r="N307" s="2" t="s">
        <v>57</v>
      </c>
      <c r="O307" s="2" t="s">
        <v>64</v>
      </c>
      <c r="P307" s="2" t="s">
        <v>1148</v>
      </c>
      <c r="W307" s="2">
        <v>262</v>
      </c>
      <c r="X307" s="2">
        <v>152</v>
      </c>
      <c r="Y307" s="2">
        <v>232</v>
      </c>
      <c r="Z307" s="2">
        <v>180</v>
      </c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>
        <f t="shared" si="5"/>
        <v>494</v>
      </c>
      <c r="AV307" s="2">
        <f t="shared" si="5"/>
        <v>332</v>
      </c>
    </row>
    <row r="308" spans="1:48" x14ac:dyDescent="0.25">
      <c r="A308" s="2">
        <v>307</v>
      </c>
      <c r="B308" s="16" t="s">
        <v>386</v>
      </c>
      <c r="C308" s="26" t="s">
        <v>1070</v>
      </c>
      <c r="D308" s="33" t="s">
        <v>471</v>
      </c>
      <c r="E308" s="17" t="s">
        <v>13</v>
      </c>
      <c r="F308" s="17">
        <v>82500</v>
      </c>
      <c r="G308" s="28" t="s">
        <v>117</v>
      </c>
      <c r="H308" s="30">
        <v>50000</v>
      </c>
      <c r="I308" s="21">
        <v>44416</v>
      </c>
      <c r="J308" s="21"/>
      <c r="K308" s="18" t="s">
        <v>990</v>
      </c>
      <c r="L308" s="27">
        <v>0.60606060606060608</v>
      </c>
      <c r="M308" s="2" t="s">
        <v>1140</v>
      </c>
      <c r="N308" s="2" t="s">
        <v>56</v>
      </c>
      <c r="O308" s="2" t="s">
        <v>83</v>
      </c>
      <c r="P308" s="2" t="s">
        <v>1148</v>
      </c>
      <c r="W308" s="2">
        <v>8508</v>
      </c>
      <c r="X308" s="2">
        <v>822.6</v>
      </c>
      <c r="Y308" s="2">
        <v>7603</v>
      </c>
      <c r="Z308" s="2">
        <v>924.3</v>
      </c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>
        <f t="shared" si="5"/>
        <v>16111</v>
      </c>
      <c r="AV308" s="2">
        <f t="shared" si="5"/>
        <v>1746.9</v>
      </c>
    </row>
    <row r="309" spans="1:48" x14ac:dyDescent="0.25">
      <c r="A309" s="2">
        <v>308</v>
      </c>
      <c r="B309" s="16" t="s">
        <v>386</v>
      </c>
      <c r="C309" s="26" t="s">
        <v>1070</v>
      </c>
      <c r="D309" s="33" t="s">
        <v>472</v>
      </c>
      <c r="E309" s="17" t="s">
        <v>5</v>
      </c>
      <c r="F309" s="17">
        <v>16500</v>
      </c>
      <c r="G309" s="28" t="s">
        <v>105</v>
      </c>
      <c r="H309" s="30">
        <v>11840</v>
      </c>
      <c r="I309" s="21">
        <v>44416</v>
      </c>
      <c r="J309" s="21"/>
      <c r="K309" s="18" t="s">
        <v>990</v>
      </c>
      <c r="L309" s="27">
        <v>0.71757575757575753</v>
      </c>
      <c r="M309" s="2" t="s">
        <v>1141</v>
      </c>
      <c r="N309" s="2" t="s">
        <v>57</v>
      </c>
      <c r="O309" s="2" t="s">
        <v>86</v>
      </c>
      <c r="P309" s="2" t="s">
        <v>1148</v>
      </c>
      <c r="W309" s="2">
        <v>1026</v>
      </c>
      <c r="X309" s="2">
        <v>905.26</v>
      </c>
      <c r="Y309" s="2">
        <v>901</v>
      </c>
      <c r="Z309" s="2">
        <v>886.75</v>
      </c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>
        <f t="shared" si="5"/>
        <v>1927</v>
      </c>
      <c r="AV309" s="2">
        <f t="shared" si="5"/>
        <v>1792.01</v>
      </c>
    </row>
    <row r="310" spans="1:48" x14ac:dyDescent="0.25">
      <c r="A310" s="2">
        <v>309</v>
      </c>
      <c r="B310" s="16" t="s">
        <v>386</v>
      </c>
      <c r="C310" s="26" t="s">
        <v>1071</v>
      </c>
      <c r="D310" s="33" t="s">
        <v>473</v>
      </c>
      <c r="E310" s="17" t="s">
        <v>13</v>
      </c>
      <c r="F310" s="17">
        <v>197000</v>
      </c>
      <c r="G310" s="28" t="s">
        <v>108</v>
      </c>
      <c r="H310" s="30">
        <v>25000</v>
      </c>
      <c r="I310" s="21">
        <v>44416</v>
      </c>
      <c r="J310" s="21"/>
      <c r="K310" s="18" t="s">
        <v>990</v>
      </c>
      <c r="L310" s="27">
        <v>0.12690355329949238</v>
      </c>
      <c r="M310" s="2" t="s">
        <v>1137</v>
      </c>
      <c r="N310" s="2" t="s">
        <v>56</v>
      </c>
      <c r="O310" s="2" t="s">
        <v>83</v>
      </c>
      <c r="P310" s="2" t="s">
        <v>1148</v>
      </c>
      <c r="W310" s="2">
        <v>47632</v>
      </c>
      <c r="X310" s="2">
        <v>0</v>
      </c>
      <c r="Y310" s="2">
        <v>47857</v>
      </c>
      <c r="Z310" s="2">
        <v>0</v>
      </c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>
        <f t="shared" si="5"/>
        <v>95489</v>
      </c>
      <c r="AV310" s="2">
        <f t="shared" si="5"/>
        <v>0</v>
      </c>
    </row>
    <row r="311" spans="1:48" x14ac:dyDescent="0.25">
      <c r="A311" s="2">
        <v>310</v>
      </c>
      <c r="B311" s="16" t="s">
        <v>387</v>
      </c>
      <c r="C311" s="26" t="s">
        <v>1088</v>
      </c>
      <c r="D311" s="33" t="s">
        <v>474</v>
      </c>
      <c r="E311" s="17" t="s">
        <v>6</v>
      </c>
      <c r="F311" s="17">
        <v>3500</v>
      </c>
      <c r="G311" s="28" t="s">
        <v>99</v>
      </c>
      <c r="H311" s="30">
        <v>1000</v>
      </c>
      <c r="I311" s="21">
        <v>44416</v>
      </c>
      <c r="J311" s="21"/>
      <c r="K311" s="18" t="s">
        <v>990</v>
      </c>
      <c r="L311" s="27">
        <v>0.2857142857142857</v>
      </c>
      <c r="M311" s="2" t="s">
        <v>1138</v>
      </c>
      <c r="N311" s="2" t="s">
        <v>54</v>
      </c>
      <c r="O311" s="2" t="s">
        <v>82</v>
      </c>
      <c r="P311" s="2" t="s">
        <v>1148</v>
      </c>
      <c r="W311" s="2">
        <v>832</v>
      </c>
      <c r="X311" s="2">
        <v>18.39</v>
      </c>
      <c r="Y311" s="2">
        <v>551</v>
      </c>
      <c r="Z311" s="2">
        <v>23.5</v>
      </c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>
        <f t="shared" si="5"/>
        <v>1383</v>
      </c>
      <c r="AV311" s="2">
        <f t="shared" si="5"/>
        <v>41.89</v>
      </c>
    </row>
    <row r="312" spans="1:48" x14ac:dyDescent="0.25">
      <c r="A312" s="2">
        <v>311</v>
      </c>
      <c r="B312" s="16" t="s">
        <v>387</v>
      </c>
      <c r="C312" s="26" t="s">
        <v>1088</v>
      </c>
      <c r="D312" s="33" t="s">
        <v>475</v>
      </c>
      <c r="E312" s="17" t="s">
        <v>15</v>
      </c>
      <c r="F312" s="17">
        <v>197000</v>
      </c>
      <c r="G312" s="28" t="s">
        <v>943</v>
      </c>
      <c r="H312" s="30">
        <v>20000</v>
      </c>
      <c r="I312" s="21">
        <v>44416</v>
      </c>
      <c r="J312" s="21"/>
      <c r="K312" s="18" t="s">
        <v>990</v>
      </c>
      <c r="L312" s="27">
        <v>0.10152284263959391</v>
      </c>
      <c r="M312" s="2" t="s">
        <v>1137</v>
      </c>
      <c r="N312" s="2" t="s">
        <v>53</v>
      </c>
      <c r="O312" s="2" t="s">
        <v>62</v>
      </c>
      <c r="P312" s="2" t="s">
        <v>1148</v>
      </c>
      <c r="W312" s="2">
        <v>50327</v>
      </c>
      <c r="X312" s="2">
        <v>0</v>
      </c>
      <c r="Y312" s="2">
        <v>47714</v>
      </c>
      <c r="Z312" s="2">
        <v>0</v>
      </c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>
        <f t="shared" si="5"/>
        <v>98041</v>
      </c>
      <c r="AV312" s="2">
        <f t="shared" si="5"/>
        <v>0</v>
      </c>
    </row>
    <row r="313" spans="1:48" x14ac:dyDescent="0.25">
      <c r="A313" s="2">
        <v>312</v>
      </c>
      <c r="B313" s="16" t="s">
        <v>211</v>
      </c>
      <c r="C313" s="26" t="s">
        <v>1093</v>
      </c>
      <c r="D313" s="33" t="s">
        <v>476</v>
      </c>
      <c r="E313" s="17" t="s">
        <v>11</v>
      </c>
      <c r="F313" s="17">
        <v>1110000</v>
      </c>
      <c r="G313" s="28" t="s">
        <v>101</v>
      </c>
      <c r="H313" s="30">
        <v>110000</v>
      </c>
      <c r="I313" s="21">
        <v>44416</v>
      </c>
      <c r="J313" s="21"/>
      <c r="K313" s="18" t="s">
        <v>990</v>
      </c>
      <c r="L313" s="27">
        <v>9.90990990990991E-2</v>
      </c>
      <c r="M313" s="2" t="s">
        <v>1137</v>
      </c>
      <c r="N313" s="2" t="s">
        <v>55</v>
      </c>
      <c r="O313" s="2" t="s">
        <v>26</v>
      </c>
      <c r="P313" s="2" t="s">
        <v>1149</v>
      </c>
      <c r="W313" s="2">
        <v>243517</v>
      </c>
      <c r="X313" s="2">
        <v>420.8</v>
      </c>
      <c r="Y313" s="2">
        <v>256094</v>
      </c>
      <c r="Z313" s="2">
        <v>108.8</v>
      </c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>
        <f t="shared" si="5"/>
        <v>499611</v>
      </c>
      <c r="AV313" s="2">
        <f t="shared" si="5"/>
        <v>529.6</v>
      </c>
    </row>
    <row r="314" spans="1:48" x14ac:dyDescent="0.25">
      <c r="A314" s="2">
        <v>313</v>
      </c>
      <c r="B314" s="16" t="s">
        <v>212</v>
      </c>
      <c r="C314" s="26" t="s">
        <v>1098</v>
      </c>
      <c r="D314" s="33" t="s">
        <v>477</v>
      </c>
      <c r="E314" s="17" t="s">
        <v>6</v>
      </c>
      <c r="F314" s="17">
        <v>4400</v>
      </c>
      <c r="G314" s="28" t="s">
        <v>120</v>
      </c>
      <c r="H314" s="30">
        <v>3000</v>
      </c>
      <c r="I314" s="21">
        <v>44416</v>
      </c>
      <c r="J314" s="21"/>
      <c r="K314" s="18" t="s">
        <v>990</v>
      </c>
      <c r="L314" s="27">
        <v>0.68181818181818177</v>
      </c>
      <c r="M314" s="2" t="s">
        <v>1141</v>
      </c>
      <c r="N314" s="2" t="s">
        <v>54</v>
      </c>
      <c r="O314" s="2" t="s">
        <v>82</v>
      </c>
      <c r="P314" s="2" t="s">
        <v>1148</v>
      </c>
      <c r="W314" s="2">
        <v>372</v>
      </c>
      <c r="X314" s="2">
        <v>14.95</v>
      </c>
      <c r="Y314" s="2">
        <v>342</v>
      </c>
      <c r="Z314" s="2">
        <v>13.42</v>
      </c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>
        <f t="shared" si="5"/>
        <v>714</v>
      </c>
      <c r="AV314" s="2">
        <f t="shared" si="5"/>
        <v>28.369999999999997</v>
      </c>
    </row>
    <row r="315" spans="1:48" x14ac:dyDescent="0.25">
      <c r="A315" s="2">
        <v>314</v>
      </c>
      <c r="B315" s="16" t="s">
        <v>213</v>
      </c>
      <c r="C315" s="26" t="s">
        <v>1101</v>
      </c>
      <c r="D315" s="33" t="s">
        <v>478</v>
      </c>
      <c r="E315" s="17" t="s">
        <v>8</v>
      </c>
      <c r="F315" s="17">
        <v>3500</v>
      </c>
      <c r="G315" s="28" t="s">
        <v>93</v>
      </c>
      <c r="H315" s="30">
        <v>3500</v>
      </c>
      <c r="I315" s="21">
        <v>44416</v>
      </c>
      <c r="J315" s="21"/>
      <c r="K315" s="18" t="s">
        <v>990</v>
      </c>
      <c r="L315" s="27">
        <v>1</v>
      </c>
      <c r="M315" s="2" t="s">
        <v>1141</v>
      </c>
      <c r="N315" s="2" t="s">
        <v>57</v>
      </c>
      <c r="O315" s="2" t="s">
        <v>64</v>
      </c>
      <c r="P315" s="2" t="s">
        <v>1148</v>
      </c>
      <c r="W315" s="2">
        <v>517</v>
      </c>
      <c r="X315" s="2">
        <v>73</v>
      </c>
      <c r="Y315" s="2">
        <v>367</v>
      </c>
      <c r="Z315" s="2">
        <v>82</v>
      </c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>
        <f t="shared" si="5"/>
        <v>884</v>
      </c>
      <c r="AV315" s="2">
        <f t="shared" si="5"/>
        <v>155</v>
      </c>
    </row>
    <row r="316" spans="1:48" x14ac:dyDescent="0.25">
      <c r="A316" s="2">
        <v>315</v>
      </c>
      <c r="B316" s="16" t="s">
        <v>213</v>
      </c>
      <c r="C316" s="26" t="s">
        <v>1102</v>
      </c>
      <c r="D316" s="33" t="s">
        <v>479</v>
      </c>
      <c r="E316" s="17" t="s">
        <v>7</v>
      </c>
      <c r="F316" s="17">
        <v>2200</v>
      </c>
      <c r="G316" s="28" t="s">
        <v>91</v>
      </c>
      <c r="H316" s="30">
        <v>2200</v>
      </c>
      <c r="I316" s="21">
        <v>44416</v>
      </c>
      <c r="J316" s="21"/>
      <c r="K316" s="18" t="s">
        <v>990</v>
      </c>
      <c r="L316" s="27">
        <v>1</v>
      </c>
      <c r="M316" s="2" t="s">
        <v>1141</v>
      </c>
      <c r="N316" s="2" t="s">
        <v>57</v>
      </c>
      <c r="O316" s="2" t="s">
        <v>23</v>
      </c>
      <c r="P316" s="2" t="s">
        <v>1148</v>
      </c>
      <c r="W316" s="2">
        <v>353</v>
      </c>
      <c r="X316" s="2">
        <v>3</v>
      </c>
      <c r="Y316" s="2">
        <v>224</v>
      </c>
      <c r="Z316" s="2">
        <v>2</v>
      </c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>
        <f t="shared" si="5"/>
        <v>577</v>
      </c>
      <c r="AV316" s="2">
        <f t="shared" si="5"/>
        <v>5</v>
      </c>
    </row>
    <row r="317" spans="1:48" x14ac:dyDescent="0.25">
      <c r="A317" s="2">
        <v>316</v>
      </c>
      <c r="B317" s="16" t="s">
        <v>213</v>
      </c>
      <c r="C317" s="26" t="s">
        <v>1102</v>
      </c>
      <c r="D317" s="33" t="s">
        <v>480</v>
      </c>
      <c r="E317" s="17" t="s">
        <v>5</v>
      </c>
      <c r="F317" s="17">
        <v>11000</v>
      </c>
      <c r="G317" s="28" t="s">
        <v>132</v>
      </c>
      <c r="H317" s="30">
        <v>11000</v>
      </c>
      <c r="I317" s="21">
        <v>44416</v>
      </c>
      <c r="J317" s="21"/>
      <c r="K317" s="18" t="s">
        <v>990</v>
      </c>
      <c r="L317" s="27">
        <v>1</v>
      </c>
      <c r="M317" s="2" t="s">
        <v>1141</v>
      </c>
      <c r="N317" s="2" t="s">
        <v>57</v>
      </c>
      <c r="O317" s="2" t="s">
        <v>86</v>
      </c>
      <c r="P317" s="2" t="s">
        <v>1148</v>
      </c>
      <c r="W317" s="2">
        <v>2265</v>
      </c>
      <c r="X317" s="2">
        <v>0</v>
      </c>
      <c r="Y317" s="2">
        <v>2192</v>
      </c>
      <c r="Z317" s="2">
        <v>0</v>
      </c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>
        <f t="shared" si="5"/>
        <v>4457</v>
      </c>
      <c r="AV317" s="2">
        <f t="shared" si="5"/>
        <v>0</v>
      </c>
    </row>
    <row r="318" spans="1:48" x14ac:dyDescent="0.25">
      <c r="A318" s="2">
        <v>317</v>
      </c>
      <c r="B318" s="16" t="s">
        <v>215</v>
      </c>
      <c r="C318" s="26" t="s">
        <v>1111</v>
      </c>
      <c r="D318" s="33" t="s">
        <v>481</v>
      </c>
      <c r="E318" s="17" t="s">
        <v>7</v>
      </c>
      <c r="F318" s="17">
        <v>1300</v>
      </c>
      <c r="G318" s="28" t="s">
        <v>96</v>
      </c>
      <c r="H318" s="30">
        <v>1300</v>
      </c>
      <c r="I318" s="21">
        <v>44416</v>
      </c>
      <c r="J318" s="21"/>
      <c r="K318" s="18" t="s">
        <v>990</v>
      </c>
      <c r="L318" s="27">
        <v>1</v>
      </c>
      <c r="M318" s="2" t="s">
        <v>1141</v>
      </c>
      <c r="N318" s="2" t="s">
        <v>57</v>
      </c>
      <c r="O318" s="2" t="s">
        <v>24</v>
      </c>
      <c r="P318" s="2" t="s">
        <v>1148</v>
      </c>
      <c r="W318" s="2">
        <v>121</v>
      </c>
      <c r="X318" s="2">
        <v>0</v>
      </c>
      <c r="Y318" s="2">
        <v>114</v>
      </c>
      <c r="Z318" s="2">
        <v>0</v>
      </c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>
        <f t="shared" si="5"/>
        <v>235</v>
      </c>
      <c r="AV318" s="2">
        <f t="shared" si="5"/>
        <v>0</v>
      </c>
    </row>
    <row r="319" spans="1:48" x14ac:dyDescent="0.25">
      <c r="A319" s="2">
        <v>318</v>
      </c>
      <c r="B319" s="16" t="s">
        <v>215</v>
      </c>
      <c r="C319" s="26" t="s">
        <v>1111</v>
      </c>
      <c r="D319" s="33" t="s">
        <v>482</v>
      </c>
      <c r="E319" s="17" t="s">
        <v>8</v>
      </c>
      <c r="F319" s="17">
        <v>3500</v>
      </c>
      <c r="G319" s="28" t="s">
        <v>93</v>
      </c>
      <c r="H319" s="30">
        <v>3000</v>
      </c>
      <c r="I319" s="21">
        <v>44416</v>
      </c>
      <c r="J319" s="21"/>
      <c r="K319" s="18" t="s">
        <v>990</v>
      </c>
      <c r="L319" s="27">
        <v>0.8571428571428571</v>
      </c>
      <c r="M319" s="2" t="s">
        <v>1141</v>
      </c>
      <c r="N319" s="2" t="s">
        <v>57</v>
      </c>
      <c r="O319" s="2" t="s">
        <v>64</v>
      </c>
      <c r="P319" s="2" t="s">
        <v>1148</v>
      </c>
      <c r="W319" s="2">
        <v>349</v>
      </c>
      <c r="X319" s="2">
        <v>125.83</v>
      </c>
      <c r="Y319" s="2">
        <v>309</v>
      </c>
      <c r="Z319" s="2">
        <v>122.38</v>
      </c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>
        <f t="shared" si="5"/>
        <v>658</v>
      </c>
      <c r="AV319" s="2">
        <f t="shared" si="5"/>
        <v>248.20999999999998</v>
      </c>
    </row>
    <row r="320" spans="1:48" x14ac:dyDescent="0.25">
      <c r="A320" s="2">
        <v>319</v>
      </c>
      <c r="B320" s="16" t="s">
        <v>215</v>
      </c>
      <c r="C320" s="26" t="s">
        <v>1111</v>
      </c>
      <c r="D320" s="33" t="s">
        <v>483</v>
      </c>
      <c r="E320" s="17" t="s">
        <v>7</v>
      </c>
      <c r="F320" s="17">
        <v>1300</v>
      </c>
      <c r="G320" s="28" t="s">
        <v>96</v>
      </c>
      <c r="H320" s="30">
        <v>5000</v>
      </c>
      <c r="I320" s="21">
        <v>44416</v>
      </c>
      <c r="J320" s="18">
        <v>45607</v>
      </c>
      <c r="K320" s="18" t="s">
        <v>970</v>
      </c>
      <c r="L320" s="27">
        <v>3.8461538461538463</v>
      </c>
      <c r="M320" s="2" t="s">
        <v>1142</v>
      </c>
      <c r="N320" s="2" t="s">
        <v>57</v>
      </c>
      <c r="O320" s="2" t="s">
        <v>24</v>
      </c>
      <c r="P320" s="2" t="s">
        <v>1148</v>
      </c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2">
        <f t="shared" si="5"/>
        <v>0</v>
      </c>
      <c r="AV320" s="2">
        <f t="shared" si="5"/>
        <v>0</v>
      </c>
    </row>
    <row r="321" spans="1:48" x14ac:dyDescent="0.25">
      <c r="A321" s="2">
        <v>320</v>
      </c>
      <c r="B321" s="16" t="s">
        <v>385</v>
      </c>
      <c r="C321" s="26" t="s">
        <v>1056</v>
      </c>
      <c r="D321" s="33" t="s">
        <v>484</v>
      </c>
      <c r="E321" s="17" t="s">
        <v>7</v>
      </c>
      <c r="F321" s="17">
        <v>2200</v>
      </c>
      <c r="G321" s="28" t="s">
        <v>91</v>
      </c>
      <c r="H321" s="30">
        <v>1200</v>
      </c>
      <c r="I321" s="21">
        <v>44448</v>
      </c>
      <c r="J321" s="21"/>
      <c r="K321" s="18" t="s">
        <v>990</v>
      </c>
      <c r="L321" s="27">
        <v>0.54545454545454541</v>
      </c>
      <c r="M321" s="2" t="s">
        <v>1140</v>
      </c>
      <c r="N321" s="2" t="s">
        <v>57</v>
      </c>
      <c r="O321" s="2" t="s">
        <v>23</v>
      </c>
      <c r="P321" s="2" t="s">
        <v>1148</v>
      </c>
      <c r="W321" s="2">
        <v>287</v>
      </c>
      <c r="X321" s="2">
        <v>0.17</v>
      </c>
      <c r="Y321" s="2">
        <v>240</v>
      </c>
      <c r="Z321" s="2">
        <v>0.23</v>
      </c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>
        <f t="shared" si="5"/>
        <v>527</v>
      </c>
      <c r="AV321" s="2">
        <f t="shared" si="5"/>
        <v>0.4</v>
      </c>
    </row>
    <row r="322" spans="1:48" x14ac:dyDescent="0.25">
      <c r="A322" s="2">
        <v>321</v>
      </c>
      <c r="B322" s="16" t="s">
        <v>386</v>
      </c>
      <c r="C322" s="26" t="s">
        <v>1071</v>
      </c>
      <c r="D322" s="33" t="s">
        <v>485</v>
      </c>
      <c r="E322" s="17" t="s">
        <v>11</v>
      </c>
      <c r="F322" s="17">
        <v>865000</v>
      </c>
      <c r="G322" s="28" t="s">
        <v>142</v>
      </c>
      <c r="H322" s="30">
        <v>420000</v>
      </c>
      <c r="I322" s="21">
        <v>44448</v>
      </c>
      <c r="J322" s="21"/>
      <c r="K322" s="18" t="s">
        <v>990</v>
      </c>
      <c r="L322" s="27">
        <v>0.48554913294797686</v>
      </c>
      <c r="M322" s="2" t="s">
        <v>1140</v>
      </c>
      <c r="N322" s="2" t="s">
        <v>55</v>
      </c>
      <c r="O322" s="2" t="s">
        <v>26</v>
      </c>
      <c r="P322" s="2" t="s">
        <v>1149</v>
      </c>
      <c r="W322" s="2">
        <v>178285</v>
      </c>
      <c r="X322" s="2">
        <v>10761.46</v>
      </c>
      <c r="Y322" s="2">
        <v>52718</v>
      </c>
      <c r="Z322" s="2">
        <v>31194.01</v>
      </c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>
        <f t="shared" si="5"/>
        <v>231003</v>
      </c>
      <c r="AV322" s="2">
        <f t="shared" si="5"/>
        <v>41955.47</v>
      </c>
    </row>
    <row r="323" spans="1:48" x14ac:dyDescent="0.25">
      <c r="A323" s="2">
        <v>322</v>
      </c>
      <c r="B323" s="16" t="s">
        <v>209</v>
      </c>
      <c r="C323" s="26" t="s">
        <v>1065</v>
      </c>
      <c r="D323" s="33" t="s">
        <v>486</v>
      </c>
      <c r="E323" s="17" t="s">
        <v>7</v>
      </c>
      <c r="F323" s="17">
        <v>2200</v>
      </c>
      <c r="G323" s="28" t="s">
        <v>91</v>
      </c>
      <c r="H323" s="30">
        <v>2000</v>
      </c>
      <c r="I323" s="21">
        <v>44448</v>
      </c>
      <c r="J323" s="21"/>
      <c r="K323" s="18" t="s">
        <v>990</v>
      </c>
      <c r="L323" s="27">
        <v>0.90909090909090906</v>
      </c>
      <c r="M323" s="2" t="s">
        <v>1141</v>
      </c>
      <c r="N323" s="2" t="s">
        <v>57</v>
      </c>
      <c r="O323" s="2" t="s">
        <v>23</v>
      </c>
      <c r="P323" s="2" t="s">
        <v>1148</v>
      </c>
      <c r="W323" s="2">
        <v>225</v>
      </c>
      <c r="X323" s="2">
        <v>27</v>
      </c>
      <c r="Y323" s="2">
        <v>287</v>
      </c>
      <c r="Z323" s="2">
        <v>14</v>
      </c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>
        <f t="shared" si="5"/>
        <v>512</v>
      </c>
      <c r="AV323" s="2">
        <f t="shared" si="5"/>
        <v>41</v>
      </c>
    </row>
    <row r="324" spans="1:48" x14ac:dyDescent="0.25">
      <c r="A324" s="2">
        <v>323</v>
      </c>
      <c r="B324" s="16" t="s">
        <v>211</v>
      </c>
      <c r="C324" s="26" t="s">
        <v>1096</v>
      </c>
      <c r="D324" s="33" t="s">
        <v>487</v>
      </c>
      <c r="E324" s="17" t="s">
        <v>4</v>
      </c>
      <c r="F324" s="17">
        <v>66000</v>
      </c>
      <c r="G324" s="28" t="s">
        <v>125</v>
      </c>
      <c r="H324" s="30">
        <v>25000</v>
      </c>
      <c r="I324" s="21">
        <v>44448</v>
      </c>
      <c r="J324" s="21"/>
      <c r="K324" s="18" t="s">
        <v>990</v>
      </c>
      <c r="L324" s="27">
        <v>0.37878787878787878</v>
      </c>
      <c r="M324" s="2" t="s">
        <v>1139</v>
      </c>
      <c r="N324" s="2" t="s">
        <v>54</v>
      </c>
      <c r="O324" s="2" t="s">
        <v>82</v>
      </c>
      <c r="P324" s="2" t="s">
        <v>1148</v>
      </c>
      <c r="W324" s="2">
        <v>1126</v>
      </c>
      <c r="X324" s="2">
        <v>1815</v>
      </c>
      <c r="Y324" s="2">
        <v>2604</v>
      </c>
      <c r="Z324" s="2">
        <v>1254.8</v>
      </c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>
        <f t="shared" si="5"/>
        <v>3730</v>
      </c>
      <c r="AV324" s="2">
        <f t="shared" si="5"/>
        <v>3069.8</v>
      </c>
    </row>
    <row r="325" spans="1:48" x14ac:dyDescent="0.25">
      <c r="A325" s="2">
        <v>324</v>
      </c>
      <c r="B325" s="16" t="s">
        <v>213</v>
      </c>
      <c r="C325" s="26" t="s">
        <v>1103</v>
      </c>
      <c r="D325" s="33" t="s">
        <v>488</v>
      </c>
      <c r="E325" s="17" t="s">
        <v>5</v>
      </c>
      <c r="F325" s="17">
        <v>10600</v>
      </c>
      <c r="G325" s="28" t="s">
        <v>95</v>
      </c>
      <c r="H325" s="30">
        <v>9000</v>
      </c>
      <c r="I325" s="21">
        <v>44448</v>
      </c>
      <c r="J325" s="21"/>
      <c r="K325" s="18" t="s">
        <v>990</v>
      </c>
      <c r="L325" s="27">
        <v>0.84905660377358494</v>
      </c>
      <c r="M325" s="2" t="s">
        <v>1141</v>
      </c>
      <c r="N325" s="2" t="s">
        <v>57</v>
      </c>
      <c r="O325" s="2" t="s">
        <v>86</v>
      </c>
      <c r="P325" s="2" t="s">
        <v>1148</v>
      </c>
      <c r="W325" s="2">
        <v>2045</v>
      </c>
      <c r="X325" s="2">
        <v>463.19</v>
      </c>
      <c r="Y325" s="2">
        <v>1690</v>
      </c>
      <c r="Z325" s="2">
        <v>522.12</v>
      </c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>
        <f t="shared" si="5"/>
        <v>3735</v>
      </c>
      <c r="AV325" s="2">
        <f t="shared" si="5"/>
        <v>985.31</v>
      </c>
    </row>
    <row r="326" spans="1:48" x14ac:dyDescent="0.25">
      <c r="A326" s="2">
        <v>325</v>
      </c>
      <c r="B326" s="16" t="s">
        <v>214</v>
      </c>
      <c r="C326" s="26" t="s">
        <v>1073</v>
      </c>
      <c r="D326" s="33" t="s">
        <v>489</v>
      </c>
      <c r="E326" s="17" t="s">
        <v>4</v>
      </c>
      <c r="F326" s="17">
        <v>41500</v>
      </c>
      <c r="G326" s="28" t="s">
        <v>118</v>
      </c>
      <c r="H326" s="30">
        <v>30000</v>
      </c>
      <c r="I326" s="21">
        <v>44448</v>
      </c>
      <c r="J326" s="21"/>
      <c r="K326" s="18" t="s">
        <v>990</v>
      </c>
      <c r="L326" s="27">
        <v>0.72289156626506024</v>
      </c>
      <c r="M326" s="2" t="s">
        <v>1141</v>
      </c>
      <c r="N326" s="2" t="s">
        <v>54</v>
      </c>
      <c r="O326" s="2" t="s">
        <v>82</v>
      </c>
      <c r="P326" s="2" t="s">
        <v>1148</v>
      </c>
      <c r="W326" s="2">
        <v>2987</v>
      </c>
      <c r="X326" s="2">
        <v>0</v>
      </c>
      <c r="Y326" s="2">
        <v>2193</v>
      </c>
      <c r="Z326" s="2">
        <v>0</v>
      </c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>
        <f t="shared" si="5"/>
        <v>5180</v>
      </c>
      <c r="AV326" s="2">
        <f t="shared" si="5"/>
        <v>0</v>
      </c>
    </row>
    <row r="327" spans="1:48" x14ac:dyDescent="0.25">
      <c r="A327" s="2">
        <v>326</v>
      </c>
      <c r="B327" s="16" t="s">
        <v>215</v>
      </c>
      <c r="C327" s="26" t="s">
        <v>1111</v>
      </c>
      <c r="D327" s="33" t="s">
        <v>490</v>
      </c>
      <c r="E327" s="17" t="s">
        <v>8</v>
      </c>
      <c r="F327" s="17">
        <v>5500</v>
      </c>
      <c r="G327" s="28" t="s">
        <v>90</v>
      </c>
      <c r="H327" s="30">
        <v>5000</v>
      </c>
      <c r="I327" s="21">
        <v>44448</v>
      </c>
      <c r="J327" s="21"/>
      <c r="K327" s="18" t="s">
        <v>990</v>
      </c>
      <c r="L327" s="27">
        <v>0.90909090909090906</v>
      </c>
      <c r="M327" s="2" t="s">
        <v>1141</v>
      </c>
      <c r="N327" s="2" t="s">
        <v>57</v>
      </c>
      <c r="O327" s="2" t="s">
        <v>64</v>
      </c>
      <c r="P327" s="2" t="s">
        <v>1148</v>
      </c>
      <c r="W327" s="2">
        <v>945</v>
      </c>
      <c r="X327" s="2">
        <v>289.3</v>
      </c>
      <c r="Y327" s="2">
        <v>755</v>
      </c>
      <c r="Z327" s="2">
        <v>269.54000000000002</v>
      </c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>
        <f t="shared" si="5"/>
        <v>1700</v>
      </c>
      <c r="AV327" s="2">
        <f t="shared" si="5"/>
        <v>558.84</v>
      </c>
    </row>
    <row r="328" spans="1:48" x14ac:dyDescent="0.25">
      <c r="A328" s="2">
        <v>327</v>
      </c>
      <c r="B328" s="16" t="s">
        <v>205</v>
      </c>
      <c r="C328" s="26" t="s">
        <v>1027</v>
      </c>
      <c r="D328" s="33" t="s">
        <v>491</v>
      </c>
      <c r="E328" s="17" t="s">
        <v>11</v>
      </c>
      <c r="F328" s="17">
        <v>1730000</v>
      </c>
      <c r="G328" s="28" t="s">
        <v>147</v>
      </c>
      <c r="H328" s="30">
        <v>143000</v>
      </c>
      <c r="I328" s="21">
        <v>44479</v>
      </c>
      <c r="J328" s="21"/>
      <c r="K328" s="18" t="s">
        <v>990</v>
      </c>
      <c r="L328" s="27">
        <v>8.2658959537572255E-2</v>
      </c>
      <c r="M328" s="2" t="s">
        <v>1137</v>
      </c>
      <c r="N328" s="2" t="s">
        <v>55</v>
      </c>
      <c r="O328" s="2" t="s">
        <v>26</v>
      </c>
      <c r="P328" s="2" t="s">
        <v>1149</v>
      </c>
      <c r="W328" s="2">
        <v>382768</v>
      </c>
      <c r="X328" s="2">
        <v>540</v>
      </c>
      <c r="Y328" s="2">
        <v>430936</v>
      </c>
      <c r="Z328" s="2">
        <v>0</v>
      </c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>
        <f t="shared" si="5"/>
        <v>813704</v>
      </c>
      <c r="AV328" s="2">
        <f t="shared" si="5"/>
        <v>540</v>
      </c>
    </row>
    <row r="329" spans="1:48" x14ac:dyDescent="0.25">
      <c r="A329" s="2">
        <v>328</v>
      </c>
      <c r="B329" s="16" t="s">
        <v>206</v>
      </c>
      <c r="C329" s="26" t="s">
        <v>1035</v>
      </c>
      <c r="D329" s="33" t="s">
        <v>492</v>
      </c>
      <c r="E329" s="17" t="s">
        <v>8</v>
      </c>
      <c r="F329" s="17">
        <v>5500</v>
      </c>
      <c r="G329" s="28" t="s">
        <v>90</v>
      </c>
      <c r="H329" s="30">
        <v>450</v>
      </c>
      <c r="I329" s="21">
        <v>44479</v>
      </c>
      <c r="J329" s="21"/>
      <c r="K329" s="18" t="s">
        <v>990</v>
      </c>
      <c r="L329" s="27">
        <v>8.1818181818181818E-2</v>
      </c>
      <c r="M329" s="2" t="s">
        <v>1137</v>
      </c>
      <c r="N329" s="2" t="s">
        <v>57</v>
      </c>
      <c r="O329" s="2" t="s">
        <v>64</v>
      </c>
      <c r="P329" s="2" t="s">
        <v>1148</v>
      </c>
      <c r="W329" s="2">
        <v>373</v>
      </c>
      <c r="X329" s="2">
        <v>61</v>
      </c>
      <c r="Y329" s="2">
        <v>308</v>
      </c>
      <c r="Z329" s="2">
        <v>86.89</v>
      </c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>
        <f t="shared" si="5"/>
        <v>681</v>
      </c>
      <c r="AV329" s="2">
        <f t="shared" si="5"/>
        <v>147.88999999999999</v>
      </c>
    </row>
    <row r="330" spans="1:48" x14ac:dyDescent="0.25">
      <c r="A330" s="2">
        <v>329</v>
      </c>
      <c r="B330" s="16" t="s">
        <v>385</v>
      </c>
      <c r="C330" s="26" t="s">
        <v>1052</v>
      </c>
      <c r="D330" s="33" t="s">
        <v>493</v>
      </c>
      <c r="E330" s="17" t="s">
        <v>4</v>
      </c>
      <c r="F330" s="17">
        <v>7700</v>
      </c>
      <c r="G330" s="28" t="s">
        <v>110</v>
      </c>
      <c r="H330" s="30">
        <v>5000</v>
      </c>
      <c r="I330" s="21">
        <v>44479</v>
      </c>
      <c r="J330" s="21"/>
      <c r="K330" s="18" t="s">
        <v>990</v>
      </c>
      <c r="L330" s="27">
        <v>0.64935064935064934</v>
      </c>
      <c r="M330" s="2" t="s">
        <v>1141</v>
      </c>
      <c r="N330" s="2" t="s">
        <v>54</v>
      </c>
      <c r="O330" s="2" t="s">
        <v>82</v>
      </c>
      <c r="P330" s="2" t="s">
        <v>1148</v>
      </c>
      <c r="W330" s="2">
        <v>2651</v>
      </c>
      <c r="X330" s="2">
        <v>0</v>
      </c>
      <c r="Y330" s="2">
        <v>2748</v>
      </c>
      <c r="Z330" s="2">
        <v>0</v>
      </c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>
        <f t="shared" si="5"/>
        <v>5399</v>
      </c>
      <c r="AV330" s="2">
        <f t="shared" si="5"/>
        <v>0</v>
      </c>
    </row>
    <row r="331" spans="1:48" x14ac:dyDescent="0.25">
      <c r="A331" s="2">
        <v>330</v>
      </c>
      <c r="B331" s="16" t="s">
        <v>209</v>
      </c>
      <c r="C331" s="26" t="s">
        <v>1060</v>
      </c>
      <c r="D331" s="33" t="s">
        <v>494</v>
      </c>
      <c r="E331" s="17" t="s">
        <v>11</v>
      </c>
      <c r="F331" s="17">
        <v>10380000</v>
      </c>
      <c r="G331" s="28" t="s">
        <v>123</v>
      </c>
      <c r="H331" s="30">
        <v>1022</v>
      </c>
      <c r="I331" s="21">
        <v>44479</v>
      </c>
      <c r="J331" s="21"/>
      <c r="K331" s="18" t="s">
        <v>990</v>
      </c>
      <c r="L331" s="27">
        <v>9.845857418111754E-5</v>
      </c>
      <c r="M331" s="2" t="s">
        <v>1137</v>
      </c>
      <c r="N331" s="2" t="s">
        <v>55</v>
      </c>
      <c r="O331" s="2" t="s">
        <v>26</v>
      </c>
      <c r="P331" s="2" t="s">
        <v>1149</v>
      </c>
      <c r="W331" s="2">
        <v>2290932</v>
      </c>
      <c r="X331" s="2">
        <v>60</v>
      </c>
      <c r="Y331" s="2">
        <v>2151828</v>
      </c>
      <c r="Z331" s="2">
        <v>4296</v>
      </c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>
        <f t="shared" si="5"/>
        <v>4442760</v>
      </c>
      <c r="AV331" s="2">
        <f t="shared" si="5"/>
        <v>4356</v>
      </c>
    </row>
    <row r="332" spans="1:48" x14ac:dyDescent="0.25">
      <c r="A332" s="2">
        <v>331</v>
      </c>
      <c r="B332" s="16" t="s">
        <v>209</v>
      </c>
      <c r="C332" s="26" t="s">
        <v>1060</v>
      </c>
      <c r="D332" s="33" t="s">
        <v>495</v>
      </c>
      <c r="E332" s="17" t="s">
        <v>8</v>
      </c>
      <c r="F332" s="17">
        <v>4400</v>
      </c>
      <c r="G332" s="28" t="s">
        <v>97</v>
      </c>
      <c r="H332" s="30">
        <v>465</v>
      </c>
      <c r="I332" s="21">
        <v>44479</v>
      </c>
      <c r="J332" s="21"/>
      <c r="K332" s="18" t="s">
        <v>990</v>
      </c>
      <c r="L332" s="27">
        <v>0.10568181818181818</v>
      </c>
      <c r="M332" s="2" t="s">
        <v>1137</v>
      </c>
      <c r="N332" s="2" t="s">
        <v>57</v>
      </c>
      <c r="O332" s="2" t="s">
        <v>64</v>
      </c>
      <c r="P332" s="2" t="s">
        <v>1148</v>
      </c>
      <c r="W332" s="2">
        <v>363</v>
      </c>
      <c r="X332" s="2">
        <v>112</v>
      </c>
      <c r="Y332" s="2">
        <v>328</v>
      </c>
      <c r="Z332" s="2">
        <v>133</v>
      </c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>
        <f t="shared" si="5"/>
        <v>691</v>
      </c>
      <c r="AV332" s="2">
        <f t="shared" si="5"/>
        <v>245</v>
      </c>
    </row>
    <row r="333" spans="1:48" x14ac:dyDescent="0.25">
      <c r="A333" s="2">
        <v>332</v>
      </c>
      <c r="B333" s="16" t="s">
        <v>209</v>
      </c>
      <c r="C333" s="26" t="s">
        <v>1060</v>
      </c>
      <c r="D333" s="33" t="s">
        <v>496</v>
      </c>
      <c r="E333" s="17" t="s">
        <v>15</v>
      </c>
      <c r="F333" s="17">
        <v>164000</v>
      </c>
      <c r="G333" s="28" t="s">
        <v>949</v>
      </c>
      <c r="H333" s="30">
        <v>501</v>
      </c>
      <c r="I333" s="21">
        <v>44479</v>
      </c>
      <c r="J333" s="21"/>
      <c r="K333" s="18" t="s">
        <v>990</v>
      </c>
      <c r="L333" s="27">
        <v>3.0548780487804879E-3</v>
      </c>
      <c r="M333" s="2" t="s">
        <v>1137</v>
      </c>
      <c r="N333" s="2" t="s">
        <v>53</v>
      </c>
      <c r="O333" s="2" t="s">
        <v>62</v>
      </c>
      <c r="P333" s="2" t="s">
        <v>1148</v>
      </c>
      <c r="W333" s="2">
        <v>1984</v>
      </c>
      <c r="X333" s="2">
        <v>8420</v>
      </c>
      <c r="Y333" s="2">
        <v>1846</v>
      </c>
      <c r="Z333" s="2">
        <v>8831.5</v>
      </c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>
        <f t="shared" si="5"/>
        <v>3830</v>
      </c>
      <c r="AV333" s="2">
        <f t="shared" si="5"/>
        <v>17251.5</v>
      </c>
    </row>
    <row r="334" spans="1:48" x14ac:dyDescent="0.25">
      <c r="A334" s="2">
        <v>333</v>
      </c>
      <c r="B334" s="16" t="s">
        <v>209</v>
      </c>
      <c r="C334" s="26" t="s">
        <v>1060</v>
      </c>
      <c r="D334" s="33" t="s">
        <v>497</v>
      </c>
      <c r="E334" s="17" t="s">
        <v>59</v>
      </c>
      <c r="F334" s="17">
        <v>345000</v>
      </c>
      <c r="G334" s="28" t="s">
        <v>950</v>
      </c>
      <c r="H334" s="30">
        <v>501</v>
      </c>
      <c r="I334" s="21">
        <v>44479</v>
      </c>
      <c r="J334" s="21"/>
      <c r="K334" s="18" t="s">
        <v>990</v>
      </c>
      <c r="L334" s="27">
        <v>1.4521739130434782E-3</v>
      </c>
      <c r="M334" s="2" t="s">
        <v>1137</v>
      </c>
      <c r="N334" s="2" t="s">
        <v>53</v>
      </c>
      <c r="O334" s="2" t="s">
        <v>63</v>
      </c>
      <c r="P334" s="2" t="s">
        <v>1149</v>
      </c>
      <c r="W334" s="2">
        <v>6800</v>
      </c>
      <c r="X334" s="2">
        <v>13664</v>
      </c>
      <c r="Y334" s="2">
        <v>12881</v>
      </c>
      <c r="Z334" s="2">
        <v>18828</v>
      </c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>
        <f t="shared" si="5"/>
        <v>19681</v>
      </c>
      <c r="AV334" s="2">
        <f t="shared" si="5"/>
        <v>32492</v>
      </c>
    </row>
    <row r="335" spans="1:48" x14ac:dyDescent="0.25">
      <c r="A335" s="2">
        <v>334</v>
      </c>
      <c r="B335" s="16" t="s">
        <v>209</v>
      </c>
      <c r="C335" s="26" t="s">
        <v>1067</v>
      </c>
      <c r="D335" s="33" t="s">
        <v>498</v>
      </c>
      <c r="E335" s="17" t="s">
        <v>8</v>
      </c>
      <c r="F335" s="17">
        <v>3500</v>
      </c>
      <c r="G335" s="28" t="s">
        <v>93</v>
      </c>
      <c r="H335" s="30">
        <v>200</v>
      </c>
      <c r="I335" s="21">
        <v>44479</v>
      </c>
      <c r="J335" s="21"/>
      <c r="K335" s="18" t="s">
        <v>990</v>
      </c>
      <c r="L335" s="27">
        <v>5.7142857142857141E-2</v>
      </c>
      <c r="M335" s="2" t="s">
        <v>1137</v>
      </c>
      <c r="N335" s="2" t="s">
        <v>57</v>
      </c>
      <c r="O335" s="2" t="s">
        <v>64</v>
      </c>
      <c r="P335" s="2" t="s">
        <v>1148</v>
      </c>
      <c r="W335" s="2">
        <v>737</v>
      </c>
      <c r="X335" s="2">
        <v>310</v>
      </c>
      <c r="Y335" s="2">
        <v>657</v>
      </c>
      <c r="Z335" s="2">
        <v>328</v>
      </c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>
        <f t="shared" si="5"/>
        <v>1394</v>
      </c>
      <c r="AV335" s="2">
        <f t="shared" si="5"/>
        <v>638</v>
      </c>
    </row>
    <row r="336" spans="1:48" x14ac:dyDescent="0.25">
      <c r="A336" s="2">
        <v>335</v>
      </c>
      <c r="B336" s="16" t="s">
        <v>211</v>
      </c>
      <c r="C336" s="26" t="s">
        <v>1096</v>
      </c>
      <c r="D336" s="33" t="s">
        <v>499</v>
      </c>
      <c r="E336" s="17" t="s">
        <v>5</v>
      </c>
      <c r="F336" s="17">
        <v>555000</v>
      </c>
      <c r="G336" s="28" t="s">
        <v>126</v>
      </c>
      <c r="H336" s="30">
        <v>232500</v>
      </c>
      <c r="I336" s="21">
        <v>44479</v>
      </c>
      <c r="J336" s="21"/>
      <c r="K336" s="18" t="s">
        <v>990</v>
      </c>
      <c r="L336" s="27">
        <v>0.41891891891891891</v>
      </c>
      <c r="M336" s="2" t="s">
        <v>1139</v>
      </c>
      <c r="N336" s="2" t="s">
        <v>57</v>
      </c>
      <c r="O336" s="2" t="s">
        <v>85</v>
      </c>
      <c r="P336" s="2" t="s">
        <v>1149</v>
      </c>
      <c r="W336" s="2">
        <v>84288</v>
      </c>
      <c r="X336" s="2">
        <v>1221.5999999999999</v>
      </c>
      <c r="Y336" s="2">
        <v>79882</v>
      </c>
      <c r="Z336" s="2">
        <v>1330.2</v>
      </c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>
        <f t="shared" si="5"/>
        <v>164170</v>
      </c>
      <c r="AV336" s="2">
        <f t="shared" si="5"/>
        <v>2551.8000000000002</v>
      </c>
    </row>
    <row r="337" spans="1:48" x14ac:dyDescent="0.25">
      <c r="A337" s="2">
        <v>336</v>
      </c>
      <c r="B337" s="16" t="s">
        <v>213</v>
      </c>
      <c r="C337" s="26" t="s">
        <v>1101</v>
      </c>
      <c r="D337" s="33" t="s">
        <v>500</v>
      </c>
      <c r="E337" s="17" t="s">
        <v>8</v>
      </c>
      <c r="F337" s="17">
        <v>3500</v>
      </c>
      <c r="G337" s="28" t="s">
        <v>93</v>
      </c>
      <c r="H337" s="30">
        <v>2000</v>
      </c>
      <c r="I337" s="21">
        <v>44479</v>
      </c>
      <c r="J337" s="21"/>
      <c r="K337" s="18" t="s">
        <v>990</v>
      </c>
      <c r="L337" s="27">
        <v>0.5714285714285714</v>
      </c>
      <c r="M337" s="2" t="s">
        <v>1140</v>
      </c>
      <c r="N337" s="2" t="s">
        <v>57</v>
      </c>
      <c r="O337" s="2" t="s">
        <v>64</v>
      </c>
      <c r="P337" s="2" t="s">
        <v>1148</v>
      </c>
      <c r="W337" s="2">
        <v>34</v>
      </c>
      <c r="X337" s="2">
        <v>84</v>
      </c>
      <c r="Y337" s="2">
        <v>27</v>
      </c>
      <c r="Z337" s="2">
        <v>131</v>
      </c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>
        <f t="shared" si="5"/>
        <v>61</v>
      </c>
      <c r="AV337" s="2">
        <f t="shared" si="5"/>
        <v>215</v>
      </c>
    </row>
    <row r="338" spans="1:48" x14ac:dyDescent="0.25">
      <c r="A338" s="2">
        <v>337</v>
      </c>
      <c r="B338" s="16" t="s">
        <v>213</v>
      </c>
      <c r="C338" s="26" t="s">
        <v>1101</v>
      </c>
      <c r="D338" s="33" t="s">
        <v>414</v>
      </c>
      <c r="E338" s="17" t="s">
        <v>5</v>
      </c>
      <c r="F338" s="17">
        <v>11000</v>
      </c>
      <c r="G338" s="28" t="s">
        <v>132</v>
      </c>
      <c r="H338" s="30">
        <v>2000</v>
      </c>
      <c r="I338" s="21">
        <v>44479</v>
      </c>
      <c r="J338" s="21"/>
      <c r="K338" s="18" t="s">
        <v>990</v>
      </c>
      <c r="L338" s="27">
        <v>0.18181818181818182</v>
      </c>
      <c r="M338" s="2" t="s">
        <v>1138</v>
      </c>
      <c r="N338" s="2" t="s">
        <v>57</v>
      </c>
      <c r="O338" s="2" t="s">
        <v>86</v>
      </c>
      <c r="P338" s="2" t="s">
        <v>1148</v>
      </c>
      <c r="W338" s="2">
        <v>1366</v>
      </c>
      <c r="X338" s="2">
        <v>0</v>
      </c>
      <c r="Y338" s="2">
        <v>1216</v>
      </c>
      <c r="Z338" s="2">
        <v>0</v>
      </c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>
        <f t="shared" ref="AU338:AV401" si="6">W338+Y338+AA338+AC338+AE338+AG338+AI338+AK338+AM338+AO338+AQ338+AS338</f>
        <v>2582</v>
      </c>
      <c r="AV338" s="2">
        <f t="shared" si="6"/>
        <v>0</v>
      </c>
    </row>
    <row r="339" spans="1:48" x14ac:dyDescent="0.25">
      <c r="A339" s="2">
        <v>338</v>
      </c>
      <c r="B339" s="16" t="s">
        <v>214</v>
      </c>
      <c r="C339" s="26" t="s">
        <v>1110</v>
      </c>
      <c r="D339" s="33" t="s">
        <v>501</v>
      </c>
      <c r="E339" s="17" t="s">
        <v>15</v>
      </c>
      <c r="F339" s="17">
        <v>33000</v>
      </c>
      <c r="G339" s="28" t="s">
        <v>919</v>
      </c>
      <c r="H339" s="30">
        <v>32000</v>
      </c>
      <c r="I339" s="21">
        <v>44479</v>
      </c>
      <c r="J339" s="21"/>
      <c r="K339" s="18" t="s">
        <v>990</v>
      </c>
      <c r="L339" s="27">
        <v>0.96969696969696972</v>
      </c>
      <c r="M339" s="2" t="s">
        <v>1141</v>
      </c>
      <c r="N339" s="2" t="s">
        <v>53</v>
      </c>
      <c r="O339" s="2" t="s">
        <v>62</v>
      </c>
      <c r="P339" s="2" t="s">
        <v>1148</v>
      </c>
      <c r="W339" s="2">
        <v>6115</v>
      </c>
      <c r="X339" s="2">
        <v>591.79</v>
      </c>
      <c r="Y339" s="2">
        <v>5415</v>
      </c>
      <c r="Z339" s="2">
        <v>745.14</v>
      </c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>
        <f t="shared" si="6"/>
        <v>11530</v>
      </c>
      <c r="AV339" s="2">
        <f t="shared" si="6"/>
        <v>1336.9299999999998</v>
      </c>
    </row>
    <row r="340" spans="1:48" x14ac:dyDescent="0.25">
      <c r="A340" s="2">
        <v>339</v>
      </c>
      <c r="B340" s="16" t="s">
        <v>215</v>
      </c>
      <c r="C340" s="26" t="s">
        <v>1111</v>
      </c>
      <c r="D340" s="33" t="s">
        <v>502</v>
      </c>
      <c r="E340" s="17" t="s">
        <v>4</v>
      </c>
      <c r="F340" s="17">
        <v>197000</v>
      </c>
      <c r="G340" s="28" t="s">
        <v>114</v>
      </c>
      <c r="H340" s="30">
        <v>14000</v>
      </c>
      <c r="I340" s="21">
        <v>44479</v>
      </c>
      <c r="J340" s="21"/>
      <c r="K340" s="18" t="s">
        <v>990</v>
      </c>
      <c r="L340" s="27">
        <v>7.1065989847715741E-2</v>
      </c>
      <c r="M340" s="2" t="s">
        <v>1137</v>
      </c>
      <c r="N340" s="2" t="s">
        <v>54</v>
      </c>
      <c r="O340" s="2" t="s">
        <v>82</v>
      </c>
      <c r="P340" s="2" t="s">
        <v>1148</v>
      </c>
      <c r="W340" s="2">
        <v>19334</v>
      </c>
      <c r="X340" s="2">
        <v>0</v>
      </c>
      <c r="Y340" s="2">
        <v>20935</v>
      </c>
      <c r="Z340" s="2">
        <v>0</v>
      </c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>
        <f t="shared" si="6"/>
        <v>40269</v>
      </c>
      <c r="AV340" s="2">
        <f t="shared" si="6"/>
        <v>0</v>
      </c>
    </row>
    <row r="341" spans="1:48" x14ac:dyDescent="0.25">
      <c r="A341" s="2">
        <v>340</v>
      </c>
      <c r="B341" s="16" t="s">
        <v>208</v>
      </c>
      <c r="C341" s="26" t="s">
        <v>1044</v>
      </c>
      <c r="D341" s="33" t="s">
        <v>503</v>
      </c>
      <c r="E341" s="17" t="s">
        <v>15</v>
      </c>
      <c r="F341" s="17">
        <v>164000</v>
      </c>
      <c r="G341" s="28" t="s">
        <v>949</v>
      </c>
      <c r="H341" s="30">
        <v>50000</v>
      </c>
      <c r="I341" s="21">
        <v>44511</v>
      </c>
      <c r="J341" s="21"/>
      <c r="K341" s="18" t="s">
        <v>990</v>
      </c>
      <c r="L341" s="27">
        <v>0.3048780487804878</v>
      </c>
      <c r="M341" s="2" t="s">
        <v>1138</v>
      </c>
      <c r="N341" s="2" t="s">
        <v>53</v>
      </c>
      <c r="O341" s="2" t="s">
        <v>62</v>
      </c>
      <c r="P341" s="2" t="s">
        <v>1148</v>
      </c>
      <c r="W341" s="2">
        <v>39883</v>
      </c>
      <c r="X341" s="2">
        <v>0</v>
      </c>
      <c r="Y341" s="2">
        <v>48953</v>
      </c>
      <c r="Z341" s="2">
        <v>0</v>
      </c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>
        <f t="shared" si="6"/>
        <v>88836</v>
      </c>
      <c r="AV341" s="2">
        <f t="shared" si="6"/>
        <v>0</v>
      </c>
    </row>
    <row r="342" spans="1:48" x14ac:dyDescent="0.25">
      <c r="A342" s="2">
        <v>341</v>
      </c>
      <c r="B342" s="16" t="s">
        <v>385</v>
      </c>
      <c r="C342" s="26" t="s">
        <v>1054</v>
      </c>
      <c r="D342" s="33" t="s">
        <v>504</v>
      </c>
      <c r="E342" s="17" t="s">
        <v>15</v>
      </c>
      <c r="F342" s="17">
        <v>13200</v>
      </c>
      <c r="G342" s="28" t="s">
        <v>921</v>
      </c>
      <c r="H342" s="30">
        <v>10000</v>
      </c>
      <c r="I342" s="21">
        <v>44511</v>
      </c>
      <c r="J342" s="21"/>
      <c r="K342" s="18" t="s">
        <v>990</v>
      </c>
      <c r="L342" s="27">
        <v>0.75757575757575757</v>
      </c>
      <c r="M342" s="2" t="s">
        <v>1141</v>
      </c>
      <c r="N342" s="2" t="s">
        <v>53</v>
      </c>
      <c r="O342" s="2" t="s">
        <v>62</v>
      </c>
      <c r="P342" s="2" t="s">
        <v>1148</v>
      </c>
      <c r="W342" s="2">
        <v>2298</v>
      </c>
      <c r="X342" s="2">
        <v>0</v>
      </c>
      <c r="Y342" s="2">
        <v>2447</v>
      </c>
      <c r="Z342" s="2">
        <v>0</v>
      </c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>
        <f t="shared" si="6"/>
        <v>4745</v>
      </c>
      <c r="AV342" s="2">
        <f t="shared" si="6"/>
        <v>0</v>
      </c>
    </row>
    <row r="343" spans="1:48" x14ac:dyDescent="0.25">
      <c r="A343" s="2">
        <v>342</v>
      </c>
      <c r="B343" s="16" t="s">
        <v>385</v>
      </c>
      <c r="C343" s="26" t="s">
        <v>1054</v>
      </c>
      <c r="D343" s="33" t="s">
        <v>505</v>
      </c>
      <c r="E343" s="17" t="s">
        <v>15</v>
      </c>
      <c r="F343" s="17">
        <v>23000</v>
      </c>
      <c r="G343" s="28" t="s">
        <v>933</v>
      </c>
      <c r="H343" s="30">
        <v>10000</v>
      </c>
      <c r="I343" s="21">
        <v>44511</v>
      </c>
      <c r="J343" s="21"/>
      <c r="K343" s="18" t="s">
        <v>990</v>
      </c>
      <c r="L343" s="27">
        <v>0.43478260869565216</v>
      </c>
      <c r="M343" s="2" t="s">
        <v>1139</v>
      </c>
      <c r="N343" s="2" t="s">
        <v>53</v>
      </c>
      <c r="O343" s="2" t="s">
        <v>62</v>
      </c>
      <c r="P343" s="2" t="s">
        <v>1148</v>
      </c>
      <c r="W343" s="2">
        <v>4175</v>
      </c>
      <c r="X343" s="2">
        <v>0</v>
      </c>
      <c r="Y343" s="2">
        <v>3761</v>
      </c>
      <c r="Z343" s="2">
        <v>0</v>
      </c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>
        <f t="shared" si="6"/>
        <v>7936</v>
      </c>
      <c r="AV343" s="2">
        <f t="shared" si="6"/>
        <v>0</v>
      </c>
    </row>
    <row r="344" spans="1:48" x14ac:dyDescent="0.25">
      <c r="A344" s="2">
        <v>343</v>
      </c>
      <c r="B344" s="16" t="s">
        <v>385</v>
      </c>
      <c r="C344" s="26" t="s">
        <v>1054</v>
      </c>
      <c r="D344" s="33" t="s">
        <v>505</v>
      </c>
      <c r="E344" s="17" t="s">
        <v>15</v>
      </c>
      <c r="F344" s="17">
        <v>23000</v>
      </c>
      <c r="G344" s="28" t="s">
        <v>933</v>
      </c>
      <c r="H344" s="30">
        <v>10000</v>
      </c>
      <c r="I344" s="21">
        <v>44511</v>
      </c>
      <c r="J344" s="21">
        <v>44959</v>
      </c>
      <c r="K344" s="18" t="s">
        <v>970</v>
      </c>
      <c r="L344" s="27">
        <v>0.43478260869565216</v>
      </c>
      <c r="M344" s="2" t="s">
        <v>1139</v>
      </c>
      <c r="N344" s="2" t="s">
        <v>53</v>
      </c>
      <c r="O344" s="2" t="s">
        <v>62</v>
      </c>
      <c r="P344" s="2" t="s">
        <v>1148</v>
      </c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2">
        <f t="shared" si="6"/>
        <v>0</v>
      </c>
      <c r="AV344" s="2">
        <f t="shared" si="6"/>
        <v>0</v>
      </c>
    </row>
    <row r="345" spans="1:48" x14ac:dyDescent="0.25">
      <c r="A345" s="2">
        <v>344</v>
      </c>
      <c r="B345" s="16" t="s">
        <v>385</v>
      </c>
      <c r="C345" s="26" t="s">
        <v>1054</v>
      </c>
      <c r="D345" s="33" t="s">
        <v>505</v>
      </c>
      <c r="E345" s="17" t="s">
        <v>15</v>
      </c>
      <c r="F345" s="17">
        <v>33000</v>
      </c>
      <c r="G345" s="28" t="s">
        <v>919</v>
      </c>
      <c r="H345" s="30">
        <v>10000</v>
      </c>
      <c r="I345" s="21">
        <v>44511</v>
      </c>
      <c r="J345" s="21"/>
      <c r="K345" s="18" t="s">
        <v>990</v>
      </c>
      <c r="L345" s="27">
        <v>0.30303030303030304</v>
      </c>
      <c r="M345" s="2" t="s">
        <v>1138</v>
      </c>
      <c r="N345" s="2" t="s">
        <v>53</v>
      </c>
      <c r="O345" s="2" t="s">
        <v>62</v>
      </c>
      <c r="P345" s="2" t="s">
        <v>1148</v>
      </c>
      <c r="W345" s="2">
        <v>2210</v>
      </c>
      <c r="X345" s="2">
        <v>239.83</v>
      </c>
      <c r="Y345" s="2">
        <v>2167</v>
      </c>
      <c r="Z345" s="2">
        <v>121.12</v>
      </c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>
        <f t="shared" si="6"/>
        <v>4377</v>
      </c>
      <c r="AV345" s="2">
        <f t="shared" si="6"/>
        <v>360.95000000000005</v>
      </c>
    </row>
    <row r="346" spans="1:48" x14ac:dyDescent="0.25">
      <c r="A346" s="2">
        <v>345</v>
      </c>
      <c r="B346" s="16" t="s">
        <v>386</v>
      </c>
      <c r="C346" s="26" t="s">
        <v>1074</v>
      </c>
      <c r="D346" s="33" t="s">
        <v>427</v>
      </c>
      <c r="E346" s="17" t="s">
        <v>9</v>
      </c>
      <c r="F346" s="17">
        <v>1730000</v>
      </c>
      <c r="G346" s="28" t="s">
        <v>951</v>
      </c>
      <c r="H346" s="30">
        <v>75000</v>
      </c>
      <c r="I346" s="21">
        <v>44511</v>
      </c>
      <c r="J346" s="21"/>
      <c r="K346" s="18" t="s">
        <v>990</v>
      </c>
      <c r="L346" s="27">
        <v>4.3352601156069363E-2</v>
      </c>
      <c r="M346" s="2" t="s">
        <v>1137</v>
      </c>
      <c r="N346" s="2" t="s">
        <v>53</v>
      </c>
      <c r="O346" s="2" t="s">
        <v>63</v>
      </c>
      <c r="P346" s="2" t="s">
        <v>1149</v>
      </c>
      <c r="W346" s="2">
        <v>341014</v>
      </c>
      <c r="X346" s="2">
        <v>0</v>
      </c>
      <c r="Y346" s="2">
        <v>318441</v>
      </c>
      <c r="Z346" s="2">
        <v>0</v>
      </c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>
        <f t="shared" si="6"/>
        <v>659455</v>
      </c>
      <c r="AV346" s="2">
        <f t="shared" si="6"/>
        <v>0</v>
      </c>
    </row>
    <row r="347" spans="1:48" x14ac:dyDescent="0.25">
      <c r="A347" s="2">
        <v>346</v>
      </c>
      <c r="B347" s="16" t="s">
        <v>386</v>
      </c>
      <c r="C347" s="26" t="s">
        <v>1078</v>
      </c>
      <c r="D347" s="33" t="s">
        <v>506</v>
      </c>
      <c r="E347" s="17" t="s">
        <v>9</v>
      </c>
      <c r="F347" s="17">
        <v>1110000</v>
      </c>
      <c r="G347" s="28" t="s">
        <v>946</v>
      </c>
      <c r="H347" s="30">
        <v>50000</v>
      </c>
      <c r="I347" s="21">
        <v>44511</v>
      </c>
      <c r="J347" s="21"/>
      <c r="K347" s="18" t="s">
        <v>990</v>
      </c>
      <c r="L347" s="27">
        <v>4.5045045045045043E-2</v>
      </c>
      <c r="M347" s="2" t="s">
        <v>1137</v>
      </c>
      <c r="N347" s="2" t="s">
        <v>53</v>
      </c>
      <c r="O347" s="2" t="s">
        <v>63</v>
      </c>
      <c r="P347" s="2" t="s">
        <v>1149</v>
      </c>
      <c r="W347" s="2">
        <v>247522</v>
      </c>
      <c r="X347" s="2">
        <v>0</v>
      </c>
      <c r="Y347" s="2">
        <v>229219</v>
      </c>
      <c r="Z347" s="2">
        <v>0</v>
      </c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>
        <f t="shared" si="6"/>
        <v>476741</v>
      </c>
      <c r="AV347" s="2">
        <f t="shared" si="6"/>
        <v>0</v>
      </c>
    </row>
    <row r="348" spans="1:48" x14ac:dyDescent="0.25">
      <c r="A348" s="2">
        <v>347</v>
      </c>
      <c r="B348" s="16" t="s">
        <v>209</v>
      </c>
      <c r="C348" s="26" t="s">
        <v>1061</v>
      </c>
      <c r="D348" s="33" t="s">
        <v>507</v>
      </c>
      <c r="E348" s="17" t="s">
        <v>13</v>
      </c>
      <c r="F348" s="17">
        <v>23000</v>
      </c>
      <c r="G348" s="28" t="s">
        <v>122</v>
      </c>
      <c r="H348" s="30">
        <v>10000</v>
      </c>
      <c r="I348" s="21">
        <v>44511</v>
      </c>
      <c r="J348" s="21"/>
      <c r="K348" s="18" t="s">
        <v>990</v>
      </c>
      <c r="L348" s="27">
        <v>0.43478260869565216</v>
      </c>
      <c r="M348" s="2" t="s">
        <v>1139</v>
      </c>
      <c r="N348" s="2" t="s">
        <v>56</v>
      </c>
      <c r="O348" s="2" t="s">
        <v>83</v>
      </c>
      <c r="P348" s="2" t="s">
        <v>1148</v>
      </c>
      <c r="W348" s="2">
        <v>1583</v>
      </c>
      <c r="X348" s="2">
        <v>148.41999999999999</v>
      </c>
      <c r="Y348" s="2">
        <v>1593</v>
      </c>
      <c r="Z348" s="2">
        <v>106.86</v>
      </c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>
        <f t="shared" si="6"/>
        <v>3176</v>
      </c>
      <c r="AV348" s="2">
        <f t="shared" si="6"/>
        <v>255.27999999999997</v>
      </c>
    </row>
    <row r="349" spans="1:48" x14ac:dyDescent="0.25">
      <c r="A349" s="2">
        <v>348</v>
      </c>
      <c r="B349" s="16" t="s">
        <v>209</v>
      </c>
      <c r="C349" s="26" t="s">
        <v>1061</v>
      </c>
      <c r="D349" s="33" t="s">
        <v>508</v>
      </c>
      <c r="E349" s="17" t="s">
        <v>13</v>
      </c>
      <c r="F349" s="17">
        <v>23000</v>
      </c>
      <c r="G349" s="28" t="s">
        <v>122</v>
      </c>
      <c r="H349" s="30">
        <v>20000</v>
      </c>
      <c r="I349" s="21">
        <v>44511</v>
      </c>
      <c r="J349" s="21"/>
      <c r="K349" s="18" t="s">
        <v>990</v>
      </c>
      <c r="L349" s="27">
        <v>0.86956521739130432</v>
      </c>
      <c r="M349" s="2" t="s">
        <v>1141</v>
      </c>
      <c r="N349" s="2" t="s">
        <v>56</v>
      </c>
      <c r="O349" s="2" t="s">
        <v>83</v>
      </c>
      <c r="P349" s="2" t="s">
        <v>1148</v>
      </c>
      <c r="W349" s="2">
        <v>1</v>
      </c>
      <c r="X349" s="2">
        <v>0</v>
      </c>
      <c r="Y349" s="2">
        <v>0</v>
      </c>
      <c r="Z349" s="2">
        <v>0</v>
      </c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>
        <f t="shared" si="6"/>
        <v>1</v>
      </c>
      <c r="AV349" s="2">
        <f t="shared" si="6"/>
        <v>0</v>
      </c>
    </row>
    <row r="350" spans="1:48" x14ac:dyDescent="0.25">
      <c r="A350" s="2">
        <v>349</v>
      </c>
      <c r="B350" s="16" t="s">
        <v>213</v>
      </c>
      <c r="C350" s="26" t="s">
        <v>1101</v>
      </c>
      <c r="D350" s="33" t="s">
        <v>509</v>
      </c>
      <c r="E350" s="17" t="s">
        <v>5</v>
      </c>
      <c r="F350" s="17">
        <v>33000</v>
      </c>
      <c r="G350" s="28" t="s">
        <v>129</v>
      </c>
      <c r="H350" s="30">
        <v>10000</v>
      </c>
      <c r="I350" s="21">
        <v>44511</v>
      </c>
      <c r="J350" s="21"/>
      <c r="K350" s="18" t="s">
        <v>990</v>
      </c>
      <c r="L350" s="27">
        <v>0.30303030303030304</v>
      </c>
      <c r="M350" s="2" t="s">
        <v>1138</v>
      </c>
      <c r="N350" s="2" t="s">
        <v>57</v>
      </c>
      <c r="O350" s="2" t="s">
        <v>86</v>
      </c>
      <c r="P350" s="2" t="s">
        <v>1148</v>
      </c>
      <c r="W350" s="2">
        <v>3407</v>
      </c>
      <c r="X350" s="2">
        <v>243.09</v>
      </c>
      <c r="Y350" s="2">
        <v>3069</v>
      </c>
      <c r="Z350" s="2">
        <v>293.89</v>
      </c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>
        <f t="shared" si="6"/>
        <v>6476</v>
      </c>
      <c r="AV350" s="2">
        <f t="shared" si="6"/>
        <v>536.98</v>
      </c>
    </row>
    <row r="351" spans="1:48" x14ac:dyDescent="0.25">
      <c r="A351" s="2">
        <v>350</v>
      </c>
      <c r="B351" s="16" t="s">
        <v>213</v>
      </c>
      <c r="C351" s="26" t="s">
        <v>1102</v>
      </c>
      <c r="D351" s="33" t="s">
        <v>510</v>
      </c>
      <c r="E351" s="17" t="s">
        <v>5</v>
      </c>
      <c r="F351" s="17">
        <v>23000</v>
      </c>
      <c r="G351" s="28" t="s">
        <v>119</v>
      </c>
      <c r="H351" s="30">
        <v>1650</v>
      </c>
      <c r="I351" s="21">
        <v>44511</v>
      </c>
      <c r="J351" s="21"/>
      <c r="K351" s="18" t="s">
        <v>990</v>
      </c>
      <c r="L351" s="27">
        <v>7.1739130434782611E-2</v>
      </c>
      <c r="M351" s="2" t="s">
        <v>1137</v>
      </c>
      <c r="N351" s="2" t="s">
        <v>57</v>
      </c>
      <c r="O351" s="2" t="s">
        <v>86</v>
      </c>
      <c r="P351" s="2" t="s">
        <v>1148</v>
      </c>
      <c r="W351" s="2">
        <v>2386</v>
      </c>
      <c r="X351" s="2">
        <v>0</v>
      </c>
      <c r="Y351" s="2">
        <v>2311</v>
      </c>
      <c r="Z351" s="2">
        <v>0</v>
      </c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>
        <f t="shared" si="6"/>
        <v>4697</v>
      </c>
      <c r="AV351" s="2">
        <f t="shared" si="6"/>
        <v>0</v>
      </c>
    </row>
    <row r="352" spans="1:48" x14ac:dyDescent="0.25">
      <c r="A352" s="2">
        <v>351</v>
      </c>
      <c r="B352" s="16" t="s">
        <v>214</v>
      </c>
      <c r="C352" s="26" t="s">
        <v>1073</v>
      </c>
      <c r="D352" s="33" t="s">
        <v>511</v>
      </c>
      <c r="E352" s="17" t="s">
        <v>8</v>
      </c>
      <c r="F352" s="17">
        <v>5500</v>
      </c>
      <c r="G352" s="28" t="s">
        <v>90</v>
      </c>
      <c r="H352" s="30">
        <v>4280</v>
      </c>
      <c r="I352" s="21">
        <v>44511</v>
      </c>
      <c r="J352" s="21"/>
      <c r="K352" s="18" t="s">
        <v>990</v>
      </c>
      <c r="L352" s="27">
        <v>0.7781818181818182</v>
      </c>
      <c r="M352" s="2" t="s">
        <v>1141</v>
      </c>
      <c r="N352" s="2" t="s">
        <v>57</v>
      </c>
      <c r="O352" s="2" t="s">
        <v>64</v>
      </c>
      <c r="P352" s="2" t="s">
        <v>1148</v>
      </c>
      <c r="W352" s="2">
        <v>531</v>
      </c>
      <c r="X352" s="2">
        <v>114</v>
      </c>
      <c r="Y352" s="2">
        <v>584</v>
      </c>
      <c r="Z352" s="2">
        <v>102</v>
      </c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>
        <f t="shared" si="6"/>
        <v>1115</v>
      </c>
      <c r="AV352" s="2">
        <f t="shared" si="6"/>
        <v>216</v>
      </c>
    </row>
    <row r="353" spans="1:48" x14ac:dyDescent="0.25">
      <c r="A353" s="2">
        <v>352</v>
      </c>
      <c r="B353" s="16" t="s">
        <v>214</v>
      </c>
      <c r="C353" s="26" t="s">
        <v>1107</v>
      </c>
      <c r="D353" s="33" t="s">
        <v>512</v>
      </c>
      <c r="E353" s="17" t="s">
        <v>5</v>
      </c>
      <c r="F353" s="17">
        <v>7700</v>
      </c>
      <c r="G353" s="28" t="s">
        <v>131</v>
      </c>
      <c r="H353" s="30">
        <v>5000</v>
      </c>
      <c r="I353" s="21">
        <v>44511</v>
      </c>
      <c r="J353" s="21"/>
      <c r="K353" s="18" t="s">
        <v>990</v>
      </c>
      <c r="L353" s="27">
        <v>0.64935064935064934</v>
      </c>
      <c r="M353" s="2" t="s">
        <v>1141</v>
      </c>
      <c r="N353" s="2" t="s">
        <v>57</v>
      </c>
      <c r="O353" s="2" t="s">
        <v>86</v>
      </c>
      <c r="P353" s="2" t="s">
        <v>1148</v>
      </c>
      <c r="W353" s="2">
        <v>463</v>
      </c>
      <c r="X353" s="2">
        <v>12.59</v>
      </c>
      <c r="Y353" s="2">
        <v>503</v>
      </c>
      <c r="Z353" s="2">
        <v>17.79</v>
      </c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>
        <f t="shared" si="6"/>
        <v>966</v>
      </c>
      <c r="AV353" s="2">
        <f t="shared" si="6"/>
        <v>30.38</v>
      </c>
    </row>
    <row r="354" spans="1:48" x14ac:dyDescent="0.25">
      <c r="A354" s="2">
        <v>353</v>
      </c>
      <c r="B354" s="16" t="s">
        <v>214</v>
      </c>
      <c r="C354" s="26" t="s">
        <v>1109</v>
      </c>
      <c r="D354" s="33" t="s">
        <v>513</v>
      </c>
      <c r="E354" s="17" t="s">
        <v>8</v>
      </c>
      <c r="F354" s="17">
        <v>5500</v>
      </c>
      <c r="G354" s="28" t="s">
        <v>90</v>
      </c>
      <c r="H354" s="30">
        <v>3000</v>
      </c>
      <c r="I354" s="21">
        <v>44511</v>
      </c>
      <c r="J354" s="21"/>
      <c r="K354" s="18" t="s">
        <v>990</v>
      </c>
      <c r="L354" s="27">
        <v>0.54545454545454541</v>
      </c>
      <c r="M354" s="2" t="s">
        <v>1140</v>
      </c>
      <c r="N354" s="2" t="s">
        <v>57</v>
      </c>
      <c r="O354" s="2" t="s">
        <v>64</v>
      </c>
      <c r="P354" s="2" t="s">
        <v>1148</v>
      </c>
      <c r="W354" s="2">
        <v>875</v>
      </c>
      <c r="X354" s="2">
        <v>77.209999999999994</v>
      </c>
      <c r="Y354" s="2">
        <v>743</v>
      </c>
      <c r="Z354" s="2">
        <v>86.47</v>
      </c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>
        <f t="shared" si="6"/>
        <v>1618</v>
      </c>
      <c r="AV354" s="2">
        <f t="shared" si="6"/>
        <v>163.68</v>
      </c>
    </row>
    <row r="355" spans="1:48" x14ac:dyDescent="0.25">
      <c r="A355" s="2">
        <v>354</v>
      </c>
      <c r="B355" s="16" t="s">
        <v>215</v>
      </c>
      <c r="C355" s="26" t="s">
        <v>1111</v>
      </c>
      <c r="D355" s="33" t="s">
        <v>514</v>
      </c>
      <c r="E355" s="17" t="s">
        <v>8</v>
      </c>
      <c r="F355" s="17">
        <v>4400</v>
      </c>
      <c r="G355" s="28" t="s">
        <v>97</v>
      </c>
      <c r="H355" s="30">
        <v>3000</v>
      </c>
      <c r="I355" s="21">
        <v>44511</v>
      </c>
      <c r="J355" s="21"/>
      <c r="K355" s="18" t="s">
        <v>990</v>
      </c>
      <c r="L355" s="27">
        <v>0.68181818181818177</v>
      </c>
      <c r="M355" s="2" t="s">
        <v>1141</v>
      </c>
      <c r="N355" s="2" t="s">
        <v>57</v>
      </c>
      <c r="O355" s="2" t="s">
        <v>64</v>
      </c>
      <c r="P355" s="2" t="s">
        <v>1148</v>
      </c>
      <c r="W355" s="2">
        <v>400</v>
      </c>
      <c r="X355" s="2">
        <v>151.22999999999999</v>
      </c>
      <c r="Y355" s="2">
        <v>447</v>
      </c>
      <c r="Z355" s="2">
        <v>166</v>
      </c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>
        <f t="shared" si="6"/>
        <v>847</v>
      </c>
      <c r="AV355" s="2">
        <f t="shared" si="6"/>
        <v>317.23</v>
      </c>
    </row>
    <row r="356" spans="1:48" x14ac:dyDescent="0.25">
      <c r="A356" s="2">
        <v>355</v>
      </c>
      <c r="B356" s="16" t="s">
        <v>215</v>
      </c>
      <c r="C356" s="26" t="s">
        <v>1111</v>
      </c>
      <c r="D356" s="33" t="s">
        <v>515</v>
      </c>
      <c r="E356" s="17" t="s">
        <v>8</v>
      </c>
      <c r="F356" s="17">
        <v>5500</v>
      </c>
      <c r="G356" s="28" t="s">
        <v>90</v>
      </c>
      <c r="H356" s="30">
        <v>3000</v>
      </c>
      <c r="I356" s="21">
        <v>44511</v>
      </c>
      <c r="J356" s="21"/>
      <c r="K356" s="18" t="s">
        <v>990</v>
      </c>
      <c r="L356" s="27">
        <v>0.54545454545454541</v>
      </c>
      <c r="M356" s="2" t="s">
        <v>1140</v>
      </c>
      <c r="N356" s="2" t="s">
        <v>57</v>
      </c>
      <c r="O356" s="2" t="s">
        <v>64</v>
      </c>
      <c r="P356" s="2" t="s">
        <v>1148</v>
      </c>
      <c r="W356" s="2">
        <v>396</v>
      </c>
      <c r="X356" s="2">
        <v>251.04</v>
      </c>
      <c r="Y356" s="2">
        <v>1</v>
      </c>
      <c r="Z356" s="2">
        <v>0</v>
      </c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>
        <f t="shared" si="6"/>
        <v>397</v>
      </c>
      <c r="AV356" s="2">
        <f t="shared" si="6"/>
        <v>251.04</v>
      </c>
    </row>
    <row r="357" spans="1:48" x14ac:dyDescent="0.25">
      <c r="A357" s="2">
        <v>356</v>
      </c>
      <c r="B357" s="16" t="s">
        <v>215</v>
      </c>
      <c r="C357" s="26" t="s">
        <v>1111</v>
      </c>
      <c r="D357" s="33" t="s">
        <v>516</v>
      </c>
      <c r="E357" s="17" t="s">
        <v>5</v>
      </c>
      <c r="F357" s="17">
        <v>7700</v>
      </c>
      <c r="G357" s="28" t="s">
        <v>131</v>
      </c>
      <c r="H357" s="30">
        <v>5000</v>
      </c>
      <c r="I357" s="21">
        <v>44511</v>
      </c>
      <c r="J357" s="21"/>
      <c r="K357" s="18" t="s">
        <v>990</v>
      </c>
      <c r="L357" s="27">
        <v>0.64935064935064934</v>
      </c>
      <c r="M357" s="2" t="s">
        <v>1141</v>
      </c>
      <c r="N357" s="2" t="s">
        <v>57</v>
      </c>
      <c r="O357" s="2" t="s">
        <v>86</v>
      </c>
      <c r="P357" s="2" t="s">
        <v>1148</v>
      </c>
      <c r="W357" s="2">
        <v>1871</v>
      </c>
      <c r="X357" s="2">
        <v>30.72</v>
      </c>
      <c r="Y357" s="2">
        <v>1612</v>
      </c>
      <c r="Z357" s="2">
        <v>32</v>
      </c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>
        <f t="shared" si="6"/>
        <v>3483</v>
      </c>
      <c r="AV357" s="2">
        <f t="shared" si="6"/>
        <v>62.72</v>
      </c>
    </row>
    <row r="358" spans="1:48" x14ac:dyDescent="0.25">
      <c r="A358" s="2">
        <v>357</v>
      </c>
      <c r="B358" s="16" t="s">
        <v>208</v>
      </c>
      <c r="C358" s="26" t="s">
        <v>1048</v>
      </c>
      <c r="D358" s="33" t="s">
        <v>517</v>
      </c>
      <c r="E358" s="17" t="s">
        <v>7</v>
      </c>
      <c r="F358" s="17">
        <v>2200</v>
      </c>
      <c r="G358" s="28" t="s">
        <v>91</v>
      </c>
      <c r="H358" s="30">
        <v>1500</v>
      </c>
      <c r="I358" s="21">
        <v>44542</v>
      </c>
      <c r="J358" s="21"/>
      <c r="K358" s="18" t="s">
        <v>990</v>
      </c>
      <c r="L358" s="27">
        <v>0.68181818181818177</v>
      </c>
      <c r="M358" s="2" t="s">
        <v>1141</v>
      </c>
      <c r="N358" s="2" t="s">
        <v>57</v>
      </c>
      <c r="O358" s="2" t="s">
        <v>23</v>
      </c>
      <c r="P358" s="2" t="s">
        <v>1148</v>
      </c>
      <c r="W358" s="2">
        <v>126</v>
      </c>
      <c r="X358" s="2">
        <v>0</v>
      </c>
      <c r="Y358" s="2">
        <v>126</v>
      </c>
      <c r="Z358" s="2">
        <v>31</v>
      </c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>
        <f t="shared" si="6"/>
        <v>252</v>
      </c>
      <c r="AV358" s="2">
        <f t="shared" si="6"/>
        <v>31</v>
      </c>
    </row>
    <row r="359" spans="1:48" x14ac:dyDescent="0.25">
      <c r="A359" s="2">
        <v>358</v>
      </c>
      <c r="B359" s="16" t="s">
        <v>386</v>
      </c>
      <c r="C359" s="26" t="s">
        <v>1074</v>
      </c>
      <c r="D359" s="33" t="s">
        <v>518</v>
      </c>
      <c r="E359" s="17" t="s">
        <v>7</v>
      </c>
      <c r="F359" s="17">
        <v>1300</v>
      </c>
      <c r="G359" s="28" t="s">
        <v>96</v>
      </c>
      <c r="H359" s="30">
        <v>1000</v>
      </c>
      <c r="I359" s="21">
        <v>44542</v>
      </c>
      <c r="J359" s="21"/>
      <c r="K359" s="18" t="s">
        <v>990</v>
      </c>
      <c r="L359" s="27">
        <v>0.76923076923076927</v>
      </c>
      <c r="M359" s="2" t="s">
        <v>1141</v>
      </c>
      <c r="N359" s="2" t="s">
        <v>57</v>
      </c>
      <c r="O359" s="2" t="s">
        <v>24</v>
      </c>
      <c r="P359" s="2" t="s">
        <v>1148</v>
      </c>
      <c r="W359" s="2">
        <v>292</v>
      </c>
      <c r="X359" s="2">
        <v>21</v>
      </c>
      <c r="Y359" s="2">
        <v>226</v>
      </c>
      <c r="Z359" s="2">
        <v>23</v>
      </c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>
        <f t="shared" si="6"/>
        <v>518</v>
      </c>
      <c r="AV359" s="2">
        <f t="shared" si="6"/>
        <v>44</v>
      </c>
    </row>
    <row r="360" spans="1:48" x14ac:dyDescent="0.25">
      <c r="A360" s="2">
        <v>359</v>
      </c>
      <c r="B360" s="16" t="s">
        <v>209</v>
      </c>
      <c r="C360" s="26" t="s">
        <v>1068</v>
      </c>
      <c r="D360" s="33" t="s">
        <v>519</v>
      </c>
      <c r="E360" s="17" t="s">
        <v>8</v>
      </c>
      <c r="F360" s="17">
        <v>4400</v>
      </c>
      <c r="G360" s="28" t="s">
        <v>97</v>
      </c>
      <c r="H360" s="30">
        <v>3300</v>
      </c>
      <c r="I360" s="21">
        <v>44542</v>
      </c>
      <c r="J360" s="21"/>
      <c r="K360" s="18" t="s">
        <v>990</v>
      </c>
      <c r="L360" s="27">
        <v>0.75</v>
      </c>
      <c r="M360" s="2" t="s">
        <v>1141</v>
      </c>
      <c r="N360" s="2" t="s">
        <v>57</v>
      </c>
      <c r="O360" s="2" t="s">
        <v>64</v>
      </c>
      <c r="P360" s="2" t="s">
        <v>1148</v>
      </c>
      <c r="W360" s="2">
        <v>516</v>
      </c>
      <c r="X360" s="2">
        <v>132.27000000000001</v>
      </c>
      <c r="Y360" s="2">
        <v>369</v>
      </c>
      <c r="Z360" s="2">
        <v>140.27000000000001</v>
      </c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>
        <f t="shared" si="6"/>
        <v>885</v>
      </c>
      <c r="AV360" s="2">
        <f t="shared" si="6"/>
        <v>272.54000000000002</v>
      </c>
    </row>
    <row r="361" spans="1:48" x14ac:dyDescent="0.25">
      <c r="A361" s="2">
        <v>360</v>
      </c>
      <c r="B361" s="16" t="s">
        <v>211</v>
      </c>
      <c r="C361" s="26" t="s">
        <v>1097</v>
      </c>
      <c r="D361" s="33" t="s">
        <v>520</v>
      </c>
      <c r="E361" s="17" t="s">
        <v>11</v>
      </c>
      <c r="F361" s="17">
        <v>1110000</v>
      </c>
      <c r="G361" s="28" t="s">
        <v>101</v>
      </c>
      <c r="H361" s="30">
        <v>363000</v>
      </c>
      <c r="I361" s="21">
        <v>44542</v>
      </c>
      <c r="J361" s="21"/>
      <c r="K361" s="18" t="s">
        <v>990</v>
      </c>
      <c r="L361" s="27">
        <v>0.32702702702702702</v>
      </c>
      <c r="M361" s="2" t="s">
        <v>1139</v>
      </c>
      <c r="N361" s="2" t="s">
        <v>55</v>
      </c>
      <c r="O361" s="2" t="s">
        <v>26</v>
      </c>
      <c r="P361" s="2" t="s">
        <v>1149</v>
      </c>
      <c r="W361" s="2">
        <v>289148</v>
      </c>
      <c r="X361" s="2">
        <v>1376</v>
      </c>
      <c r="Y361" s="2">
        <v>279096</v>
      </c>
      <c r="Z361" s="2">
        <v>43.2</v>
      </c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>
        <f t="shared" si="6"/>
        <v>568244</v>
      </c>
      <c r="AV361" s="2">
        <f t="shared" si="6"/>
        <v>1419.2</v>
      </c>
    </row>
    <row r="362" spans="1:48" x14ac:dyDescent="0.25">
      <c r="A362" s="2">
        <v>361</v>
      </c>
      <c r="B362" s="16" t="s">
        <v>213</v>
      </c>
      <c r="C362" s="26" t="s">
        <v>1101</v>
      </c>
      <c r="D362" s="33" t="s">
        <v>521</v>
      </c>
      <c r="E362" s="17" t="s">
        <v>8</v>
      </c>
      <c r="F362" s="17">
        <v>4400</v>
      </c>
      <c r="G362" s="28" t="s">
        <v>97</v>
      </c>
      <c r="H362" s="30">
        <v>2000</v>
      </c>
      <c r="I362" s="21">
        <v>44542</v>
      </c>
      <c r="J362" s="21"/>
      <c r="K362" s="18" t="s">
        <v>990</v>
      </c>
      <c r="L362" s="27">
        <v>0.45454545454545453</v>
      </c>
      <c r="M362" s="2" t="s">
        <v>1139</v>
      </c>
      <c r="N362" s="2" t="s">
        <v>57</v>
      </c>
      <c r="O362" s="2" t="s">
        <v>64</v>
      </c>
      <c r="P362" s="2" t="s">
        <v>1148</v>
      </c>
      <c r="W362" s="2">
        <v>865</v>
      </c>
      <c r="X362" s="2">
        <v>0</v>
      </c>
      <c r="Y362" s="2">
        <v>846</v>
      </c>
      <c r="Z362" s="2">
        <v>0</v>
      </c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>
        <f t="shared" si="6"/>
        <v>1711</v>
      </c>
      <c r="AV362" s="2">
        <f t="shared" si="6"/>
        <v>0</v>
      </c>
    </row>
    <row r="363" spans="1:48" x14ac:dyDescent="0.25">
      <c r="A363" s="2">
        <v>362</v>
      </c>
      <c r="B363" s="16" t="s">
        <v>213</v>
      </c>
      <c r="C363" s="26" t="s">
        <v>1101</v>
      </c>
      <c r="D363" s="33" t="s">
        <v>522</v>
      </c>
      <c r="E363" s="17" t="s">
        <v>6</v>
      </c>
      <c r="F363" s="17">
        <v>5500</v>
      </c>
      <c r="G363" s="28" t="s">
        <v>143</v>
      </c>
      <c r="H363" s="30">
        <v>3000</v>
      </c>
      <c r="I363" s="21">
        <v>44542</v>
      </c>
      <c r="J363" s="21"/>
      <c r="K363" s="18" t="s">
        <v>990</v>
      </c>
      <c r="L363" s="27">
        <v>0.54545454545454541</v>
      </c>
      <c r="M363" s="2" t="s">
        <v>1140</v>
      </c>
      <c r="N363" s="2" t="s">
        <v>54</v>
      </c>
      <c r="O363" s="2" t="s">
        <v>82</v>
      </c>
      <c r="P363" s="2" t="s">
        <v>1148</v>
      </c>
      <c r="W363" s="2">
        <v>589</v>
      </c>
      <c r="X363" s="2">
        <v>0</v>
      </c>
      <c r="Y363" s="2">
        <v>493</v>
      </c>
      <c r="Z363" s="2">
        <v>71.930000000000007</v>
      </c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>
        <f t="shared" si="6"/>
        <v>1082</v>
      </c>
      <c r="AV363" s="2">
        <f t="shared" si="6"/>
        <v>71.930000000000007</v>
      </c>
    </row>
    <row r="364" spans="1:48" x14ac:dyDescent="0.25">
      <c r="A364" s="2">
        <v>363</v>
      </c>
      <c r="B364" s="16" t="s">
        <v>213</v>
      </c>
      <c r="C364" s="26" t="s">
        <v>1102</v>
      </c>
      <c r="D364" s="33" t="s">
        <v>523</v>
      </c>
      <c r="E364" s="17" t="s">
        <v>8</v>
      </c>
      <c r="F364" s="17">
        <v>3500</v>
      </c>
      <c r="G364" s="28" t="s">
        <v>93</v>
      </c>
      <c r="H364" s="30">
        <v>2000</v>
      </c>
      <c r="I364" s="21">
        <v>44542</v>
      </c>
      <c r="J364" s="21"/>
      <c r="K364" s="18" t="s">
        <v>990</v>
      </c>
      <c r="L364" s="27">
        <v>0.5714285714285714</v>
      </c>
      <c r="M364" s="2" t="s">
        <v>1140</v>
      </c>
      <c r="N364" s="2" t="s">
        <v>57</v>
      </c>
      <c r="O364" s="2" t="s">
        <v>64</v>
      </c>
      <c r="P364" s="2" t="s">
        <v>1148</v>
      </c>
      <c r="W364" s="2">
        <v>377</v>
      </c>
      <c r="X364" s="2">
        <v>124</v>
      </c>
      <c r="Y364" s="2">
        <v>348</v>
      </c>
      <c r="Z364" s="2">
        <v>145</v>
      </c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>
        <f t="shared" si="6"/>
        <v>725</v>
      </c>
      <c r="AV364" s="2">
        <f t="shared" si="6"/>
        <v>269</v>
      </c>
    </row>
    <row r="365" spans="1:48" x14ac:dyDescent="0.25">
      <c r="A365" s="2">
        <v>364</v>
      </c>
      <c r="B365" s="16" t="s">
        <v>213</v>
      </c>
      <c r="C365" s="26" t="s">
        <v>1104</v>
      </c>
      <c r="D365" s="33" t="s">
        <v>524</v>
      </c>
      <c r="E365" s="17" t="s">
        <v>4</v>
      </c>
      <c r="F365" s="17">
        <v>10600</v>
      </c>
      <c r="G365" s="28" t="s">
        <v>128</v>
      </c>
      <c r="H365" s="30">
        <v>4860</v>
      </c>
      <c r="I365" s="21">
        <v>44542</v>
      </c>
      <c r="J365" s="21"/>
      <c r="K365" s="18" t="s">
        <v>990</v>
      </c>
      <c r="L365" s="27">
        <v>0.45849056603773586</v>
      </c>
      <c r="M365" s="2" t="s">
        <v>1139</v>
      </c>
      <c r="N365" s="2" t="s">
        <v>54</v>
      </c>
      <c r="O365" s="2" t="s">
        <v>82</v>
      </c>
      <c r="P365" s="2" t="s">
        <v>1148</v>
      </c>
      <c r="W365" s="2">
        <v>364</v>
      </c>
      <c r="X365" s="2">
        <v>221.05</v>
      </c>
      <c r="Y365" s="2">
        <v>321</v>
      </c>
      <c r="Z365" s="2">
        <v>197.86</v>
      </c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>
        <f t="shared" si="6"/>
        <v>685</v>
      </c>
      <c r="AV365" s="2">
        <f t="shared" si="6"/>
        <v>418.91</v>
      </c>
    </row>
    <row r="366" spans="1:48" x14ac:dyDescent="0.25">
      <c r="A366" s="2">
        <v>365</v>
      </c>
      <c r="B366" s="16" t="s">
        <v>213</v>
      </c>
      <c r="C366" s="26" t="s">
        <v>1104</v>
      </c>
      <c r="D366" s="33" t="s">
        <v>525</v>
      </c>
      <c r="E366" s="17" t="s">
        <v>5</v>
      </c>
      <c r="F366" s="17">
        <v>10600</v>
      </c>
      <c r="G366" s="28" t="s">
        <v>95</v>
      </c>
      <c r="H366" s="30">
        <v>9000</v>
      </c>
      <c r="I366" s="21">
        <v>44542</v>
      </c>
      <c r="J366" s="21"/>
      <c r="K366" s="18" t="s">
        <v>990</v>
      </c>
      <c r="L366" s="27">
        <v>0.84905660377358494</v>
      </c>
      <c r="M366" s="2" t="s">
        <v>1141</v>
      </c>
      <c r="N366" s="2" t="s">
        <v>57</v>
      </c>
      <c r="O366" s="2" t="s">
        <v>86</v>
      </c>
      <c r="P366" s="2" t="s">
        <v>1148</v>
      </c>
      <c r="W366" s="2">
        <v>874</v>
      </c>
      <c r="X366" s="2">
        <v>599.45000000000005</v>
      </c>
      <c r="Y366" s="2">
        <v>785</v>
      </c>
      <c r="Z366" s="2">
        <v>594.23</v>
      </c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>
        <f t="shared" si="6"/>
        <v>1659</v>
      </c>
      <c r="AV366" s="2">
        <f t="shared" si="6"/>
        <v>1193.68</v>
      </c>
    </row>
    <row r="367" spans="1:48" x14ac:dyDescent="0.25">
      <c r="A367" s="2">
        <v>366</v>
      </c>
      <c r="B367" s="16" t="s">
        <v>215</v>
      </c>
      <c r="C367" s="26" t="s">
        <v>1111</v>
      </c>
      <c r="D367" s="33" t="s">
        <v>526</v>
      </c>
      <c r="E367" s="17" t="s">
        <v>8</v>
      </c>
      <c r="F367" s="17">
        <v>3500</v>
      </c>
      <c r="G367" s="28" t="s">
        <v>93</v>
      </c>
      <c r="H367" s="30">
        <v>2000</v>
      </c>
      <c r="I367" s="21">
        <v>44542</v>
      </c>
      <c r="J367" s="21"/>
      <c r="K367" s="18" t="s">
        <v>990</v>
      </c>
      <c r="L367" s="27">
        <v>0.5714285714285714</v>
      </c>
      <c r="M367" s="2" t="s">
        <v>1140</v>
      </c>
      <c r="N367" s="2" t="s">
        <v>57</v>
      </c>
      <c r="O367" s="2" t="s">
        <v>64</v>
      </c>
      <c r="P367" s="2" t="s">
        <v>1148</v>
      </c>
      <c r="W367" s="2">
        <v>84</v>
      </c>
      <c r="X367" s="2">
        <v>0</v>
      </c>
      <c r="Y367" s="2">
        <v>83</v>
      </c>
      <c r="Z367" s="2">
        <v>0</v>
      </c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>
        <f t="shared" si="6"/>
        <v>167</v>
      </c>
      <c r="AV367" s="2">
        <f t="shared" si="6"/>
        <v>0</v>
      </c>
    </row>
    <row r="368" spans="1:48" x14ac:dyDescent="0.25">
      <c r="A368" s="2">
        <v>367</v>
      </c>
      <c r="B368" s="16" t="s">
        <v>215</v>
      </c>
      <c r="C368" s="26" t="s">
        <v>1111</v>
      </c>
      <c r="D368" s="33" t="s">
        <v>527</v>
      </c>
      <c r="E368" s="17" t="s">
        <v>8</v>
      </c>
      <c r="F368" s="17">
        <v>5500</v>
      </c>
      <c r="G368" s="28" t="s">
        <v>90</v>
      </c>
      <c r="H368" s="30">
        <v>1000</v>
      </c>
      <c r="I368" s="21">
        <v>44542</v>
      </c>
      <c r="J368" s="21"/>
      <c r="K368" s="18" t="s">
        <v>990</v>
      </c>
      <c r="L368" s="27">
        <v>0.18181818181818182</v>
      </c>
      <c r="M368" s="2" t="s">
        <v>1138</v>
      </c>
      <c r="N368" s="2" t="s">
        <v>57</v>
      </c>
      <c r="O368" s="2" t="s">
        <v>64</v>
      </c>
      <c r="P368" s="2" t="s">
        <v>1148</v>
      </c>
      <c r="W368" s="2">
        <v>1326</v>
      </c>
      <c r="X368" s="2">
        <v>149.1</v>
      </c>
      <c r="Y368" s="2">
        <v>1246</v>
      </c>
      <c r="Z368" s="2">
        <v>141</v>
      </c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>
        <f t="shared" si="6"/>
        <v>2572</v>
      </c>
      <c r="AV368" s="2">
        <f t="shared" si="6"/>
        <v>290.10000000000002</v>
      </c>
    </row>
    <row r="369" spans="1:48" x14ac:dyDescent="0.25">
      <c r="A369" s="2">
        <v>368</v>
      </c>
      <c r="B369" s="16" t="s">
        <v>206</v>
      </c>
      <c r="C369" s="26" t="s">
        <v>1035</v>
      </c>
      <c r="D369" s="33" t="s">
        <v>528</v>
      </c>
      <c r="E369" s="17" t="s">
        <v>8</v>
      </c>
      <c r="F369" s="17">
        <v>3500</v>
      </c>
      <c r="G369" s="28" t="s">
        <v>93</v>
      </c>
      <c r="H369" s="30">
        <v>2000</v>
      </c>
      <c r="I369" s="21">
        <v>44562</v>
      </c>
      <c r="J369" s="21"/>
      <c r="K369" s="18" t="s">
        <v>990</v>
      </c>
      <c r="L369" s="27">
        <v>0.5714285714285714</v>
      </c>
      <c r="M369" s="2" t="s">
        <v>1140</v>
      </c>
      <c r="N369" s="2" t="s">
        <v>57</v>
      </c>
      <c r="O369" s="2" t="s">
        <v>64</v>
      </c>
      <c r="P369" s="2" t="s">
        <v>1148</v>
      </c>
      <c r="W369" s="2">
        <v>293</v>
      </c>
      <c r="X369" s="2">
        <v>151</v>
      </c>
      <c r="Y369" s="2">
        <v>265</v>
      </c>
      <c r="Z369" s="2">
        <v>179</v>
      </c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>
        <f t="shared" si="6"/>
        <v>558</v>
      </c>
      <c r="AV369" s="2">
        <f t="shared" si="6"/>
        <v>330</v>
      </c>
    </row>
    <row r="370" spans="1:48" x14ac:dyDescent="0.25">
      <c r="A370" s="2">
        <v>369</v>
      </c>
      <c r="B370" s="16" t="s">
        <v>206</v>
      </c>
      <c r="C370" s="26" t="s">
        <v>1035</v>
      </c>
      <c r="D370" s="33" t="s">
        <v>529</v>
      </c>
      <c r="E370" s="17" t="s">
        <v>8</v>
      </c>
      <c r="F370" s="17">
        <v>3500</v>
      </c>
      <c r="G370" s="28" t="s">
        <v>93</v>
      </c>
      <c r="H370" s="30">
        <v>2000</v>
      </c>
      <c r="I370" s="21">
        <v>44562</v>
      </c>
      <c r="J370" s="21"/>
      <c r="K370" s="18" t="s">
        <v>990</v>
      </c>
      <c r="L370" s="27">
        <v>0.5714285714285714</v>
      </c>
      <c r="M370" s="2" t="s">
        <v>1140</v>
      </c>
      <c r="N370" s="2" t="s">
        <v>57</v>
      </c>
      <c r="O370" s="2" t="s">
        <v>64</v>
      </c>
      <c r="P370" s="2" t="s">
        <v>1148</v>
      </c>
      <c r="W370" s="2">
        <v>322</v>
      </c>
      <c r="X370" s="2">
        <v>128.91999999999999</v>
      </c>
      <c r="Y370" s="2">
        <v>293</v>
      </c>
      <c r="Z370" s="2">
        <v>121.48</v>
      </c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>
        <f t="shared" si="6"/>
        <v>615</v>
      </c>
      <c r="AV370" s="2">
        <f t="shared" si="6"/>
        <v>250.39999999999998</v>
      </c>
    </row>
    <row r="371" spans="1:48" x14ac:dyDescent="0.25">
      <c r="A371" s="2">
        <v>370</v>
      </c>
      <c r="B371" s="16" t="s">
        <v>385</v>
      </c>
      <c r="C371" s="26" t="s">
        <v>1052</v>
      </c>
      <c r="D371" s="33" t="s">
        <v>530</v>
      </c>
      <c r="E371" s="17" t="s">
        <v>5</v>
      </c>
      <c r="F371" s="17">
        <v>13200</v>
      </c>
      <c r="G371" s="28" t="s">
        <v>111</v>
      </c>
      <c r="H371" s="30">
        <v>10000</v>
      </c>
      <c r="I371" s="21">
        <v>44562</v>
      </c>
      <c r="J371" s="21"/>
      <c r="K371" s="18" t="s">
        <v>990</v>
      </c>
      <c r="L371" s="27">
        <v>0.75757575757575757</v>
      </c>
      <c r="M371" s="2" t="s">
        <v>1141</v>
      </c>
      <c r="N371" s="2" t="s">
        <v>57</v>
      </c>
      <c r="O371" s="2" t="s">
        <v>86</v>
      </c>
      <c r="P371" s="2" t="s">
        <v>1148</v>
      </c>
      <c r="W371" s="2">
        <v>435</v>
      </c>
      <c r="X371" s="2">
        <v>748</v>
      </c>
      <c r="Y371" s="2">
        <v>420</v>
      </c>
      <c r="Z371" s="2">
        <v>636</v>
      </c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>
        <f t="shared" si="6"/>
        <v>855</v>
      </c>
      <c r="AV371" s="2">
        <f t="shared" si="6"/>
        <v>1384</v>
      </c>
    </row>
    <row r="372" spans="1:48" x14ac:dyDescent="0.25">
      <c r="A372" s="2">
        <v>371</v>
      </c>
      <c r="B372" s="16" t="s">
        <v>210</v>
      </c>
      <c r="C372" s="26" t="s">
        <v>1082</v>
      </c>
      <c r="D372" s="33" t="s">
        <v>531</v>
      </c>
      <c r="E372" s="17" t="s">
        <v>13</v>
      </c>
      <c r="F372" s="17">
        <v>82500</v>
      </c>
      <c r="G372" s="28" t="s">
        <v>117</v>
      </c>
      <c r="H372" s="30">
        <v>50000</v>
      </c>
      <c r="I372" s="21">
        <v>44562</v>
      </c>
      <c r="J372" s="21"/>
      <c r="K372" s="18" t="s">
        <v>990</v>
      </c>
      <c r="L372" s="27">
        <v>0.60606060606060608</v>
      </c>
      <c r="M372" s="2" t="s">
        <v>1140</v>
      </c>
      <c r="N372" s="2" t="s">
        <v>56</v>
      </c>
      <c r="O372" s="2" t="s">
        <v>83</v>
      </c>
      <c r="P372" s="2" t="s">
        <v>1148</v>
      </c>
      <c r="W372" s="2">
        <v>6710</v>
      </c>
      <c r="X372" s="2">
        <v>521.4</v>
      </c>
      <c r="Y372" s="2">
        <v>6607</v>
      </c>
      <c r="Z372" s="2">
        <v>435.3</v>
      </c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>
        <f t="shared" si="6"/>
        <v>13317</v>
      </c>
      <c r="AV372" s="2">
        <f t="shared" si="6"/>
        <v>956.7</v>
      </c>
    </row>
    <row r="373" spans="1:48" x14ac:dyDescent="0.25">
      <c r="A373" s="2">
        <v>372</v>
      </c>
      <c r="B373" s="16" t="s">
        <v>213</v>
      </c>
      <c r="C373" s="26" t="s">
        <v>1101</v>
      </c>
      <c r="D373" s="33" t="s">
        <v>532</v>
      </c>
      <c r="E373" s="17" t="s">
        <v>8</v>
      </c>
      <c r="F373" s="17">
        <v>3500</v>
      </c>
      <c r="G373" s="28" t="s">
        <v>93</v>
      </c>
      <c r="H373" s="30">
        <v>2000</v>
      </c>
      <c r="I373" s="21">
        <v>44562</v>
      </c>
      <c r="J373" s="21"/>
      <c r="K373" s="18" t="s">
        <v>990</v>
      </c>
      <c r="L373" s="27">
        <v>0.5714285714285714</v>
      </c>
      <c r="M373" s="2" t="s">
        <v>1140</v>
      </c>
      <c r="N373" s="2" t="s">
        <v>57</v>
      </c>
      <c r="O373" s="2" t="s">
        <v>64</v>
      </c>
      <c r="P373" s="2" t="s">
        <v>1148</v>
      </c>
      <c r="W373" s="2">
        <v>283</v>
      </c>
      <c r="X373" s="2">
        <v>217</v>
      </c>
      <c r="Y373" s="2">
        <v>212</v>
      </c>
      <c r="Z373" s="2">
        <v>15</v>
      </c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>
        <f t="shared" si="6"/>
        <v>495</v>
      </c>
      <c r="AV373" s="2">
        <f t="shared" si="6"/>
        <v>232</v>
      </c>
    </row>
    <row r="374" spans="1:48" x14ac:dyDescent="0.25">
      <c r="A374" s="2">
        <v>373</v>
      </c>
      <c r="B374" s="16" t="s">
        <v>213</v>
      </c>
      <c r="C374" s="26" t="s">
        <v>1101</v>
      </c>
      <c r="D374" s="33" t="s">
        <v>533</v>
      </c>
      <c r="E374" s="17" t="s">
        <v>980</v>
      </c>
      <c r="F374" s="17">
        <v>4400</v>
      </c>
      <c r="G374" s="28" t="s">
        <v>130</v>
      </c>
      <c r="H374" s="30">
        <v>2000</v>
      </c>
      <c r="I374" s="21">
        <v>44562</v>
      </c>
      <c r="J374" s="21">
        <v>44655</v>
      </c>
      <c r="K374" s="18" t="s">
        <v>970</v>
      </c>
      <c r="L374" s="27">
        <v>0.45454545454545453</v>
      </c>
      <c r="M374" s="2" t="s">
        <v>1139</v>
      </c>
      <c r="N374" s="2" t="s">
        <v>57</v>
      </c>
      <c r="O374" s="2" t="s">
        <v>64</v>
      </c>
      <c r="P374" s="2" t="s">
        <v>1148</v>
      </c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2">
        <f t="shared" si="6"/>
        <v>0</v>
      </c>
      <c r="AV374" s="2">
        <f t="shared" si="6"/>
        <v>0</v>
      </c>
    </row>
    <row r="375" spans="1:48" x14ac:dyDescent="0.25">
      <c r="A375" s="2">
        <v>374</v>
      </c>
      <c r="B375" s="16" t="s">
        <v>213</v>
      </c>
      <c r="C375" s="26" t="s">
        <v>1101</v>
      </c>
      <c r="D375" s="33" t="s">
        <v>534</v>
      </c>
      <c r="E375" s="17" t="s">
        <v>8</v>
      </c>
      <c r="F375" s="17">
        <v>4400</v>
      </c>
      <c r="G375" s="28" t="s">
        <v>97</v>
      </c>
      <c r="H375" s="30">
        <v>2000</v>
      </c>
      <c r="I375" s="21">
        <v>44562</v>
      </c>
      <c r="J375" s="21"/>
      <c r="K375" s="18" t="s">
        <v>990</v>
      </c>
      <c r="L375" s="27">
        <v>0.45454545454545453</v>
      </c>
      <c r="M375" s="2" t="s">
        <v>1139</v>
      </c>
      <c r="N375" s="2" t="s">
        <v>57</v>
      </c>
      <c r="O375" s="2" t="s">
        <v>64</v>
      </c>
      <c r="P375" s="2" t="s">
        <v>1148</v>
      </c>
      <c r="W375" s="2">
        <v>986</v>
      </c>
      <c r="X375" s="2">
        <v>12</v>
      </c>
      <c r="Y375" s="2">
        <v>852</v>
      </c>
      <c r="Z375" s="2">
        <v>31</v>
      </c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>
        <f t="shared" si="6"/>
        <v>1838</v>
      </c>
      <c r="AV375" s="2">
        <f t="shared" si="6"/>
        <v>43</v>
      </c>
    </row>
    <row r="376" spans="1:48" x14ac:dyDescent="0.25">
      <c r="A376" s="2">
        <v>375</v>
      </c>
      <c r="B376" s="16" t="s">
        <v>213</v>
      </c>
      <c r="C376" s="26" t="s">
        <v>1101</v>
      </c>
      <c r="D376" s="33" t="s">
        <v>535</v>
      </c>
      <c r="E376" s="17" t="s">
        <v>5</v>
      </c>
      <c r="F376" s="17">
        <v>13200</v>
      </c>
      <c r="G376" s="28" t="s">
        <v>111</v>
      </c>
      <c r="H376" s="30">
        <v>10000</v>
      </c>
      <c r="I376" s="21">
        <v>44562</v>
      </c>
      <c r="J376" s="21"/>
      <c r="K376" s="18" t="s">
        <v>990</v>
      </c>
      <c r="L376" s="27">
        <v>0.75757575757575757</v>
      </c>
      <c r="M376" s="2" t="s">
        <v>1141</v>
      </c>
      <c r="N376" s="2" t="s">
        <v>57</v>
      </c>
      <c r="O376" s="2" t="s">
        <v>86</v>
      </c>
      <c r="P376" s="2" t="s">
        <v>1148</v>
      </c>
      <c r="W376" s="2">
        <v>1571</v>
      </c>
      <c r="X376" s="2">
        <v>648.54</v>
      </c>
      <c r="Y376" s="2">
        <v>1615</v>
      </c>
      <c r="Z376" s="2">
        <v>722.11</v>
      </c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>
        <f t="shared" si="6"/>
        <v>3186</v>
      </c>
      <c r="AV376" s="2">
        <f t="shared" si="6"/>
        <v>1370.65</v>
      </c>
    </row>
    <row r="377" spans="1:48" x14ac:dyDescent="0.25">
      <c r="A377" s="2">
        <v>376</v>
      </c>
      <c r="B377" s="16" t="s">
        <v>213</v>
      </c>
      <c r="C377" s="26" t="s">
        <v>1101</v>
      </c>
      <c r="D377" s="33" t="s">
        <v>536</v>
      </c>
      <c r="E377" s="17" t="s">
        <v>5</v>
      </c>
      <c r="F377" s="17">
        <v>16500</v>
      </c>
      <c r="G377" s="28" t="s">
        <v>105</v>
      </c>
      <c r="H377" s="30">
        <v>10000</v>
      </c>
      <c r="I377" s="21">
        <v>44562</v>
      </c>
      <c r="J377" s="21"/>
      <c r="K377" s="18" t="s">
        <v>990</v>
      </c>
      <c r="L377" s="27">
        <v>0.60606060606060608</v>
      </c>
      <c r="M377" s="2" t="s">
        <v>1140</v>
      </c>
      <c r="N377" s="2" t="s">
        <v>57</v>
      </c>
      <c r="O377" s="2" t="s">
        <v>86</v>
      </c>
      <c r="P377" s="2" t="s">
        <v>1148</v>
      </c>
      <c r="W377" s="2">
        <v>1754</v>
      </c>
      <c r="X377" s="2">
        <v>451.65</v>
      </c>
      <c r="Y377" s="2">
        <v>1605</v>
      </c>
      <c r="Z377" s="2">
        <v>467.1</v>
      </c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>
        <f t="shared" si="6"/>
        <v>3359</v>
      </c>
      <c r="AV377" s="2">
        <f t="shared" si="6"/>
        <v>918.75</v>
      </c>
    </row>
    <row r="378" spans="1:48" x14ac:dyDescent="0.25">
      <c r="A378" s="2">
        <v>377</v>
      </c>
      <c r="B378" s="16" t="s">
        <v>213</v>
      </c>
      <c r="C378" s="26" t="s">
        <v>1101</v>
      </c>
      <c r="D378" s="33" t="s">
        <v>537</v>
      </c>
      <c r="E378" s="17" t="s">
        <v>5</v>
      </c>
      <c r="F378" s="17">
        <v>23000</v>
      </c>
      <c r="G378" s="28" t="s">
        <v>119</v>
      </c>
      <c r="H378" s="30">
        <v>1500</v>
      </c>
      <c r="I378" s="21">
        <v>44562</v>
      </c>
      <c r="J378" s="21"/>
      <c r="K378" s="18" t="s">
        <v>990</v>
      </c>
      <c r="L378" s="27">
        <v>6.5217391304347824E-2</v>
      </c>
      <c r="M378" s="2" t="s">
        <v>1137</v>
      </c>
      <c r="N378" s="2" t="s">
        <v>57</v>
      </c>
      <c r="O378" s="2" t="s">
        <v>86</v>
      </c>
      <c r="P378" s="2" t="s">
        <v>1148</v>
      </c>
      <c r="W378" s="2">
        <v>2465</v>
      </c>
      <c r="X378" s="2">
        <v>393.23</v>
      </c>
      <c r="Y378" s="2">
        <v>2105</v>
      </c>
      <c r="Z378" s="2">
        <v>458.25</v>
      </c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>
        <f t="shared" si="6"/>
        <v>4570</v>
      </c>
      <c r="AV378" s="2">
        <f t="shared" si="6"/>
        <v>851.48</v>
      </c>
    </row>
    <row r="379" spans="1:48" x14ac:dyDescent="0.25">
      <c r="A379" s="2">
        <v>378</v>
      </c>
      <c r="B379" s="16" t="s">
        <v>213</v>
      </c>
      <c r="C379" s="26" t="s">
        <v>1101</v>
      </c>
      <c r="D379" s="33" t="s">
        <v>538</v>
      </c>
      <c r="E379" s="17" t="s">
        <v>5</v>
      </c>
      <c r="F379" s="17">
        <v>23000</v>
      </c>
      <c r="G379" s="28" t="s">
        <v>119</v>
      </c>
      <c r="H379" s="30">
        <v>5000</v>
      </c>
      <c r="I379" s="21">
        <v>44562</v>
      </c>
      <c r="J379" s="21"/>
      <c r="K379" s="18" t="s">
        <v>990</v>
      </c>
      <c r="L379" s="27">
        <v>0.21739130434782608</v>
      </c>
      <c r="M379" s="2" t="s">
        <v>1138</v>
      </c>
      <c r="N379" s="2" t="s">
        <v>57</v>
      </c>
      <c r="O379" s="2" t="s">
        <v>86</v>
      </c>
      <c r="P379" s="2" t="s">
        <v>1148</v>
      </c>
      <c r="W379" s="2">
        <v>2238</v>
      </c>
      <c r="X379" s="2">
        <v>173.94</v>
      </c>
      <c r="Y379" s="2">
        <v>2228</v>
      </c>
      <c r="Z379" s="2">
        <v>155.91</v>
      </c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>
        <f t="shared" si="6"/>
        <v>4466</v>
      </c>
      <c r="AV379" s="2">
        <f t="shared" si="6"/>
        <v>329.85</v>
      </c>
    </row>
    <row r="380" spans="1:48" x14ac:dyDescent="0.25">
      <c r="A380" s="2">
        <v>379</v>
      </c>
      <c r="B380" s="16" t="s">
        <v>213</v>
      </c>
      <c r="C380" s="26" t="s">
        <v>1101</v>
      </c>
      <c r="D380" s="33" t="s">
        <v>539</v>
      </c>
      <c r="E380" s="17" t="s">
        <v>5</v>
      </c>
      <c r="F380" s="17">
        <v>7700</v>
      </c>
      <c r="G380" s="28" t="s">
        <v>131</v>
      </c>
      <c r="H380" s="30">
        <v>5000</v>
      </c>
      <c r="I380" s="21">
        <v>44562</v>
      </c>
      <c r="J380" s="21"/>
      <c r="K380" s="18" t="s">
        <v>990</v>
      </c>
      <c r="L380" s="27">
        <v>0.64935064935064934</v>
      </c>
      <c r="M380" s="2" t="s">
        <v>1141</v>
      </c>
      <c r="N380" s="2" t="s">
        <v>57</v>
      </c>
      <c r="O380" s="2" t="s">
        <v>86</v>
      </c>
      <c r="P380" s="2" t="s">
        <v>1148</v>
      </c>
      <c r="W380" s="2">
        <v>742</v>
      </c>
      <c r="X380" s="2">
        <v>255</v>
      </c>
      <c r="Y380" s="2">
        <v>711</v>
      </c>
      <c r="Z380" s="2">
        <v>198</v>
      </c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>
        <f t="shared" si="6"/>
        <v>1453</v>
      </c>
      <c r="AV380" s="2">
        <f t="shared" si="6"/>
        <v>453</v>
      </c>
    </row>
    <row r="381" spans="1:48" x14ac:dyDescent="0.25">
      <c r="A381" s="2">
        <v>380</v>
      </c>
      <c r="B381" s="16" t="s">
        <v>213</v>
      </c>
      <c r="C381" s="26" t="s">
        <v>1102</v>
      </c>
      <c r="D381" s="33" t="s">
        <v>540</v>
      </c>
      <c r="E381" s="17" t="s">
        <v>5</v>
      </c>
      <c r="F381" s="17">
        <v>16500</v>
      </c>
      <c r="G381" s="28" t="s">
        <v>105</v>
      </c>
      <c r="H381" s="30">
        <v>6300</v>
      </c>
      <c r="I381" s="21">
        <v>44562</v>
      </c>
      <c r="J381" s="21"/>
      <c r="K381" s="18" t="s">
        <v>990</v>
      </c>
      <c r="L381" s="27">
        <v>0.38181818181818183</v>
      </c>
      <c r="M381" s="2" t="s">
        <v>1139</v>
      </c>
      <c r="N381" s="2" t="s">
        <v>57</v>
      </c>
      <c r="O381" s="2" t="s">
        <v>86</v>
      </c>
      <c r="P381" s="2" t="s">
        <v>1148</v>
      </c>
      <c r="W381" s="2">
        <v>358</v>
      </c>
      <c r="X381" s="2">
        <v>353.81</v>
      </c>
      <c r="Y381" s="2">
        <v>405</v>
      </c>
      <c r="Z381" s="2">
        <v>361.64</v>
      </c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>
        <f t="shared" si="6"/>
        <v>763</v>
      </c>
      <c r="AV381" s="2">
        <f t="shared" si="6"/>
        <v>715.45</v>
      </c>
    </row>
    <row r="382" spans="1:48" x14ac:dyDescent="0.25">
      <c r="A382" s="2">
        <v>381</v>
      </c>
      <c r="B382" s="16" t="s">
        <v>213</v>
      </c>
      <c r="C382" s="26" t="s">
        <v>1102</v>
      </c>
      <c r="D382" s="33" t="s">
        <v>541</v>
      </c>
      <c r="E382" s="17" t="s">
        <v>982</v>
      </c>
      <c r="F382" s="17">
        <v>7700</v>
      </c>
      <c r="G382" s="28" t="s">
        <v>138</v>
      </c>
      <c r="H382" s="30">
        <v>5000</v>
      </c>
      <c r="I382" s="21">
        <v>44562</v>
      </c>
      <c r="J382" s="21">
        <v>44959</v>
      </c>
      <c r="K382" s="18" t="s">
        <v>970</v>
      </c>
      <c r="L382" s="27">
        <v>0.64935064935064934</v>
      </c>
      <c r="M382" s="2" t="s">
        <v>1141</v>
      </c>
      <c r="N382" s="2" t="s">
        <v>57</v>
      </c>
      <c r="O382" s="2" t="s">
        <v>64</v>
      </c>
      <c r="P382" s="2" t="s">
        <v>1148</v>
      </c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2">
        <f t="shared" si="6"/>
        <v>0</v>
      </c>
      <c r="AV382" s="2">
        <f t="shared" si="6"/>
        <v>0</v>
      </c>
    </row>
    <row r="383" spans="1:48" x14ac:dyDescent="0.25">
      <c r="A383" s="2">
        <v>382</v>
      </c>
      <c r="B383" s="16" t="s">
        <v>213</v>
      </c>
      <c r="C383" s="26" t="s">
        <v>1104</v>
      </c>
      <c r="D383" s="33" t="s">
        <v>542</v>
      </c>
      <c r="E383" s="17" t="s">
        <v>7</v>
      </c>
      <c r="F383" s="17">
        <v>2200</v>
      </c>
      <c r="G383" s="28" t="s">
        <v>91</v>
      </c>
      <c r="H383" s="30">
        <v>2000</v>
      </c>
      <c r="I383" s="21">
        <v>44562</v>
      </c>
      <c r="J383" s="21"/>
      <c r="K383" s="18" t="s">
        <v>990</v>
      </c>
      <c r="L383" s="27">
        <v>0.90909090909090906</v>
      </c>
      <c r="M383" s="2" t="s">
        <v>1141</v>
      </c>
      <c r="N383" s="2" t="s">
        <v>57</v>
      </c>
      <c r="O383" s="2" t="s">
        <v>23</v>
      </c>
      <c r="P383" s="2" t="s">
        <v>1148</v>
      </c>
      <c r="W383" s="2">
        <v>357</v>
      </c>
      <c r="X383" s="2">
        <v>115</v>
      </c>
      <c r="Y383" s="2">
        <v>326</v>
      </c>
      <c r="Z383" s="2">
        <v>103</v>
      </c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>
        <f t="shared" si="6"/>
        <v>683</v>
      </c>
      <c r="AV383" s="2">
        <f t="shared" si="6"/>
        <v>218</v>
      </c>
    </row>
    <row r="384" spans="1:48" x14ac:dyDescent="0.25">
      <c r="A384" s="2">
        <v>383</v>
      </c>
      <c r="B384" s="16" t="s">
        <v>213</v>
      </c>
      <c r="C384" s="26" t="s">
        <v>1104</v>
      </c>
      <c r="D384" s="33" t="s">
        <v>543</v>
      </c>
      <c r="E384" s="17" t="s">
        <v>8</v>
      </c>
      <c r="F384" s="17">
        <v>3500</v>
      </c>
      <c r="G384" s="28" t="s">
        <v>93</v>
      </c>
      <c r="H384" s="30">
        <v>3000</v>
      </c>
      <c r="I384" s="21">
        <v>44562</v>
      </c>
      <c r="J384" s="21"/>
      <c r="K384" s="18" t="s">
        <v>990</v>
      </c>
      <c r="L384" s="27">
        <v>0.8571428571428571</v>
      </c>
      <c r="M384" s="2" t="s">
        <v>1141</v>
      </c>
      <c r="N384" s="2" t="s">
        <v>57</v>
      </c>
      <c r="O384" s="2" t="s">
        <v>64</v>
      </c>
      <c r="P384" s="2" t="s">
        <v>1148</v>
      </c>
      <c r="W384" s="2">
        <v>757</v>
      </c>
      <c r="X384" s="2">
        <v>0.55000000000000004</v>
      </c>
      <c r="Y384" s="2">
        <v>746</v>
      </c>
      <c r="Z384" s="2">
        <v>0</v>
      </c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>
        <f t="shared" si="6"/>
        <v>1503</v>
      </c>
      <c r="AV384" s="2">
        <f t="shared" si="6"/>
        <v>0.55000000000000004</v>
      </c>
    </row>
    <row r="385" spans="1:48" x14ac:dyDescent="0.25">
      <c r="A385" s="2">
        <v>384</v>
      </c>
      <c r="B385" s="16" t="s">
        <v>214</v>
      </c>
      <c r="C385" s="26" t="s">
        <v>1073</v>
      </c>
      <c r="D385" s="33" t="s">
        <v>544</v>
      </c>
      <c r="E385" s="17" t="s">
        <v>7</v>
      </c>
      <c r="F385" s="17">
        <v>2200</v>
      </c>
      <c r="G385" s="28" t="s">
        <v>91</v>
      </c>
      <c r="H385" s="30">
        <v>1000</v>
      </c>
      <c r="I385" s="21">
        <v>44562</v>
      </c>
      <c r="J385" s="21"/>
      <c r="K385" s="18" t="s">
        <v>990</v>
      </c>
      <c r="L385" s="27">
        <v>0.45454545454545453</v>
      </c>
      <c r="M385" s="2" t="s">
        <v>1139</v>
      </c>
      <c r="N385" s="2" t="s">
        <v>57</v>
      </c>
      <c r="O385" s="2" t="s">
        <v>23</v>
      </c>
      <c r="P385" s="2" t="s">
        <v>1148</v>
      </c>
      <c r="W385" s="2">
        <v>219</v>
      </c>
      <c r="X385" s="2">
        <v>0</v>
      </c>
      <c r="Y385" s="2">
        <v>192</v>
      </c>
      <c r="Z385" s="2">
        <v>0</v>
      </c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>
        <f t="shared" si="6"/>
        <v>411</v>
      </c>
      <c r="AV385" s="2">
        <f t="shared" si="6"/>
        <v>0</v>
      </c>
    </row>
    <row r="386" spans="1:48" x14ac:dyDescent="0.25">
      <c r="A386" s="2">
        <v>385</v>
      </c>
      <c r="B386" s="16" t="s">
        <v>214</v>
      </c>
      <c r="C386" s="26" t="s">
        <v>1073</v>
      </c>
      <c r="D386" s="33" t="s">
        <v>545</v>
      </c>
      <c r="E386" s="17" t="s">
        <v>5</v>
      </c>
      <c r="F386" s="17">
        <v>7700</v>
      </c>
      <c r="G386" s="28" t="s">
        <v>131</v>
      </c>
      <c r="H386" s="30">
        <v>4280</v>
      </c>
      <c r="I386" s="21">
        <v>44562</v>
      </c>
      <c r="J386" s="21"/>
      <c r="K386" s="18" t="s">
        <v>990</v>
      </c>
      <c r="L386" s="27">
        <v>0.55584415584415581</v>
      </c>
      <c r="M386" s="2" t="s">
        <v>1140</v>
      </c>
      <c r="N386" s="2" t="s">
        <v>57</v>
      </c>
      <c r="O386" s="2" t="s">
        <v>86</v>
      </c>
      <c r="P386" s="2" t="s">
        <v>1148</v>
      </c>
      <c r="W386" s="2">
        <v>1566</v>
      </c>
      <c r="X386" s="2">
        <v>0</v>
      </c>
      <c r="Y386" s="2">
        <v>1605</v>
      </c>
      <c r="Z386" s="2">
        <v>0</v>
      </c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>
        <f t="shared" si="6"/>
        <v>3171</v>
      </c>
      <c r="AV386" s="2">
        <f t="shared" si="6"/>
        <v>0</v>
      </c>
    </row>
    <row r="387" spans="1:48" x14ac:dyDescent="0.25">
      <c r="A387" s="2">
        <v>386</v>
      </c>
      <c r="B387" s="16" t="s">
        <v>214</v>
      </c>
      <c r="C387" s="26" t="s">
        <v>1073</v>
      </c>
      <c r="D387" s="33" t="s">
        <v>546</v>
      </c>
      <c r="E387" s="17" t="s">
        <v>8</v>
      </c>
      <c r="F387" s="17">
        <v>5500</v>
      </c>
      <c r="G387" s="28" t="s">
        <v>90</v>
      </c>
      <c r="H387" s="30">
        <v>4000</v>
      </c>
      <c r="I387" s="21">
        <v>44562</v>
      </c>
      <c r="J387" s="21"/>
      <c r="K387" s="18" t="s">
        <v>990</v>
      </c>
      <c r="L387" s="27">
        <v>0.72727272727272729</v>
      </c>
      <c r="M387" s="2" t="s">
        <v>1141</v>
      </c>
      <c r="N387" s="2" t="s">
        <v>57</v>
      </c>
      <c r="O387" s="2" t="s">
        <v>64</v>
      </c>
      <c r="P387" s="2" t="s">
        <v>1148</v>
      </c>
      <c r="W387" s="2">
        <v>686</v>
      </c>
      <c r="X387" s="2">
        <v>279</v>
      </c>
      <c r="Y387" s="2">
        <v>837</v>
      </c>
      <c r="Z387" s="2">
        <v>266</v>
      </c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>
        <f t="shared" si="6"/>
        <v>1523</v>
      </c>
      <c r="AV387" s="2">
        <f t="shared" si="6"/>
        <v>545</v>
      </c>
    </row>
    <row r="388" spans="1:48" x14ac:dyDescent="0.25">
      <c r="A388" s="2">
        <v>387</v>
      </c>
      <c r="B388" s="16" t="s">
        <v>214</v>
      </c>
      <c r="C388" s="26" t="s">
        <v>1073</v>
      </c>
      <c r="D388" s="33" t="s">
        <v>547</v>
      </c>
      <c r="E388" s="17" t="s">
        <v>5</v>
      </c>
      <c r="F388" s="17">
        <v>16500</v>
      </c>
      <c r="G388" s="28" t="s">
        <v>105</v>
      </c>
      <c r="H388" s="30">
        <v>10000</v>
      </c>
      <c r="I388" s="21">
        <v>44562</v>
      </c>
      <c r="J388" s="21"/>
      <c r="K388" s="18" t="s">
        <v>990</v>
      </c>
      <c r="L388" s="27">
        <v>0.60606060606060608</v>
      </c>
      <c r="M388" s="2" t="s">
        <v>1140</v>
      </c>
      <c r="N388" s="2" t="s">
        <v>57</v>
      </c>
      <c r="O388" s="2" t="s">
        <v>86</v>
      </c>
      <c r="P388" s="2" t="s">
        <v>1148</v>
      </c>
      <c r="W388" s="2">
        <v>1716</v>
      </c>
      <c r="X388" s="2">
        <v>101.51</v>
      </c>
      <c r="Y388" s="2">
        <v>1479</v>
      </c>
      <c r="Z388" s="2">
        <v>129.37</v>
      </c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>
        <f t="shared" si="6"/>
        <v>3195</v>
      </c>
      <c r="AV388" s="2">
        <f t="shared" si="6"/>
        <v>230.88</v>
      </c>
    </row>
    <row r="389" spans="1:48" x14ac:dyDescent="0.25">
      <c r="A389" s="2">
        <v>388</v>
      </c>
      <c r="B389" s="16" t="s">
        <v>214</v>
      </c>
      <c r="C389" s="26" t="s">
        <v>1073</v>
      </c>
      <c r="D389" s="33" t="s">
        <v>548</v>
      </c>
      <c r="E389" s="17" t="s">
        <v>5</v>
      </c>
      <c r="F389" s="17">
        <v>33000</v>
      </c>
      <c r="G389" s="28" t="s">
        <v>129</v>
      </c>
      <c r="H389" s="30">
        <v>20000</v>
      </c>
      <c r="I389" s="21">
        <v>44562</v>
      </c>
      <c r="J389" s="21"/>
      <c r="K389" s="18" t="s">
        <v>990</v>
      </c>
      <c r="L389" s="27">
        <v>0.60606060606060608</v>
      </c>
      <c r="M389" s="2" t="s">
        <v>1140</v>
      </c>
      <c r="N389" s="2" t="s">
        <v>57</v>
      </c>
      <c r="O389" s="2" t="s">
        <v>86</v>
      </c>
      <c r="P389" s="2" t="s">
        <v>1148</v>
      </c>
      <c r="W389" s="2">
        <v>9934</v>
      </c>
      <c r="X389" s="2">
        <v>91.26</v>
      </c>
      <c r="Y389" s="2">
        <v>8393</v>
      </c>
      <c r="Z389" s="2">
        <v>93.1</v>
      </c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>
        <f t="shared" si="6"/>
        <v>18327</v>
      </c>
      <c r="AV389" s="2">
        <f t="shared" si="6"/>
        <v>184.36</v>
      </c>
    </row>
    <row r="390" spans="1:48" x14ac:dyDescent="0.25">
      <c r="A390" s="2">
        <v>389</v>
      </c>
      <c r="B390" s="16" t="s">
        <v>386</v>
      </c>
      <c r="C390" s="26" t="s">
        <v>1075</v>
      </c>
      <c r="D390" s="33" t="s">
        <v>549</v>
      </c>
      <c r="E390" s="17" t="s">
        <v>5</v>
      </c>
      <c r="F390" s="17">
        <v>23000</v>
      </c>
      <c r="G390" s="28" t="s">
        <v>119</v>
      </c>
      <c r="H390" s="30">
        <v>15000</v>
      </c>
      <c r="I390" s="21">
        <v>44594</v>
      </c>
      <c r="J390" s="21"/>
      <c r="K390" s="18" t="s">
        <v>990</v>
      </c>
      <c r="L390" s="27">
        <v>0.65217391304347827</v>
      </c>
      <c r="M390" s="2" t="s">
        <v>1141</v>
      </c>
      <c r="N390" s="2" t="s">
        <v>57</v>
      </c>
      <c r="O390" s="2" t="s">
        <v>86</v>
      </c>
      <c r="P390" s="2" t="s">
        <v>1148</v>
      </c>
      <c r="W390" s="2">
        <v>5000</v>
      </c>
      <c r="X390" s="2">
        <v>84.11</v>
      </c>
      <c r="Y390" s="2">
        <v>4267</v>
      </c>
      <c r="Z390" s="2">
        <v>72.2</v>
      </c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>
        <f t="shared" si="6"/>
        <v>9267</v>
      </c>
      <c r="AV390" s="2">
        <f t="shared" si="6"/>
        <v>156.31</v>
      </c>
    </row>
    <row r="391" spans="1:48" x14ac:dyDescent="0.25">
      <c r="A391" s="2">
        <v>390</v>
      </c>
      <c r="B391" s="16" t="s">
        <v>209</v>
      </c>
      <c r="C391" s="26" t="s">
        <v>1067</v>
      </c>
      <c r="D391" s="33" t="s">
        <v>550</v>
      </c>
      <c r="E391" s="17" t="s">
        <v>7</v>
      </c>
      <c r="F391" s="17">
        <v>1300</v>
      </c>
      <c r="G391" s="28" t="s">
        <v>96</v>
      </c>
      <c r="H391" s="30">
        <v>800</v>
      </c>
      <c r="I391" s="21">
        <v>44594</v>
      </c>
      <c r="J391" s="21"/>
      <c r="K391" s="18" t="s">
        <v>990</v>
      </c>
      <c r="L391" s="27">
        <v>0.61538461538461542</v>
      </c>
      <c r="M391" s="2" t="s">
        <v>1141</v>
      </c>
      <c r="N391" s="2" t="s">
        <v>57</v>
      </c>
      <c r="O391" s="2" t="s">
        <v>24</v>
      </c>
      <c r="P391" s="2" t="s">
        <v>1148</v>
      </c>
      <c r="W391" s="2">
        <v>241</v>
      </c>
      <c r="X391" s="2">
        <v>66</v>
      </c>
      <c r="Y391" s="2">
        <v>206</v>
      </c>
      <c r="Z391" s="2">
        <v>64</v>
      </c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>
        <f t="shared" si="6"/>
        <v>447</v>
      </c>
      <c r="AV391" s="2">
        <f t="shared" si="6"/>
        <v>130</v>
      </c>
    </row>
    <row r="392" spans="1:48" x14ac:dyDescent="0.25">
      <c r="A392" s="2">
        <v>391</v>
      </c>
      <c r="B392" s="16" t="s">
        <v>213</v>
      </c>
      <c r="C392" s="26" t="s">
        <v>1101</v>
      </c>
      <c r="D392" s="33" t="s">
        <v>551</v>
      </c>
      <c r="E392" s="17" t="s">
        <v>5</v>
      </c>
      <c r="F392" s="17">
        <v>11000</v>
      </c>
      <c r="G392" s="28" t="s">
        <v>132</v>
      </c>
      <c r="H392" s="30">
        <v>8100</v>
      </c>
      <c r="I392" s="21">
        <v>44594</v>
      </c>
      <c r="J392" s="21"/>
      <c r="K392" s="18" t="s">
        <v>990</v>
      </c>
      <c r="L392" s="27">
        <v>0.73636363636363633</v>
      </c>
      <c r="M392" s="2" t="s">
        <v>1141</v>
      </c>
      <c r="N392" s="2" t="s">
        <v>57</v>
      </c>
      <c r="O392" s="2" t="s">
        <v>86</v>
      </c>
      <c r="P392" s="2" t="s">
        <v>1148</v>
      </c>
      <c r="W392" s="2">
        <v>950</v>
      </c>
      <c r="X392" s="2">
        <v>312</v>
      </c>
      <c r="Y392" s="2">
        <v>722</v>
      </c>
      <c r="Z392" s="2">
        <v>224</v>
      </c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>
        <f t="shared" si="6"/>
        <v>1672</v>
      </c>
      <c r="AV392" s="2">
        <f t="shared" si="6"/>
        <v>536</v>
      </c>
    </row>
    <row r="393" spans="1:48" x14ac:dyDescent="0.25">
      <c r="A393" s="2">
        <v>392</v>
      </c>
      <c r="B393" s="16" t="s">
        <v>213</v>
      </c>
      <c r="C393" s="26" t="s">
        <v>1101</v>
      </c>
      <c r="D393" s="33" t="s">
        <v>552</v>
      </c>
      <c r="E393" s="17" t="s">
        <v>5</v>
      </c>
      <c r="F393" s="17">
        <v>13200</v>
      </c>
      <c r="G393" s="28" t="s">
        <v>111</v>
      </c>
      <c r="H393" s="30">
        <v>10000</v>
      </c>
      <c r="I393" s="21">
        <v>44594</v>
      </c>
      <c r="J393" s="21"/>
      <c r="K393" s="18" t="s">
        <v>990</v>
      </c>
      <c r="L393" s="27">
        <v>0.75757575757575757</v>
      </c>
      <c r="M393" s="2" t="s">
        <v>1141</v>
      </c>
      <c r="N393" s="2" t="s">
        <v>57</v>
      </c>
      <c r="O393" s="2" t="s">
        <v>86</v>
      </c>
      <c r="P393" s="2" t="s">
        <v>1148</v>
      </c>
      <c r="W393" s="2">
        <v>975</v>
      </c>
      <c r="X393" s="2">
        <v>378.24</v>
      </c>
      <c r="Y393" s="2">
        <v>802</v>
      </c>
      <c r="Z393" s="2">
        <v>463.38</v>
      </c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>
        <f t="shared" si="6"/>
        <v>1777</v>
      </c>
      <c r="AV393" s="2">
        <f t="shared" si="6"/>
        <v>841.62</v>
      </c>
    </row>
    <row r="394" spans="1:48" x14ac:dyDescent="0.25">
      <c r="A394" s="2">
        <v>393</v>
      </c>
      <c r="B394" s="16" t="s">
        <v>213</v>
      </c>
      <c r="C394" s="26" t="s">
        <v>1104</v>
      </c>
      <c r="D394" s="33" t="s">
        <v>553</v>
      </c>
      <c r="E394" s="17" t="s">
        <v>8</v>
      </c>
      <c r="F394" s="17">
        <v>5500</v>
      </c>
      <c r="G394" s="28" t="s">
        <v>90</v>
      </c>
      <c r="H394" s="30">
        <v>4000</v>
      </c>
      <c r="I394" s="21">
        <v>44594</v>
      </c>
      <c r="J394" s="21"/>
      <c r="K394" s="18" t="s">
        <v>990</v>
      </c>
      <c r="L394" s="27">
        <v>0.72727272727272729</v>
      </c>
      <c r="M394" s="2" t="s">
        <v>1141</v>
      </c>
      <c r="N394" s="2" t="s">
        <v>57</v>
      </c>
      <c r="O394" s="2" t="s">
        <v>64</v>
      </c>
      <c r="P394" s="2" t="s">
        <v>1148</v>
      </c>
      <c r="W394" s="2">
        <v>800</v>
      </c>
      <c r="X394" s="2">
        <v>267</v>
      </c>
      <c r="Y394" s="2">
        <v>679</v>
      </c>
      <c r="Z394" s="2">
        <v>249</v>
      </c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>
        <f t="shared" si="6"/>
        <v>1479</v>
      </c>
      <c r="AV394" s="2">
        <f t="shared" si="6"/>
        <v>516</v>
      </c>
    </row>
    <row r="395" spans="1:48" x14ac:dyDescent="0.25">
      <c r="A395" s="2">
        <v>394</v>
      </c>
      <c r="B395" s="16" t="s">
        <v>213</v>
      </c>
      <c r="C395" s="26" t="s">
        <v>1104</v>
      </c>
      <c r="D395" s="33" t="s">
        <v>554</v>
      </c>
      <c r="E395" s="17" t="s">
        <v>15</v>
      </c>
      <c r="F395" s="17">
        <v>33000</v>
      </c>
      <c r="G395" s="28" t="s">
        <v>919</v>
      </c>
      <c r="H395" s="30">
        <v>9720</v>
      </c>
      <c r="I395" s="21">
        <v>44594</v>
      </c>
      <c r="J395" s="21"/>
      <c r="K395" s="18" t="s">
        <v>990</v>
      </c>
      <c r="L395" s="27">
        <v>0.29454545454545455</v>
      </c>
      <c r="M395" s="2" t="s">
        <v>1138</v>
      </c>
      <c r="N395" s="2" t="s">
        <v>53</v>
      </c>
      <c r="O395" s="2" t="s">
        <v>62</v>
      </c>
      <c r="P395" s="2" t="s">
        <v>1148</v>
      </c>
      <c r="W395" s="2">
        <v>5375</v>
      </c>
      <c r="X395" s="2">
        <v>146.51</v>
      </c>
      <c r="Y395" s="2">
        <v>4839</v>
      </c>
      <c r="Z395" s="2">
        <v>208.52</v>
      </c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>
        <f t="shared" si="6"/>
        <v>10214</v>
      </c>
      <c r="AV395" s="2">
        <f t="shared" si="6"/>
        <v>355.03</v>
      </c>
    </row>
    <row r="396" spans="1:48" x14ac:dyDescent="0.25">
      <c r="A396" s="2">
        <v>395</v>
      </c>
      <c r="B396" s="16" t="s">
        <v>207</v>
      </c>
      <c r="C396" s="26" t="s">
        <v>1038</v>
      </c>
      <c r="D396" s="33" t="s">
        <v>555</v>
      </c>
      <c r="E396" s="17" t="s">
        <v>5</v>
      </c>
      <c r="F396" s="17">
        <v>16500</v>
      </c>
      <c r="G396" s="28" t="s">
        <v>105</v>
      </c>
      <c r="H396" s="30">
        <v>10350</v>
      </c>
      <c r="I396" s="21">
        <v>44623</v>
      </c>
      <c r="J396" s="21"/>
      <c r="K396" s="18" t="s">
        <v>990</v>
      </c>
      <c r="L396" s="27">
        <v>0.62727272727272732</v>
      </c>
      <c r="M396" s="2" t="s">
        <v>1141</v>
      </c>
      <c r="N396" s="2" t="s">
        <v>57</v>
      </c>
      <c r="O396" s="2" t="s">
        <v>86</v>
      </c>
      <c r="P396" s="2" t="s">
        <v>1148</v>
      </c>
      <c r="W396" s="2">
        <v>2331</v>
      </c>
      <c r="X396" s="2">
        <v>174.12</v>
      </c>
      <c r="Y396" s="2">
        <v>2359</v>
      </c>
      <c r="Z396" s="2">
        <v>149.4</v>
      </c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>
        <f t="shared" si="6"/>
        <v>4690</v>
      </c>
      <c r="AV396" s="2">
        <f t="shared" si="6"/>
        <v>323.52</v>
      </c>
    </row>
    <row r="397" spans="1:48" x14ac:dyDescent="0.25">
      <c r="A397" s="2">
        <v>396</v>
      </c>
      <c r="B397" s="16" t="s">
        <v>386</v>
      </c>
      <c r="C397" s="26" t="s">
        <v>1071</v>
      </c>
      <c r="D397" s="33" t="s">
        <v>485</v>
      </c>
      <c r="E397" s="17" t="s">
        <v>11</v>
      </c>
      <c r="F397" s="17">
        <v>2180000</v>
      </c>
      <c r="G397" s="28" t="s">
        <v>149</v>
      </c>
      <c r="H397" s="30">
        <v>990000</v>
      </c>
      <c r="I397" s="21">
        <v>44623</v>
      </c>
      <c r="J397" s="21"/>
      <c r="K397" s="18" t="s">
        <v>990</v>
      </c>
      <c r="L397" s="27">
        <v>0.45412844036697247</v>
      </c>
      <c r="M397" s="2" t="s">
        <v>1139</v>
      </c>
      <c r="N397" s="2" t="s">
        <v>55</v>
      </c>
      <c r="O397" s="2" t="s">
        <v>26</v>
      </c>
      <c r="P397" s="2" t="s">
        <v>1149</v>
      </c>
      <c r="W397" s="2">
        <v>652119</v>
      </c>
      <c r="X397" s="2">
        <v>18375</v>
      </c>
      <c r="Y397" s="2">
        <v>581292</v>
      </c>
      <c r="Z397" s="2">
        <v>13401</v>
      </c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>
        <f t="shared" si="6"/>
        <v>1233411</v>
      </c>
      <c r="AV397" s="2">
        <f t="shared" si="6"/>
        <v>31776</v>
      </c>
    </row>
    <row r="398" spans="1:48" x14ac:dyDescent="0.25">
      <c r="A398" s="2">
        <v>397</v>
      </c>
      <c r="B398" s="16" t="s">
        <v>209</v>
      </c>
      <c r="C398" s="26" t="s">
        <v>1067</v>
      </c>
      <c r="D398" s="33" t="s">
        <v>556</v>
      </c>
      <c r="E398" s="17" t="s">
        <v>13</v>
      </c>
      <c r="F398" s="17">
        <v>131000</v>
      </c>
      <c r="G398" s="28" t="s">
        <v>104</v>
      </c>
      <c r="H398" s="30">
        <v>15000</v>
      </c>
      <c r="I398" s="21">
        <v>44623</v>
      </c>
      <c r="J398" s="21"/>
      <c r="K398" s="18" t="s">
        <v>990</v>
      </c>
      <c r="L398" s="27">
        <v>0.11450381679389313</v>
      </c>
      <c r="M398" s="2" t="s">
        <v>1137</v>
      </c>
      <c r="N398" s="2" t="s">
        <v>56</v>
      </c>
      <c r="O398" s="2" t="s">
        <v>83</v>
      </c>
      <c r="P398" s="2" t="s">
        <v>1148</v>
      </c>
      <c r="W398" s="2">
        <v>23511</v>
      </c>
      <c r="X398" s="2">
        <v>0.4</v>
      </c>
      <c r="Y398" s="2">
        <v>24205</v>
      </c>
      <c r="Z398" s="2">
        <v>0</v>
      </c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>
        <f t="shared" si="6"/>
        <v>47716</v>
      </c>
      <c r="AV398" s="2">
        <f t="shared" si="6"/>
        <v>0.4</v>
      </c>
    </row>
    <row r="399" spans="1:48" x14ac:dyDescent="0.25">
      <c r="A399" s="2">
        <v>398</v>
      </c>
      <c r="B399" s="16" t="s">
        <v>209</v>
      </c>
      <c r="C399" s="26" t="s">
        <v>1067</v>
      </c>
      <c r="D399" s="33" t="s">
        <v>557</v>
      </c>
      <c r="E399" s="17" t="s">
        <v>5</v>
      </c>
      <c r="F399" s="17">
        <v>10600</v>
      </c>
      <c r="G399" s="28" t="s">
        <v>95</v>
      </c>
      <c r="H399" s="30">
        <v>300</v>
      </c>
      <c r="I399" s="21">
        <v>44623</v>
      </c>
      <c r="J399" s="21"/>
      <c r="K399" s="18" t="s">
        <v>990</v>
      </c>
      <c r="L399" s="27">
        <v>2.8301886792452831E-2</v>
      </c>
      <c r="M399" s="2" t="s">
        <v>1137</v>
      </c>
      <c r="N399" s="2" t="s">
        <v>57</v>
      </c>
      <c r="O399" s="2" t="s">
        <v>86</v>
      </c>
      <c r="P399" s="2" t="s">
        <v>1148</v>
      </c>
      <c r="W399" s="2">
        <v>736</v>
      </c>
      <c r="X399" s="2">
        <v>238</v>
      </c>
      <c r="Y399" s="2">
        <v>482</v>
      </c>
      <c r="Z399" s="2">
        <v>287</v>
      </c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>
        <f t="shared" si="6"/>
        <v>1218</v>
      </c>
      <c r="AV399" s="2">
        <f t="shared" si="6"/>
        <v>525</v>
      </c>
    </row>
    <row r="400" spans="1:48" x14ac:dyDescent="0.25">
      <c r="A400" s="2">
        <v>399</v>
      </c>
      <c r="B400" s="16" t="s">
        <v>212</v>
      </c>
      <c r="C400" s="26" t="s">
        <v>1098</v>
      </c>
      <c r="D400" s="33" t="s">
        <v>558</v>
      </c>
      <c r="E400" s="17" t="s">
        <v>8</v>
      </c>
      <c r="F400" s="17">
        <v>3500</v>
      </c>
      <c r="G400" s="28" t="s">
        <v>93</v>
      </c>
      <c r="H400" s="30">
        <v>2250</v>
      </c>
      <c r="I400" s="21">
        <v>44623</v>
      </c>
      <c r="J400" s="21"/>
      <c r="K400" s="18" t="s">
        <v>990</v>
      </c>
      <c r="L400" s="27">
        <v>0.6428571428571429</v>
      </c>
      <c r="M400" s="2" t="s">
        <v>1141</v>
      </c>
      <c r="N400" s="2" t="s">
        <v>57</v>
      </c>
      <c r="O400" s="2" t="s">
        <v>64</v>
      </c>
      <c r="P400" s="2" t="s">
        <v>1148</v>
      </c>
      <c r="W400" s="2">
        <v>181</v>
      </c>
      <c r="X400" s="2">
        <v>144.44</v>
      </c>
      <c r="Y400" s="2">
        <v>166</v>
      </c>
      <c r="Z400" s="2">
        <v>147.66999999999999</v>
      </c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>
        <f t="shared" si="6"/>
        <v>347</v>
      </c>
      <c r="AV400" s="2">
        <f t="shared" si="6"/>
        <v>292.11</v>
      </c>
    </row>
    <row r="401" spans="1:48" x14ac:dyDescent="0.25">
      <c r="A401" s="2">
        <v>400</v>
      </c>
      <c r="B401" s="16" t="s">
        <v>212</v>
      </c>
      <c r="C401" s="26" t="s">
        <v>1098</v>
      </c>
      <c r="D401" s="33" t="s">
        <v>559</v>
      </c>
      <c r="E401" s="17" t="s">
        <v>8</v>
      </c>
      <c r="F401" s="17">
        <v>3500</v>
      </c>
      <c r="G401" s="28" t="s">
        <v>93</v>
      </c>
      <c r="H401" s="30">
        <v>2000</v>
      </c>
      <c r="I401" s="21">
        <v>44623</v>
      </c>
      <c r="J401" s="21"/>
      <c r="K401" s="18" t="s">
        <v>990</v>
      </c>
      <c r="L401" s="27">
        <v>0.5714285714285714</v>
      </c>
      <c r="M401" s="2" t="s">
        <v>1140</v>
      </c>
      <c r="N401" s="2" t="s">
        <v>57</v>
      </c>
      <c r="O401" s="2" t="s">
        <v>64</v>
      </c>
      <c r="P401" s="2" t="s">
        <v>1148</v>
      </c>
      <c r="W401" s="2">
        <v>1008</v>
      </c>
      <c r="X401" s="2">
        <v>0</v>
      </c>
      <c r="Y401" s="2">
        <v>978</v>
      </c>
      <c r="Z401" s="2">
        <v>0</v>
      </c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>
        <f t="shared" si="6"/>
        <v>1986</v>
      </c>
      <c r="AV401" s="2">
        <f t="shared" si="6"/>
        <v>0</v>
      </c>
    </row>
    <row r="402" spans="1:48" x14ac:dyDescent="0.25">
      <c r="A402" s="2">
        <v>401</v>
      </c>
      <c r="B402" s="16" t="s">
        <v>213</v>
      </c>
      <c r="C402" s="26" t="s">
        <v>1101</v>
      </c>
      <c r="D402" s="33" t="s">
        <v>560</v>
      </c>
      <c r="E402" s="17" t="s">
        <v>8</v>
      </c>
      <c r="F402" s="17">
        <v>3500</v>
      </c>
      <c r="G402" s="28" t="s">
        <v>93</v>
      </c>
      <c r="H402" s="30">
        <v>2000</v>
      </c>
      <c r="I402" s="21">
        <v>44623</v>
      </c>
      <c r="J402" s="21"/>
      <c r="K402" s="18" t="s">
        <v>990</v>
      </c>
      <c r="L402" s="27">
        <v>0.5714285714285714</v>
      </c>
      <c r="M402" s="2" t="s">
        <v>1140</v>
      </c>
      <c r="N402" s="2" t="s">
        <v>57</v>
      </c>
      <c r="O402" s="2" t="s">
        <v>64</v>
      </c>
      <c r="P402" s="2" t="s">
        <v>1148</v>
      </c>
      <c r="W402" s="2">
        <v>242</v>
      </c>
      <c r="X402" s="2">
        <v>137</v>
      </c>
      <c r="Y402" s="2">
        <v>191</v>
      </c>
      <c r="Z402" s="2">
        <v>114</v>
      </c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>
        <f t="shared" ref="AU402:AV465" si="7">W402+Y402+AA402+AC402+AE402+AG402+AI402+AK402+AM402+AO402+AQ402+AS402</f>
        <v>433</v>
      </c>
      <c r="AV402" s="2">
        <f t="shared" si="7"/>
        <v>251</v>
      </c>
    </row>
    <row r="403" spans="1:48" x14ac:dyDescent="0.25">
      <c r="A403" s="2">
        <v>402</v>
      </c>
      <c r="B403" s="16" t="s">
        <v>213</v>
      </c>
      <c r="C403" s="26" t="s">
        <v>1101</v>
      </c>
      <c r="D403" s="33" t="s">
        <v>561</v>
      </c>
      <c r="E403" s="17" t="s">
        <v>8</v>
      </c>
      <c r="F403" s="17">
        <v>5500</v>
      </c>
      <c r="G403" s="28" t="s">
        <v>90</v>
      </c>
      <c r="H403" s="30">
        <v>2300</v>
      </c>
      <c r="I403" s="21">
        <v>44623</v>
      </c>
      <c r="J403" s="21"/>
      <c r="K403" s="18" t="s">
        <v>990</v>
      </c>
      <c r="L403" s="27">
        <v>0.41818181818181815</v>
      </c>
      <c r="M403" s="2" t="s">
        <v>1139</v>
      </c>
      <c r="N403" s="2" t="s">
        <v>57</v>
      </c>
      <c r="O403" s="2" t="s">
        <v>64</v>
      </c>
      <c r="P403" s="2" t="s">
        <v>1148</v>
      </c>
      <c r="W403" s="2">
        <v>944</v>
      </c>
      <c r="X403" s="2">
        <v>1.32</v>
      </c>
      <c r="Y403" s="2">
        <v>852</v>
      </c>
      <c r="Z403" s="2">
        <v>0</v>
      </c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>
        <f t="shared" si="7"/>
        <v>1796</v>
      </c>
      <c r="AV403" s="2">
        <f t="shared" si="7"/>
        <v>1.32</v>
      </c>
    </row>
    <row r="404" spans="1:48" x14ac:dyDescent="0.25">
      <c r="A404" s="2">
        <v>403</v>
      </c>
      <c r="B404" s="16" t="s">
        <v>213</v>
      </c>
      <c r="C404" s="26" t="s">
        <v>1103</v>
      </c>
      <c r="D404" s="33" t="s">
        <v>562</v>
      </c>
      <c r="E404" s="17" t="s">
        <v>4</v>
      </c>
      <c r="F404" s="17">
        <v>13200</v>
      </c>
      <c r="G404" s="28" t="s">
        <v>134</v>
      </c>
      <c r="H404" s="30">
        <v>10000</v>
      </c>
      <c r="I404" s="21">
        <v>44623</v>
      </c>
      <c r="J404" s="21"/>
      <c r="K404" s="18" t="s">
        <v>990</v>
      </c>
      <c r="L404" s="27">
        <v>0.75757575757575757</v>
      </c>
      <c r="M404" s="2" t="s">
        <v>1141</v>
      </c>
      <c r="N404" s="2" t="s">
        <v>54</v>
      </c>
      <c r="O404" s="2" t="s">
        <v>82</v>
      </c>
      <c r="P404" s="2" t="s">
        <v>1148</v>
      </c>
      <c r="W404" s="2">
        <v>1587</v>
      </c>
      <c r="X404" s="2">
        <v>47.45</v>
      </c>
      <c r="Y404" s="2">
        <v>1635</v>
      </c>
      <c r="Z404" s="2">
        <v>35.909999999999997</v>
      </c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>
        <f t="shared" si="7"/>
        <v>3222</v>
      </c>
      <c r="AV404" s="2">
        <f t="shared" si="7"/>
        <v>83.36</v>
      </c>
    </row>
    <row r="405" spans="1:48" x14ac:dyDescent="0.25">
      <c r="A405" s="2">
        <v>404</v>
      </c>
      <c r="B405" s="16" t="s">
        <v>213</v>
      </c>
      <c r="C405" s="26" t="s">
        <v>1104</v>
      </c>
      <c r="D405" s="33" t="s">
        <v>563</v>
      </c>
      <c r="E405" s="17" t="s">
        <v>8</v>
      </c>
      <c r="F405" s="17">
        <v>5500</v>
      </c>
      <c r="G405" s="28" t="s">
        <v>90</v>
      </c>
      <c r="H405" s="30">
        <v>4000</v>
      </c>
      <c r="I405" s="21">
        <v>44623</v>
      </c>
      <c r="J405" s="21"/>
      <c r="K405" s="18" t="s">
        <v>990</v>
      </c>
      <c r="L405" s="27">
        <v>0.72727272727272729</v>
      </c>
      <c r="M405" s="2" t="s">
        <v>1141</v>
      </c>
      <c r="N405" s="2" t="s">
        <v>57</v>
      </c>
      <c r="O405" s="2" t="s">
        <v>64</v>
      </c>
      <c r="P405" s="2" t="s">
        <v>1148</v>
      </c>
      <c r="W405" s="2">
        <v>556</v>
      </c>
      <c r="X405" s="2">
        <v>261</v>
      </c>
      <c r="Y405" s="2">
        <v>521</v>
      </c>
      <c r="Z405" s="2">
        <v>208</v>
      </c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>
        <f t="shared" si="7"/>
        <v>1077</v>
      </c>
      <c r="AV405" s="2">
        <f t="shared" si="7"/>
        <v>469</v>
      </c>
    </row>
    <row r="406" spans="1:48" x14ac:dyDescent="0.25">
      <c r="A406" s="2">
        <v>405</v>
      </c>
      <c r="B406" s="16" t="s">
        <v>213</v>
      </c>
      <c r="C406" s="26" t="s">
        <v>1105</v>
      </c>
      <c r="D406" s="33" t="s">
        <v>564</v>
      </c>
      <c r="E406" s="17" t="s">
        <v>4</v>
      </c>
      <c r="F406" s="17">
        <v>10600</v>
      </c>
      <c r="G406" s="28" t="s">
        <v>128</v>
      </c>
      <c r="H406" s="30">
        <v>6750</v>
      </c>
      <c r="I406" s="21">
        <v>44623</v>
      </c>
      <c r="J406" s="21"/>
      <c r="K406" s="18" t="s">
        <v>990</v>
      </c>
      <c r="L406" s="27">
        <v>0.6367924528301887</v>
      </c>
      <c r="M406" s="2" t="s">
        <v>1141</v>
      </c>
      <c r="N406" s="2" t="s">
        <v>54</v>
      </c>
      <c r="O406" s="2" t="s">
        <v>82</v>
      </c>
      <c r="P406" s="2" t="s">
        <v>1148</v>
      </c>
      <c r="W406" s="2">
        <v>1584</v>
      </c>
      <c r="X406" s="2">
        <v>320</v>
      </c>
      <c r="Y406" s="2">
        <v>1330</v>
      </c>
      <c r="Z406" s="2">
        <v>312</v>
      </c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>
        <f t="shared" si="7"/>
        <v>2914</v>
      </c>
      <c r="AV406" s="2">
        <f t="shared" si="7"/>
        <v>632</v>
      </c>
    </row>
    <row r="407" spans="1:48" x14ac:dyDescent="0.25">
      <c r="A407" s="2">
        <v>406</v>
      </c>
      <c r="B407" s="16" t="s">
        <v>214</v>
      </c>
      <c r="C407" s="26" t="s">
        <v>1110</v>
      </c>
      <c r="D407" s="33" t="s">
        <v>565</v>
      </c>
      <c r="E407" s="17" t="s">
        <v>15</v>
      </c>
      <c r="F407" s="17">
        <v>197000</v>
      </c>
      <c r="G407" s="28" t="s">
        <v>943</v>
      </c>
      <c r="H407" s="30">
        <v>15810</v>
      </c>
      <c r="I407" s="21">
        <v>44623</v>
      </c>
      <c r="J407" s="21"/>
      <c r="K407" s="18" t="s">
        <v>990</v>
      </c>
      <c r="L407" s="27">
        <v>8.025380710659899E-2</v>
      </c>
      <c r="M407" s="2" t="s">
        <v>1137</v>
      </c>
      <c r="N407" s="2" t="s">
        <v>53</v>
      </c>
      <c r="O407" s="2" t="s">
        <v>62</v>
      </c>
      <c r="P407" s="2" t="s">
        <v>1148</v>
      </c>
      <c r="W407" s="2">
        <v>15353</v>
      </c>
      <c r="X407" s="2">
        <v>0</v>
      </c>
      <c r="Y407" s="2">
        <v>21403</v>
      </c>
      <c r="Z407" s="2">
        <v>0</v>
      </c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>
        <f t="shared" si="7"/>
        <v>36756</v>
      </c>
      <c r="AV407" s="2">
        <f t="shared" si="7"/>
        <v>0</v>
      </c>
    </row>
    <row r="408" spans="1:48" x14ac:dyDescent="0.25">
      <c r="A408" s="2">
        <v>407</v>
      </c>
      <c r="B408" s="16" t="s">
        <v>214</v>
      </c>
      <c r="C408" s="26" t="s">
        <v>1110</v>
      </c>
      <c r="D408" s="33" t="s">
        <v>566</v>
      </c>
      <c r="E408" s="17" t="s">
        <v>15</v>
      </c>
      <c r="F408" s="17">
        <v>197000</v>
      </c>
      <c r="G408" s="28" t="s">
        <v>943</v>
      </c>
      <c r="H408" s="30">
        <v>15810</v>
      </c>
      <c r="I408" s="21">
        <v>44623</v>
      </c>
      <c r="J408" s="21"/>
      <c r="K408" s="18" t="s">
        <v>990</v>
      </c>
      <c r="L408" s="27">
        <v>8.025380710659899E-2</v>
      </c>
      <c r="M408" s="2" t="s">
        <v>1137</v>
      </c>
      <c r="N408" s="2" t="s">
        <v>53</v>
      </c>
      <c r="O408" s="2" t="s">
        <v>62</v>
      </c>
      <c r="P408" s="2" t="s">
        <v>1148</v>
      </c>
      <c r="W408" s="2">
        <v>12817</v>
      </c>
      <c r="X408" s="2">
        <v>267.60000000000002</v>
      </c>
      <c r="Y408" s="2">
        <v>16819</v>
      </c>
      <c r="Z408" s="2">
        <v>141.6</v>
      </c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>
        <f t="shared" si="7"/>
        <v>29636</v>
      </c>
      <c r="AV408" s="2">
        <f t="shared" si="7"/>
        <v>409.20000000000005</v>
      </c>
    </row>
    <row r="409" spans="1:48" x14ac:dyDescent="0.25">
      <c r="A409" s="2">
        <v>408</v>
      </c>
      <c r="B409" s="16" t="s">
        <v>214</v>
      </c>
      <c r="C409" s="26" t="s">
        <v>1110</v>
      </c>
      <c r="D409" s="33" t="s">
        <v>567</v>
      </c>
      <c r="E409" s="17" t="s">
        <v>15</v>
      </c>
      <c r="F409" s="17">
        <v>197000</v>
      </c>
      <c r="G409" s="28" t="s">
        <v>943</v>
      </c>
      <c r="H409" s="30">
        <v>15810</v>
      </c>
      <c r="I409" s="21">
        <v>44623</v>
      </c>
      <c r="J409" s="21"/>
      <c r="K409" s="18" t="s">
        <v>990</v>
      </c>
      <c r="L409" s="27">
        <v>8.025380710659899E-2</v>
      </c>
      <c r="M409" s="2" t="s">
        <v>1137</v>
      </c>
      <c r="N409" s="2" t="s">
        <v>53</v>
      </c>
      <c r="O409" s="2" t="s">
        <v>62</v>
      </c>
      <c r="P409" s="2" t="s">
        <v>1148</v>
      </c>
      <c r="W409" s="2">
        <v>11759</v>
      </c>
      <c r="X409" s="2">
        <v>79.2</v>
      </c>
      <c r="Y409" s="2">
        <v>20569</v>
      </c>
      <c r="Z409" s="2">
        <v>19.8</v>
      </c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>
        <f t="shared" si="7"/>
        <v>32328</v>
      </c>
      <c r="AV409" s="2">
        <f t="shared" si="7"/>
        <v>99</v>
      </c>
    </row>
    <row r="410" spans="1:48" x14ac:dyDescent="0.25">
      <c r="A410" s="2">
        <v>409</v>
      </c>
      <c r="B410" s="16" t="s">
        <v>214</v>
      </c>
      <c r="C410" s="26" t="s">
        <v>1110</v>
      </c>
      <c r="D410" s="33" t="s">
        <v>568</v>
      </c>
      <c r="E410" s="17" t="s">
        <v>15</v>
      </c>
      <c r="F410" s="17">
        <v>197000</v>
      </c>
      <c r="G410" s="28" t="s">
        <v>943</v>
      </c>
      <c r="H410" s="30">
        <v>15810</v>
      </c>
      <c r="I410" s="21">
        <v>44623</v>
      </c>
      <c r="J410" s="21"/>
      <c r="K410" s="18" t="s">
        <v>990</v>
      </c>
      <c r="L410" s="27">
        <v>8.025380710659899E-2</v>
      </c>
      <c r="M410" s="2" t="s">
        <v>1137</v>
      </c>
      <c r="N410" s="2" t="s">
        <v>53</v>
      </c>
      <c r="O410" s="2" t="s">
        <v>62</v>
      </c>
      <c r="P410" s="2" t="s">
        <v>1148</v>
      </c>
      <c r="W410" s="2">
        <v>17115</v>
      </c>
      <c r="X410" s="2">
        <v>0</v>
      </c>
      <c r="Y410" s="2">
        <v>20811</v>
      </c>
      <c r="Z410" s="2">
        <v>0</v>
      </c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>
        <f t="shared" si="7"/>
        <v>37926</v>
      </c>
      <c r="AV410" s="2">
        <f t="shared" si="7"/>
        <v>0</v>
      </c>
    </row>
    <row r="411" spans="1:48" x14ac:dyDescent="0.25">
      <c r="A411" s="2">
        <v>410</v>
      </c>
      <c r="B411" s="16" t="s">
        <v>214</v>
      </c>
      <c r="C411" s="26" t="s">
        <v>1110</v>
      </c>
      <c r="D411" s="33" t="s">
        <v>569</v>
      </c>
      <c r="E411" s="17" t="s">
        <v>15</v>
      </c>
      <c r="F411" s="17">
        <v>197000</v>
      </c>
      <c r="G411" s="28" t="s">
        <v>943</v>
      </c>
      <c r="H411" s="30">
        <v>15810</v>
      </c>
      <c r="I411" s="21">
        <v>44623</v>
      </c>
      <c r="J411" s="21"/>
      <c r="K411" s="18" t="s">
        <v>990</v>
      </c>
      <c r="L411" s="27">
        <v>8.025380710659899E-2</v>
      </c>
      <c r="M411" s="2" t="s">
        <v>1137</v>
      </c>
      <c r="N411" s="2" t="s">
        <v>53</v>
      </c>
      <c r="O411" s="2" t="s">
        <v>62</v>
      </c>
      <c r="P411" s="2" t="s">
        <v>1148</v>
      </c>
      <c r="W411" s="2">
        <v>8795</v>
      </c>
      <c r="X411" s="2">
        <v>649.20000000000005</v>
      </c>
      <c r="Y411" s="2">
        <v>15653</v>
      </c>
      <c r="Z411" s="2">
        <v>347.4</v>
      </c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>
        <f t="shared" si="7"/>
        <v>24448</v>
      </c>
      <c r="AV411" s="2">
        <f t="shared" si="7"/>
        <v>996.6</v>
      </c>
    </row>
    <row r="412" spans="1:48" x14ac:dyDescent="0.25">
      <c r="A412" s="2">
        <v>411</v>
      </c>
      <c r="B412" s="16" t="s">
        <v>214</v>
      </c>
      <c r="C412" s="26" t="s">
        <v>1110</v>
      </c>
      <c r="D412" s="33" t="s">
        <v>570</v>
      </c>
      <c r="E412" s="17" t="s">
        <v>15</v>
      </c>
      <c r="F412" s="17">
        <v>197000</v>
      </c>
      <c r="G412" s="28" t="s">
        <v>943</v>
      </c>
      <c r="H412" s="30">
        <v>15810</v>
      </c>
      <c r="I412" s="21">
        <v>44623</v>
      </c>
      <c r="J412" s="21"/>
      <c r="K412" s="18" t="s">
        <v>990</v>
      </c>
      <c r="L412" s="27">
        <v>8.025380710659899E-2</v>
      </c>
      <c r="M412" s="2" t="s">
        <v>1137</v>
      </c>
      <c r="N412" s="2" t="s">
        <v>53</v>
      </c>
      <c r="O412" s="2" t="s">
        <v>62</v>
      </c>
      <c r="P412" s="2" t="s">
        <v>1148</v>
      </c>
      <c r="W412" s="2">
        <v>11794</v>
      </c>
      <c r="X412" s="2">
        <v>0</v>
      </c>
      <c r="Y412" s="2">
        <v>14906</v>
      </c>
      <c r="Z412" s="2">
        <v>4.2</v>
      </c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>
        <f t="shared" si="7"/>
        <v>26700</v>
      </c>
      <c r="AV412" s="2">
        <f t="shared" si="7"/>
        <v>4.2</v>
      </c>
    </row>
    <row r="413" spans="1:48" x14ac:dyDescent="0.25">
      <c r="A413" s="2">
        <v>412</v>
      </c>
      <c r="B413" s="16" t="s">
        <v>214</v>
      </c>
      <c r="C413" s="26" t="s">
        <v>1110</v>
      </c>
      <c r="D413" s="33" t="s">
        <v>571</v>
      </c>
      <c r="E413" s="17" t="s">
        <v>15</v>
      </c>
      <c r="F413" s="17">
        <v>197000</v>
      </c>
      <c r="G413" s="28" t="s">
        <v>943</v>
      </c>
      <c r="H413" s="30">
        <v>15810</v>
      </c>
      <c r="I413" s="21">
        <v>44623</v>
      </c>
      <c r="J413" s="21"/>
      <c r="K413" s="18" t="s">
        <v>990</v>
      </c>
      <c r="L413" s="27">
        <v>8.025380710659899E-2</v>
      </c>
      <c r="M413" s="2" t="s">
        <v>1137</v>
      </c>
      <c r="N413" s="2" t="s">
        <v>53</v>
      </c>
      <c r="O413" s="2" t="s">
        <v>62</v>
      </c>
      <c r="P413" s="2" t="s">
        <v>1148</v>
      </c>
      <c r="W413" s="2">
        <v>11147</v>
      </c>
      <c r="X413" s="2">
        <v>48.6</v>
      </c>
      <c r="Y413" s="2">
        <v>17944</v>
      </c>
      <c r="Z413" s="2">
        <v>13.8</v>
      </c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>
        <f t="shared" si="7"/>
        <v>29091</v>
      </c>
      <c r="AV413" s="2">
        <f t="shared" si="7"/>
        <v>62.400000000000006</v>
      </c>
    </row>
    <row r="414" spans="1:48" x14ac:dyDescent="0.25">
      <c r="A414" s="2">
        <v>413</v>
      </c>
      <c r="B414" s="16" t="s">
        <v>214</v>
      </c>
      <c r="C414" s="26" t="s">
        <v>1110</v>
      </c>
      <c r="D414" s="33" t="s">
        <v>572</v>
      </c>
      <c r="E414" s="17" t="s">
        <v>15</v>
      </c>
      <c r="F414" s="17">
        <v>197000</v>
      </c>
      <c r="G414" s="28" t="s">
        <v>943</v>
      </c>
      <c r="H414" s="30">
        <v>15810</v>
      </c>
      <c r="I414" s="21">
        <v>44623</v>
      </c>
      <c r="J414" s="21"/>
      <c r="K414" s="18" t="s">
        <v>990</v>
      </c>
      <c r="L414" s="27">
        <v>8.025380710659899E-2</v>
      </c>
      <c r="M414" s="2" t="s">
        <v>1137</v>
      </c>
      <c r="N414" s="2" t="s">
        <v>53</v>
      </c>
      <c r="O414" s="2" t="s">
        <v>62</v>
      </c>
      <c r="P414" s="2" t="s">
        <v>1148</v>
      </c>
      <c r="W414" s="2">
        <v>10211</v>
      </c>
      <c r="X414" s="2">
        <v>197.4</v>
      </c>
      <c r="Y414" s="2">
        <v>10392</v>
      </c>
      <c r="Z414" s="2">
        <v>118.2</v>
      </c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>
        <f t="shared" si="7"/>
        <v>20603</v>
      </c>
      <c r="AV414" s="2">
        <f t="shared" si="7"/>
        <v>315.60000000000002</v>
      </c>
    </row>
    <row r="415" spans="1:48" x14ac:dyDescent="0.25">
      <c r="A415" s="2">
        <v>414</v>
      </c>
      <c r="B415" s="16" t="s">
        <v>214</v>
      </c>
      <c r="C415" s="26" t="s">
        <v>1110</v>
      </c>
      <c r="D415" s="33" t="s">
        <v>573</v>
      </c>
      <c r="E415" s="17" t="s">
        <v>15</v>
      </c>
      <c r="F415" s="17">
        <v>197000</v>
      </c>
      <c r="G415" s="28" t="s">
        <v>943</v>
      </c>
      <c r="H415" s="30">
        <v>15810</v>
      </c>
      <c r="I415" s="21">
        <v>44623</v>
      </c>
      <c r="J415" s="21"/>
      <c r="K415" s="18" t="s">
        <v>990</v>
      </c>
      <c r="L415" s="27">
        <v>8.025380710659899E-2</v>
      </c>
      <c r="M415" s="2" t="s">
        <v>1137</v>
      </c>
      <c r="N415" s="2" t="s">
        <v>53</v>
      </c>
      <c r="O415" s="2" t="s">
        <v>62</v>
      </c>
      <c r="P415" s="2" t="s">
        <v>1148</v>
      </c>
      <c r="W415" s="2">
        <v>10131</v>
      </c>
      <c r="X415" s="2">
        <v>85.8</v>
      </c>
      <c r="Y415" s="2">
        <v>15712</v>
      </c>
      <c r="Z415" s="2">
        <v>13.68</v>
      </c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>
        <f t="shared" si="7"/>
        <v>25843</v>
      </c>
      <c r="AV415" s="2">
        <f t="shared" si="7"/>
        <v>99.47999999999999</v>
      </c>
    </row>
    <row r="416" spans="1:48" x14ac:dyDescent="0.25">
      <c r="A416" s="2">
        <v>415</v>
      </c>
      <c r="B416" s="16" t="s">
        <v>215</v>
      </c>
      <c r="C416" s="26" t="s">
        <v>1113</v>
      </c>
      <c r="D416" s="33" t="s">
        <v>574</v>
      </c>
      <c r="E416" s="17" t="s">
        <v>7</v>
      </c>
      <c r="F416" s="17">
        <v>2200</v>
      </c>
      <c r="G416" s="28" t="s">
        <v>91</v>
      </c>
      <c r="H416" s="30">
        <v>800</v>
      </c>
      <c r="I416" s="21">
        <v>44623</v>
      </c>
      <c r="J416" s="21"/>
      <c r="K416" s="18" t="s">
        <v>990</v>
      </c>
      <c r="L416" s="27">
        <v>0.36363636363636365</v>
      </c>
      <c r="M416" s="2" t="s">
        <v>1139</v>
      </c>
      <c r="N416" s="2" t="s">
        <v>57</v>
      </c>
      <c r="O416" s="2" t="s">
        <v>23</v>
      </c>
      <c r="P416" s="2" t="s">
        <v>1148</v>
      </c>
      <c r="W416" s="2">
        <v>318</v>
      </c>
      <c r="X416" s="2">
        <v>43</v>
      </c>
      <c r="Y416" s="2">
        <v>270</v>
      </c>
      <c r="Z416" s="2">
        <v>38</v>
      </c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>
        <f t="shared" si="7"/>
        <v>588</v>
      </c>
      <c r="AV416" s="2">
        <f t="shared" si="7"/>
        <v>81</v>
      </c>
    </row>
    <row r="417" spans="1:48" x14ac:dyDescent="0.25">
      <c r="A417" s="2">
        <v>416</v>
      </c>
      <c r="B417" s="16" t="s">
        <v>205</v>
      </c>
      <c r="C417" s="26" t="s">
        <v>1027</v>
      </c>
      <c r="D417" s="33" t="s">
        <v>575</v>
      </c>
      <c r="E417" s="17" t="s">
        <v>7</v>
      </c>
      <c r="F417" s="17">
        <v>2200</v>
      </c>
      <c r="G417" s="28" t="s">
        <v>91</v>
      </c>
      <c r="H417" s="30">
        <v>1000</v>
      </c>
      <c r="I417" s="21">
        <v>44655</v>
      </c>
      <c r="J417" s="21"/>
      <c r="K417" s="18" t="s">
        <v>990</v>
      </c>
      <c r="L417" s="27">
        <v>0.45454545454545453</v>
      </c>
      <c r="M417" s="2" t="s">
        <v>1139</v>
      </c>
      <c r="N417" s="2" t="s">
        <v>57</v>
      </c>
      <c r="O417" s="2" t="s">
        <v>23</v>
      </c>
      <c r="P417" s="2" t="s">
        <v>1148</v>
      </c>
      <c r="W417" s="2">
        <v>150</v>
      </c>
      <c r="X417" s="2">
        <v>44</v>
      </c>
      <c r="Y417" s="2">
        <v>129</v>
      </c>
      <c r="Z417" s="2">
        <v>51</v>
      </c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>
        <f t="shared" si="7"/>
        <v>279</v>
      </c>
      <c r="AV417" s="2">
        <f t="shared" si="7"/>
        <v>95</v>
      </c>
    </row>
    <row r="418" spans="1:48" x14ac:dyDescent="0.25">
      <c r="A418" s="2">
        <v>417</v>
      </c>
      <c r="B418" s="16" t="s">
        <v>206</v>
      </c>
      <c r="C418" s="26" t="s">
        <v>1035</v>
      </c>
      <c r="D418" s="33" t="s">
        <v>576</v>
      </c>
      <c r="E418" s="17" t="s">
        <v>7</v>
      </c>
      <c r="F418" s="17">
        <v>2200</v>
      </c>
      <c r="G418" s="28" t="s">
        <v>91</v>
      </c>
      <c r="H418" s="30">
        <v>1500</v>
      </c>
      <c r="I418" s="21">
        <v>44655</v>
      </c>
      <c r="J418" s="21"/>
      <c r="K418" s="18" t="s">
        <v>990</v>
      </c>
      <c r="L418" s="27">
        <v>0.68181818181818177</v>
      </c>
      <c r="M418" s="2" t="s">
        <v>1141</v>
      </c>
      <c r="N418" s="2" t="s">
        <v>57</v>
      </c>
      <c r="O418" s="2" t="s">
        <v>23</v>
      </c>
      <c r="P418" s="2" t="s">
        <v>1148</v>
      </c>
      <c r="W418" s="2">
        <v>220</v>
      </c>
      <c r="X418" s="2">
        <v>136.53</v>
      </c>
      <c r="Y418" s="2">
        <v>186</v>
      </c>
      <c r="Z418" s="2">
        <v>133.47</v>
      </c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>
        <f t="shared" si="7"/>
        <v>406</v>
      </c>
      <c r="AV418" s="2">
        <f t="shared" si="7"/>
        <v>270</v>
      </c>
    </row>
    <row r="419" spans="1:48" x14ac:dyDescent="0.25">
      <c r="A419" s="2">
        <v>418</v>
      </c>
      <c r="B419" s="16" t="s">
        <v>385</v>
      </c>
      <c r="C419" s="26" t="s">
        <v>1052</v>
      </c>
      <c r="D419" s="33" t="s">
        <v>577</v>
      </c>
      <c r="E419" s="17" t="s">
        <v>8</v>
      </c>
      <c r="F419" s="17">
        <v>5500</v>
      </c>
      <c r="G419" s="28" t="s">
        <v>90</v>
      </c>
      <c r="H419" s="30">
        <v>4000</v>
      </c>
      <c r="I419" s="21">
        <v>44655</v>
      </c>
      <c r="J419" s="21"/>
      <c r="K419" s="18" t="s">
        <v>990</v>
      </c>
      <c r="L419" s="27">
        <v>0.72727272727272729</v>
      </c>
      <c r="M419" s="2" t="s">
        <v>1141</v>
      </c>
      <c r="N419" s="2" t="s">
        <v>57</v>
      </c>
      <c r="O419" s="2" t="s">
        <v>64</v>
      </c>
      <c r="P419" s="2" t="s">
        <v>1148</v>
      </c>
      <c r="W419" s="2">
        <v>590</v>
      </c>
      <c r="X419" s="2">
        <v>212</v>
      </c>
      <c r="Y419" s="2">
        <v>580</v>
      </c>
      <c r="Z419" s="2">
        <v>176.97</v>
      </c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>
        <f t="shared" si="7"/>
        <v>1170</v>
      </c>
      <c r="AV419" s="2">
        <f t="shared" si="7"/>
        <v>388.97</v>
      </c>
    </row>
    <row r="420" spans="1:48" x14ac:dyDescent="0.25">
      <c r="A420" s="2">
        <v>419</v>
      </c>
      <c r="B420" s="16" t="s">
        <v>211</v>
      </c>
      <c r="C420" s="26" t="s">
        <v>1095</v>
      </c>
      <c r="D420" s="33" t="s">
        <v>578</v>
      </c>
      <c r="E420" s="17" t="s">
        <v>19</v>
      </c>
      <c r="F420" s="17">
        <v>3465000</v>
      </c>
      <c r="G420" s="28" t="s">
        <v>127</v>
      </c>
      <c r="H420" s="30">
        <v>1210000</v>
      </c>
      <c r="I420" s="21">
        <v>44655</v>
      </c>
      <c r="J420" s="21"/>
      <c r="K420" s="18" t="s">
        <v>990</v>
      </c>
      <c r="L420" s="27">
        <v>0.34920634920634919</v>
      </c>
      <c r="M420" s="2" t="s">
        <v>1139</v>
      </c>
      <c r="N420" s="2" t="s">
        <v>55</v>
      </c>
      <c r="O420" s="2" t="s">
        <v>26</v>
      </c>
      <c r="P420" s="2" t="s">
        <v>1149</v>
      </c>
      <c r="W420" s="2">
        <v>858036</v>
      </c>
      <c r="X420" s="2">
        <v>3584</v>
      </c>
      <c r="Y420" s="2">
        <v>832360</v>
      </c>
      <c r="Z420" s="2">
        <v>360</v>
      </c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>
        <f t="shared" si="7"/>
        <v>1690396</v>
      </c>
      <c r="AV420" s="2">
        <f t="shared" si="7"/>
        <v>3944</v>
      </c>
    </row>
    <row r="421" spans="1:48" x14ac:dyDescent="0.25">
      <c r="A421" s="2">
        <v>420</v>
      </c>
      <c r="B421" s="16" t="s">
        <v>213</v>
      </c>
      <c r="C421" s="26" t="s">
        <v>1101</v>
      </c>
      <c r="D421" s="33" t="s">
        <v>579</v>
      </c>
      <c r="E421" s="17" t="s">
        <v>7</v>
      </c>
      <c r="F421" s="17">
        <v>2200</v>
      </c>
      <c r="G421" s="28" t="s">
        <v>91</v>
      </c>
      <c r="H421" s="30">
        <v>1200</v>
      </c>
      <c r="I421" s="21">
        <v>44655</v>
      </c>
      <c r="J421" s="21"/>
      <c r="K421" s="18" t="s">
        <v>990</v>
      </c>
      <c r="L421" s="27">
        <v>0.54545454545454541</v>
      </c>
      <c r="M421" s="2" t="s">
        <v>1140</v>
      </c>
      <c r="N421" s="2" t="s">
        <v>57</v>
      </c>
      <c r="O421" s="2" t="s">
        <v>23</v>
      </c>
      <c r="P421" s="2" t="s">
        <v>1148</v>
      </c>
      <c r="W421" s="2">
        <v>384</v>
      </c>
      <c r="X421" s="2">
        <v>15</v>
      </c>
      <c r="Y421" s="2">
        <v>338</v>
      </c>
      <c r="Z421" s="2">
        <v>15</v>
      </c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>
        <f t="shared" si="7"/>
        <v>722</v>
      </c>
      <c r="AV421" s="2">
        <f t="shared" si="7"/>
        <v>30</v>
      </c>
    </row>
    <row r="422" spans="1:48" x14ac:dyDescent="0.25">
      <c r="A422" s="2">
        <v>421</v>
      </c>
      <c r="B422" s="16" t="s">
        <v>213</v>
      </c>
      <c r="C422" s="26" t="s">
        <v>1101</v>
      </c>
      <c r="D422" s="33" t="s">
        <v>580</v>
      </c>
      <c r="E422" s="17" t="s">
        <v>8</v>
      </c>
      <c r="F422" s="17">
        <v>3500</v>
      </c>
      <c r="G422" s="28" t="s">
        <v>93</v>
      </c>
      <c r="H422" s="30">
        <v>2000</v>
      </c>
      <c r="I422" s="21">
        <v>44655</v>
      </c>
      <c r="J422" s="21"/>
      <c r="K422" s="18" t="s">
        <v>990</v>
      </c>
      <c r="L422" s="27">
        <v>0.5714285714285714</v>
      </c>
      <c r="M422" s="2" t="s">
        <v>1140</v>
      </c>
      <c r="N422" s="2" t="s">
        <v>57</v>
      </c>
      <c r="O422" s="2" t="s">
        <v>64</v>
      </c>
      <c r="P422" s="2" t="s">
        <v>1148</v>
      </c>
      <c r="W422" s="2">
        <v>153</v>
      </c>
      <c r="X422" s="2">
        <v>0</v>
      </c>
      <c r="Y422" s="2">
        <v>326</v>
      </c>
      <c r="Z422" s="2">
        <v>0</v>
      </c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>
        <f t="shared" si="7"/>
        <v>479</v>
      </c>
      <c r="AV422" s="2">
        <f t="shared" si="7"/>
        <v>0</v>
      </c>
    </row>
    <row r="423" spans="1:48" x14ac:dyDescent="0.25">
      <c r="A423" s="2">
        <v>422</v>
      </c>
      <c r="B423" s="16" t="s">
        <v>213</v>
      </c>
      <c r="C423" s="26" t="s">
        <v>1101</v>
      </c>
      <c r="D423" s="33" t="s">
        <v>581</v>
      </c>
      <c r="E423" s="17" t="s">
        <v>5</v>
      </c>
      <c r="F423" s="17">
        <v>23000</v>
      </c>
      <c r="G423" s="28" t="s">
        <v>119</v>
      </c>
      <c r="H423" s="30">
        <v>10000</v>
      </c>
      <c r="I423" s="21">
        <v>44655</v>
      </c>
      <c r="J423" s="21"/>
      <c r="K423" s="18" t="s">
        <v>990</v>
      </c>
      <c r="L423" s="27">
        <v>0.43478260869565216</v>
      </c>
      <c r="M423" s="2" t="s">
        <v>1139</v>
      </c>
      <c r="N423" s="2" t="s">
        <v>57</v>
      </c>
      <c r="O423" s="2" t="s">
        <v>86</v>
      </c>
      <c r="P423" s="2" t="s">
        <v>1148</v>
      </c>
      <c r="W423" s="2">
        <v>3003</v>
      </c>
      <c r="X423" s="2">
        <v>1229.06</v>
      </c>
      <c r="Y423" s="2">
        <v>3086</v>
      </c>
      <c r="Z423" s="2">
        <v>1292.19</v>
      </c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>
        <f t="shared" si="7"/>
        <v>6089</v>
      </c>
      <c r="AV423" s="2">
        <f t="shared" si="7"/>
        <v>2521.25</v>
      </c>
    </row>
    <row r="424" spans="1:48" x14ac:dyDescent="0.25">
      <c r="A424" s="2">
        <v>423</v>
      </c>
      <c r="B424" s="16" t="s">
        <v>213</v>
      </c>
      <c r="C424" s="26" t="s">
        <v>1105</v>
      </c>
      <c r="D424" s="33" t="s">
        <v>582</v>
      </c>
      <c r="E424" s="17" t="s">
        <v>8</v>
      </c>
      <c r="F424" s="17">
        <v>4400</v>
      </c>
      <c r="G424" s="28" t="s">
        <v>97</v>
      </c>
      <c r="H424" s="30">
        <v>3000</v>
      </c>
      <c r="I424" s="21">
        <v>44655</v>
      </c>
      <c r="J424" s="21"/>
      <c r="K424" s="18" t="s">
        <v>990</v>
      </c>
      <c r="L424" s="27">
        <v>0.68181818181818177</v>
      </c>
      <c r="M424" s="2" t="s">
        <v>1141</v>
      </c>
      <c r="N424" s="2" t="s">
        <v>57</v>
      </c>
      <c r="O424" s="2" t="s">
        <v>64</v>
      </c>
      <c r="P424" s="2" t="s">
        <v>1148</v>
      </c>
      <c r="W424" s="2">
        <v>547</v>
      </c>
      <c r="X424" s="2">
        <v>60</v>
      </c>
      <c r="Y424" s="2">
        <v>502</v>
      </c>
      <c r="Z424" s="2">
        <v>63</v>
      </c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>
        <f t="shared" si="7"/>
        <v>1049</v>
      </c>
      <c r="AV424" s="2">
        <f t="shared" si="7"/>
        <v>123</v>
      </c>
    </row>
    <row r="425" spans="1:48" x14ac:dyDescent="0.25">
      <c r="A425" s="2">
        <v>424</v>
      </c>
      <c r="B425" s="16" t="s">
        <v>214</v>
      </c>
      <c r="C425" s="26" t="s">
        <v>1073</v>
      </c>
      <c r="D425" s="33" t="s">
        <v>583</v>
      </c>
      <c r="E425" s="17" t="s">
        <v>15</v>
      </c>
      <c r="F425" s="17">
        <v>197000</v>
      </c>
      <c r="G425" s="28" t="s">
        <v>943</v>
      </c>
      <c r="H425" s="30">
        <v>15810</v>
      </c>
      <c r="I425" s="21">
        <v>44655</v>
      </c>
      <c r="J425" s="21"/>
      <c r="K425" s="18" t="s">
        <v>990</v>
      </c>
      <c r="L425" s="27">
        <v>8.025380710659899E-2</v>
      </c>
      <c r="M425" s="2" t="s">
        <v>1137</v>
      </c>
      <c r="N425" s="2" t="s">
        <v>53</v>
      </c>
      <c r="O425" s="2" t="s">
        <v>62</v>
      </c>
      <c r="P425" s="2" t="s">
        <v>1148</v>
      </c>
      <c r="W425" s="2">
        <v>847</v>
      </c>
      <c r="X425" s="2">
        <v>898.2</v>
      </c>
      <c r="Y425" s="2">
        <v>3200</v>
      </c>
      <c r="Z425" s="2">
        <v>433.8</v>
      </c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>
        <f t="shared" si="7"/>
        <v>4047</v>
      </c>
      <c r="AV425" s="2">
        <f t="shared" si="7"/>
        <v>1332</v>
      </c>
    </row>
    <row r="426" spans="1:48" x14ac:dyDescent="0.25">
      <c r="A426" s="2">
        <v>425</v>
      </c>
      <c r="B426" s="16" t="s">
        <v>214</v>
      </c>
      <c r="C426" s="26" t="s">
        <v>1073</v>
      </c>
      <c r="D426" s="33" t="s">
        <v>584</v>
      </c>
      <c r="E426" s="17" t="s">
        <v>15</v>
      </c>
      <c r="F426" s="17">
        <v>197000</v>
      </c>
      <c r="G426" s="28" t="s">
        <v>943</v>
      </c>
      <c r="H426" s="30">
        <v>15810</v>
      </c>
      <c r="I426" s="21">
        <v>44655</v>
      </c>
      <c r="J426" s="21"/>
      <c r="K426" s="18" t="s">
        <v>990</v>
      </c>
      <c r="L426" s="27">
        <v>8.025380710659899E-2</v>
      </c>
      <c r="M426" s="2" t="s">
        <v>1137</v>
      </c>
      <c r="N426" s="2" t="s">
        <v>53</v>
      </c>
      <c r="O426" s="2" t="s">
        <v>62</v>
      </c>
      <c r="P426" s="2" t="s">
        <v>1148</v>
      </c>
      <c r="W426" s="2">
        <v>4607</v>
      </c>
      <c r="X426" s="2">
        <v>327.60000000000002</v>
      </c>
      <c r="Y426" s="2">
        <v>8905</v>
      </c>
      <c r="Z426" s="2">
        <v>185.4</v>
      </c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>
        <f t="shared" si="7"/>
        <v>13512</v>
      </c>
      <c r="AV426" s="2">
        <f t="shared" si="7"/>
        <v>513</v>
      </c>
    </row>
    <row r="427" spans="1:48" x14ac:dyDescent="0.25">
      <c r="A427" s="2">
        <v>426</v>
      </c>
      <c r="B427" s="16" t="s">
        <v>214</v>
      </c>
      <c r="C427" s="26" t="s">
        <v>1073</v>
      </c>
      <c r="D427" s="33" t="s">
        <v>585</v>
      </c>
      <c r="E427" s="17" t="s">
        <v>15</v>
      </c>
      <c r="F427" s="17">
        <v>197000</v>
      </c>
      <c r="G427" s="28" t="s">
        <v>943</v>
      </c>
      <c r="H427" s="30">
        <v>15810</v>
      </c>
      <c r="I427" s="21">
        <v>44655</v>
      </c>
      <c r="J427" s="21"/>
      <c r="K427" s="18" t="s">
        <v>990</v>
      </c>
      <c r="L427" s="27">
        <v>8.025380710659899E-2</v>
      </c>
      <c r="M427" s="2" t="s">
        <v>1137</v>
      </c>
      <c r="N427" s="2" t="s">
        <v>53</v>
      </c>
      <c r="O427" s="2" t="s">
        <v>62</v>
      </c>
      <c r="P427" s="2" t="s">
        <v>1148</v>
      </c>
      <c r="W427" s="2">
        <v>9709</v>
      </c>
      <c r="X427" s="2">
        <v>212.4</v>
      </c>
      <c r="Y427" s="2">
        <v>14567</v>
      </c>
      <c r="Z427" s="2">
        <v>99</v>
      </c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>
        <f t="shared" si="7"/>
        <v>24276</v>
      </c>
      <c r="AV427" s="2">
        <f t="shared" si="7"/>
        <v>311.39999999999998</v>
      </c>
    </row>
    <row r="428" spans="1:48" x14ac:dyDescent="0.25">
      <c r="A428" s="2">
        <v>427</v>
      </c>
      <c r="B428" s="16" t="s">
        <v>214</v>
      </c>
      <c r="C428" s="26" t="s">
        <v>1073</v>
      </c>
      <c r="D428" s="33" t="s">
        <v>586</v>
      </c>
      <c r="E428" s="17" t="s">
        <v>15</v>
      </c>
      <c r="F428" s="17">
        <v>197000</v>
      </c>
      <c r="G428" s="28" t="s">
        <v>943</v>
      </c>
      <c r="H428" s="30">
        <v>15810</v>
      </c>
      <c r="I428" s="21">
        <v>44655</v>
      </c>
      <c r="J428" s="21"/>
      <c r="K428" s="18" t="s">
        <v>990</v>
      </c>
      <c r="L428" s="27">
        <v>8.025380710659899E-2</v>
      </c>
      <c r="M428" s="2" t="s">
        <v>1137</v>
      </c>
      <c r="N428" s="2" t="s">
        <v>53</v>
      </c>
      <c r="O428" s="2" t="s">
        <v>62</v>
      </c>
      <c r="P428" s="2" t="s">
        <v>1148</v>
      </c>
      <c r="W428" s="2">
        <v>6327</v>
      </c>
      <c r="X428" s="2">
        <v>108.6</v>
      </c>
      <c r="Y428" s="2">
        <v>8600</v>
      </c>
      <c r="Z428" s="2">
        <v>78</v>
      </c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>
        <f t="shared" si="7"/>
        <v>14927</v>
      </c>
      <c r="AV428" s="2">
        <f t="shared" si="7"/>
        <v>186.6</v>
      </c>
    </row>
    <row r="429" spans="1:48" x14ac:dyDescent="0.25">
      <c r="A429" s="2">
        <v>428</v>
      </c>
      <c r="B429" s="16" t="s">
        <v>215</v>
      </c>
      <c r="C429" s="26" t="s">
        <v>1112</v>
      </c>
      <c r="D429" s="33" t="s">
        <v>587</v>
      </c>
      <c r="E429" s="17" t="s">
        <v>8</v>
      </c>
      <c r="F429" s="17">
        <v>3500</v>
      </c>
      <c r="G429" s="28" t="s">
        <v>93</v>
      </c>
      <c r="H429" s="30">
        <v>1350</v>
      </c>
      <c r="I429" s="21">
        <v>44655</v>
      </c>
      <c r="J429" s="21"/>
      <c r="K429" s="18" t="s">
        <v>990</v>
      </c>
      <c r="L429" s="27">
        <v>0.38571428571428573</v>
      </c>
      <c r="M429" s="2" t="s">
        <v>1139</v>
      </c>
      <c r="N429" s="2" t="s">
        <v>57</v>
      </c>
      <c r="O429" s="2" t="s">
        <v>64</v>
      </c>
      <c r="P429" s="2" t="s">
        <v>1148</v>
      </c>
      <c r="W429" s="2">
        <v>7</v>
      </c>
      <c r="X429" s="2">
        <v>80.8</v>
      </c>
      <c r="Y429" s="2">
        <v>3</v>
      </c>
      <c r="Z429" s="2">
        <v>20.99</v>
      </c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>
        <f t="shared" si="7"/>
        <v>10</v>
      </c>
      <c r="AV429" s="2">
        <f t="shared" si="7"/>
        <v>101.78999999999999</v>
      </c>
    </row>
    <row r="430" spans="1:48" x14ac:dyDescent="0.25">
      <c r="A430" s="2">
        <v>429</v>
      </c>
      <c r="B430" s="16" t="s">
        <v>388</v>
      </c>
      <c r="C430" s="26" t="s">
        <v>1114</v>
      </c>
      <c r="D430" s="33" t="s">
        <v>588</v>
      </c>
      <c r="E430" s="17" t="s">
        <v>8</v>
      </c>
      <c r="F430" s="17">
        <v>5500</v>
      </c>
      <c r="G430" s="28" t="s">
        <v>90</v>
      </c>
      <c r="H430" s="30">
        <v>3500</v>
      </c>
      <c r="I430" s="21">
        <v>44655</v>
      </c>
      <c r="J430" s="21"/>
      <c r="K430" s="18" t="s">
        <v>990</v>
      </c>
      <c r="L430" s="27">
        <v>0.63636363636363635</v>
      </c>
      <c r="M430" s="2" t="s">
        <v>1141</v>
      </c>
      <c r="N430" s="2" t="s">
        <v>57</v>
      </c>
      <c r="O430" s="2" t="s">
        <v>64</v>
      </c>
      <c r="P430" s="2" t="s">
        <v>1148</v>
      </c>
      <c r="W430" s="2">
        <v>215</v>
      </c>
      <c r="X430" s="2">
        <v>102</v>
      </c>
      <c r="Y430" s="2">
        <v>110</v>
      </c>
      <c r="Z430" s="2">
        <v>103</v>
      </c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>
        <f t="shared" si="7"/>
        <v>325</v>
      </c>
      <c r="AV430" s="2">
        <f t="shared" si="7"/>
        <v>205</v>
      </c>
    </row>
    <row r="431" spans="1:48" x14ac:dyDescent="0.25">
      <c r="A431" s="2">
        <v>430</v>
      </c>
      <c r="B431" s="16" t="s">
        <v>206</v>
      </c>
      <c r="C431" s="26" t="s">
        <v>1035</v>
      </c>
      <c r="D431" s="33" t="s">
        <v>589</v>
      </c>
      <c r="E431" s="17" t="s">
        <v>8</v>
      </c>
      <c r="F431" s="17">
        <v>3500</v>
      </c>
      <c r="G431" s="28" t="s">
        <v>93</v>
      </c>
      <c r="H431" s="30">
        <v>2000</v>
      </c>
      <c r="I431" s="21">
        <v>44686</v>
      </c>
      <c r="J431" s="21"/>
      <c r="K431" s="18" t="s">
        <v>990</v>
      </c>
      <c r="L431" s="27">
        <v>0.5714285714285714</v>
      </c>
      <c r="M431" s="2" t="s">
        <v>1140</v>
      </c>
      <c r="N431" s="2" t="s">
        <v>57</v>
      </c>
      <c r="O431" s="2" t="s">
        <v>64</v>
      </c>
      <c r="P431" s="2" t="s">
        <v>1148</v>
      </c>
      <c r="W431" s="2">
        <v>299</v>
      </c>
      <c r="X431" s="2">
        <v>72.22</v>
      </c>
      <c r="Y431" s="2">
        <v>260</v>
      </c>
      <c r="Z431" s="2">
        <v>44.68</v>
      </c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>
        <f t="shared" si="7"/>
        <v>559</v>
      </c>
      <c r="AV431" s="2">
        <f t="shared" si="7"/>
        <v>116.9</v>
      </c>
    </row>
    <row r="432" spans="1:48" x14ac:dyDescent="0.25">
      <c r="A432" s="2">
        <v>431</v>
      </c>
      <c r="B432" s="16" t="s">
        <v>208</v>
      </c>
      <c r="C432" s="26" t="s">
        <v>1050</v>
      </c>
      <c r="D432" s="33" t="s">
        <v>590</v>
      </c>
      <c r="E432" s="17" t="s">
        <v>8</v>
      </c>
      <c r="F432" s="17">
        <v>5500</v>
      </c>
      <c r="G432" s="28" t="s">
        <v>90</v>
      </c>
      <c r="H432" s="30">
        <v>3150</v>
      </c>
      <c r="I432" s="21">
        <v>44686</v>
      </c>
      <c r="J432" s="21"/>
      <c r="K432" s="18" t="s">
        <v>990</v>
      </c>
      <c r="L432" s="27">
        <v>0.57272727272727275</v>
      </c>
      <c r="M432" s="2" t="s">
        <v>1140</v>
      </c>
      <c r="N432" s="2" t="s">
        <v>57</v>
      </c>
      <c r="O432" s="2" t="s">
        <v>64</v>
      </c>
      <c r="P432" s="2" t="s">
        <v>1148</v>
      </c>
      <c r="W432" s="2">
        <v>980</v>
      </c>
      <c r="X432" s="2">
        <v>55</v>
      </c>
      <c r="Y432" s="2">
        <v>795</v>
      </c>
      <c r="Z432" s="2">
        <v>96</v>
      </c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>
        <f t="shared" si="7"/>
        <v>1775</v>
      </c>
      <c r="AV432" s="2">
        <f t="shared" si="7"/>
        <v>151</v>
      </c>
    </row>
    <row r="433" spans="1:48" x14ac:dyDescent="0.25">
      <c r="A433" s="2">
        <v>432</v>
      </c>
      <c r="B433" s="16" t="s">
        <v>212</v>
      </c>
      <c r="C433" s="26" t="s">
        <v>1098</v>
      </c>
      <c r="D433" s="33" t="s">
        <v>591</v>
      </c>
      <c r="E433" s="17" t="s">
        <v>8</v>
      </c>
      <c r="F433" s="17">
        <v>3500</v>
      </c>
      <c r="G433" s="28" t="s">
        <v>93</v>
      </c>
      <c r="H433" s="30">
        <v>2000</v>
      </c>
      <c r="I433" s="21">
        <v>44686</v>
      </c>
      <c r="J433" s="21"/>
      <c r="K433" s="18" t="s">
        <v>990</v>
      </c>
      <c r="L433" s="27">
        <v>0.5714285714285714</v>
      </c>
      <c r="M433" s="2" t="s">
        <v>1140</v>
      </c>
      <c r="N433" s="2" t="s">
        <v>57</v>
      </c>
      <c r="O433" s="2" t="s">
        <v>64</v>
      </c>
      <c r="P433" s="2" t="s">
        <v>1148</v>
      </c>
      <c r="W433" s="2">
        <v>430</v>
      </c>
      <c r="X433" s="2">
        <v>20.309999999999999</v>
      </c>
      <c r="Y433" s="2">
        <v>333</v>
      </c>
      <c r="Z433" s="2">
        <v>33.9</v>
      </c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>
        <f t="shared" si="7"/>
        <v>763</v>
      </c>
      <c r="AV433" s="2">
        <f t="shared" si="7"/>
        <v>54.209999999999994</v>
      </c>
    </row>
    <row r="434" spans="1:48" x14ac:dyDescent="0.25">
      <c r="A434" s="2">
        <v>433</v>
      </c>
      <c r="B434" s="16" t="s">
        <v>213</v>
      </c>
      <c r="C434" s="26" t="s">
        <v>1101</v>
      </c>
      <c r="D434" s="33" t="s">
        <v>592</v>
      </c>
      <c r="E434" s="17" t="s">
        <v>8</v>
      </c>
      <c r="F434" s="17">
        <v>3500</v>
      </c>
      <c r="G434" s="28" t="s">
        <v>93</v>
      </c>
      <c r="H434" s="30">
        <v>2000</v>
      </c>
      <c r="I434" s="21">
        <v>44686</v>
      </c>
      <c r="J434" s="21"/>
      <c r="K434" s="18" t="s">
        <v>990</v>
      </c>
      <c r="L434" s="27">
        <v>0.5714285714285714</v>
      </c>
      <c r="M434" s="2" t="s">
        <v>1140</v>
      </c>
      <c r="N434" s="2" t="s">
        <v>57</v>
      </c>
      <c r="O434" s="2" t="s">
        <v>64</v>
      </c>
      <c r="P434" s="2" t="s">
        <v>1148</v>
      </c>
      <c r="W434" s="2">
        <v>43</v>
      </c>
      <c r="X434" s="2">
        <v>78</v>
      </c>
      <c r="Y434" s="2">
        <v>40</v>
      </c>
      <c r="Z434" s="2">
        <v>54</v>
      </c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>
        <f t="shared" si="7"/>
        <v>83</v>
      </c>
      <c r="AV434" s="2">
        <f t="shared" si="7"/>
        <v>132</v>
      </c>
    </row>
    <row r="435" spans="1:48" x14ac:dyDescent="0.25">
      <c r="A435" s="2">
        <v>434</v>
      </c>
      <c r="B435" s="16" t="s">
        <v>213</v>
      </c>
      <c r="C435" s="26" t="s">
        <v>1101</v>
      </c>
      <c r="D435" s="33" t="s">
        <v>593</v>
      </c>
      <c r="E435" s="17" t="s">
        <v>8</v>
      </c>
      <c r="F435" s="17">
        <v>3500</v>
      </c>
      <c r="G435" s="28" t="s">
        <v>93</v>
      </c>
      <c r="H435" s="30">
        <v>2000</v>
      </c>
      <c r="I435" s="21">
        <v>44686</v>
      </c>
      <c r="J435" s="21"/>
      <c r="K435" s="18" t="s">
        <v>990</v>
      </c>
      <c r="L435" s="27">
        <v>0.5714285714285714</v>
      </c>
      <c r="M435" s="2" t="s">
        <v>1140</v>
      </c>
      <c r="N435" s="2" t="s">
        <v>57</v>
      </c>
      <c r="O435" s="2" t="s">
        <v>64</v>
      </c>
      <c r="P435" s="2" t="s">
        <v>1148</v>
      </c>
      <c r="W435" s="2">
        <v>707</v>
      </c>
      <c r="X435" s="2">
        <v>0</v>
      </c>
      <c r="Y435" s="2">
        <v>635</v>
      </c>
      <c r="Z435" s="2">
        <v>0</v>
      </c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>
        <f t="shared" si="7"/>
        <v>1342</v>
      </c>
      <c r="AV435" s="2">
        <f t="shared" si="7"/>
        <v>0</v>
      </c>
    </row>
    <row r="436" spans="1:48" x14ac:dyDescent="0.25">
      <c r="A436" s="2">
        <v>435</v>
      </c>
      <c r="B436" s="16" t="s">
        <v>213</v>
      </c>
      <c r="C436" s="26" t="s">
        <v>1101</v>
      </c>
      <c r="D436" s="33" t="s">
        <v>594</v>
      </c>
      <c r="E436" s="17" t="s">
        <v>8</v>
      </c>
      <c r="F436" s="17">
        <v>3500</v>
      </c>
      <c r="G436" s="28" t="s">
        <v>93</v>
      </c>
      <c r="H436" s="30">
        <v>2000</v>
      </c>
      <c r="I436" s="21">
        <v>44686</v>
      </c>
      <c r="J436" s="21"/>
      <c r="K436" s="18" t="s">
        <v>990</v>
      </c>
      <c r="L436" s="27">
        <v>0.5714285714285714</v>
      </c>
      <c r="M436" s="2" t="s">
        <v>1140</v>
      </c>
      <c r="N436" s="2" t="s">
        <v>57</v>
      </c>
      <c r="O436" s="2" t="s">
        <v>64</v>
      </c>
      <c r="P436" s="2" t="s">
        <v>1148</v>
      </c>
      <c r="W436" s="2">
        <v>90</v>
      </c>
      <c r="X436" s="2">
        <v>120</v>
      </c>
      <c r="Y436" s="2">
        <v>55</v>
      </c>
      <c r="Z436" s="2">
        <v>112</v>
      </c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>
        <f t="shared" si="7"/>
        <v>145</v>
      </c>
      <c r="AV436" s="2">
        <f t="shared" si="7"/>
        <v>232</v>
      </c>
    </row>
    <row r="437" spans="1:48" x14ac:dyDescent="0.25">
      <c r="A437" s="2">
        <v>436</v>
      </c>
      <c r="B437" s="16" t="s">
        <v>213</v>
      </c>
      <c r="C437" s="26" t="s">
        <v>1101</v>
      </c>
      <c r="D437" s="33" t="s">
        <v>595</v>
      </c>
      <c r="E437" s="17" t="s">
        <v>8</v>
      </c>
      <c r="F437" s="17">
        <v>3500</v>
      </c>
      <c r="G437" s="28" t="s">
        <v>93</v>
      </c>
      <c r="H437" s="30">
        <v>2000</v>
      </c>
      <c r="I437" s="21">
        <v>44686</v>
      </c>
      <c r="J437" s="21"/>
      <c r="K437" s="18" t="s">
        <v>990</v>
      </c>
      <c r="L437" s="27">
        <v>0.5714285714285714</v>
      </c>
      <c r="M437" s="2" t="s">
        <v>1140</v>
      </c>
      <c r="N437" s="2" t="s">
        <v>57</v>
      </c>
      <c r="O437" s="2" t="s">
        <v>64</v>
      </c>
      <c r="P437" s="2" t="s">
        <v>1148</v>
      </c>
      <c r="W437" s="2">
        <v>711</v>
      </c>
      <c r="X437" s="2">
        <v>0</v>
      </c>
      <c r="Y437" s="2">
        <v>520</v>
      </c>
      <c r="Z437" s="2">
        <v>0</v>
      </c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>
        <f t="shared" si="7"/>
        <v>1231</v>
      </c>
      <c r="AV437" s="2">
        <f t="shared" si="7"/>
        <v>0</v>
      </c>
    </row>
    <row r="438" spans="1:48" x14ac:dyDescent="0.25">
      <c r="A438" s="2">
        <v>437</v>
      </c>
      <c r="B438" s="16" t="s">
        <v>213</v>
      </c>
      <c r="C438" s="26" t="s">
        <v>1101</v>
      </c>
      <c r="D438" s="33" t="s">
        <v>596</v>
      </c>
      <c r="E438" s="17" t="s">
        <v>8</v>
      </c>
      <c r="F438" s="17">
        <v>3500</v>
      </c>
      <c r="G438" s="28" t="s">
        <v>93</v>
      </c>
      <c r="H438" s="30">
        <v>2000</v>
      </c>
      <c r="I438" s="21">
        <v>44686</v>
      </c>
      <c r="J438" s="21"/>
      <c r="K438" s="18" t="s">
        <v>990</v>
      </c>
      <c r="L438" s="27">
        <v>0.5714285714285714</v>
      </c>
      <c r="M438" s="2" t="s">
        <v>1140</v>
      </c>
      <c r="N438" s="2" t="s">
        <v>57</v>
      </c>
      <c r="O438" s="2" t="s">
        <v>64</v>
      </c>
      <c r="P438" s="2" t="s">
        <v>1148</v>
      </c>
      <c r="W438" s="2">
        <v>339</v>
      </c>
      <c r="X438" s="2">
        <v>96</v>
      </c>
      <c r="Y438" s="2">
        <v>297</v>
      </c>
      <c r="Z438" s="2">
        <v>73</v>
      </c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>
        <f t="shared" si="7"/>
        <v>636</v>
      </c>
      <c r="AV438" s="2">
        <f t="shared" si="7"/>
        <v>169</v>
      </c>
    </row>
    <row r="439" spans="1:48" x14ac:dyDescent="0.25">
      <c r="A439" s="2">
        <v>438</v>
      </c>
      <c r="B439" s="16" t="s">
        <v>213</v>
      </c>
      <c r="C439" s="26" t="s">
        <v>1101</v>
      </c>
      <c r="D439" s="33" t="s">
        <v>597</v>
      </c>
      <c r="E439" s="17" t="s">
        <v>5</v>
      </c>
      <c r="F439" s="17">
        <v>11000</v>
      </c>
      <c r="G439" s="28" t="s">
        <v>132</v>
      </c>
      <c r="H439" s="30">
        <v>2000</v>
      </c>
      <c r="I439" s="21">
        <v>44686</v>
      </c>
      <c r="J439" s="21"/>
      <c r="K439" s="18" t="s">
        <v>990</v>
      </c>
      <c r="L439" s="27">
        <v>0.18181818181818182</v>
      </c>
      <c r="M439" s="2" t="s">
        <v>1138</v>
      </c>
      <c r="N439" s="2" t="s">
        <v>57</v>
      </c>
      <c r="O439" s="2" t="s">
        <v>86</v>
      </c>
      <c r="P439" s="2" t="s">
        <v>1148</v>
      </c>
      <c r="W439" s="2">
        <v>219</v>
      </c>
      <c r="X439" s="2">
        <v>113</v>
      </c>
      <c r="Y439" s="2">
        <v>75</v>
      </c>
      <c r="Z439" s="2">
        <v>112</v>
      </c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>
        <f t="shared" si="7"/>
        <v>294</v>
      </c>
      <c r="AV439" s="2">
        <f t="shared" si="7"/>
        <v>225</v>
      </c>
    </row>
    <row r="440" spans="1:48" x14ac:dyDescent="0.25">
      <c r="A440" s="2">
        <v>439</v>
      </c>
      <c r="B440" s="16" t="s">
        <v>213</v>
      </c>
      <c r="C440" s="26" t="s">
        <v>1101</v>
      </c>
      <c r="D440" s="33" t="s">
        <v>598</v>
      </c>
      <c r="E440" s="17" t="s">
        <v>8</v>
      </c>
      <c r="F440" s="17">
        <v>4400</v>
      </c>
      <c r="G440" s="28" t="s">
        <v>97</v>
      </c>
      <c r="H440" s="30">
        <v>2000</v>
      </c>
      <c r="I440" s="21">
        <v>44686</v>
      </c>
      <c r="J440" s="21"/>
      <c r="K440" s="18" t="s">
        <v>990</v>
      </c>
      <c r="L440" s="27">
        <v>0.45454545454545453</v>
      </c>
      <c r="M440" s="2" t="s">
        <v>1139</v>
      </c>
      <c r="N440" s="2" t="s">
        <v>57</v>
      </c>
      <c r="O440" s="2" t="s">
        <v>64</v>
      </c>
      <c r="P440" s="2" t="s">
        <v>1148</v>
      </c>
      <c r="W440" s="2">
        <v>254</v>
      </c>
      <c r="X440" s="2">
        <v>110</v>
      </c>
      <c r="Y440" s="2">
        <v>223</v>
      </c>
      <c r="Z440" s="2">
        <v>96</v>
      </c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>
        <f t="shared" si="7"/>
        <v>477</v>
      </c>
      <c r="AV440" s="2">
        <f t="shared" si="7"/>
        <v>206</v>
      </c>
    </row>
    <row r="441" spans="1:48" x14ac:dyDescent="0.25">
      <c r="A441" s="2">
        <v>440</v>
      </c>
      <c r="B441" s="16" t="s">
        <v>213</v>
      </c>
      <c r="C441" s="26" t="s">
        <v>1101</v>
      </c>
      <c r="D441" s="33" t="s">
        <v>599</v>
      </c>
      <c r="E441" s="17" t="s">
        <v>5</v>
      </c>
      <c r="F441" s="17">
        <v>7700</v>
      </c>
      <c r="G441" s="28" t="s">
        <v>131</v>
      </c>
      <c r="H441" s="30">
        <v>2000</v>
      </c>
      <c r="I441" s="21">
        <v>44686</v>
      </c>
      <c r="J441" s="21"/>
      <c r="K441" s="18" t="s">
        <v>990</v>
      </c>
      <c r="L441" s="27">
        <v>0.25974025974025972</v>
      </c>
      <c r="M441" s="2" t="s">
        <v>1138</v>
      </c>
      <c r="N441" s="2" t="s">
        <v>57</v>
      </c>
      <c r="O441" s="2" t="s">
        <v>86</v>
      </c>
      <c r="P441" s="2" t="s">
        <v>1148</v>
      </c>
      <c r="W441" s="2">
        <v>589</v>
      </c>
      <c r="X441" s="2">
        <v>44</v>
      </c>
      <c r="Y441" s="2">
        <v>607</v>
      </c>
      <c r="Z441" s="2">
        <v>50</v>
      </c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>
        <f t="shared" si="7"/>
        <v>1196</v>
      </c>
      <c r="AV441" s="2">
        <f t="shared" si="7"/>
        <v>94</v>
      </c>
    </row>
    <row r="442" spans="1:48" x14ac:dyDescent="0.25">
      <c r="A442" s="2">
        <v>441</v>
      </c>
      <c r="B442" s="16" t="s">
        <v>213</v>
      </c>
      <c r="C442" s="26" t="s">
        <v>1104</v>
      </c>
      <c r="D442" s="33" t="s">
        <v>600</v>
      </c>
      <c r="E442" s="17" t="s">
        <v>4</v>
      </c>
      <c r="F442" s="17">
        <v>7700</v>
      </c>
      <c r="G442" s="28" t="s">
        <v>110</v>
      </c>
      <c r="H442" s="30">
        <v>4000</v>
      </c>
      <c r="I442" s="21">
        <v>44686</v>
      </c>
      <c r="J442" s="21"/>
      <c r="K442" s="18" t="s">
        <v>990</v>
      </c>
      <c r="L442" s="27">
        <v>0.51948051948051943</v>
      </c>
      <c r="M442" s="2" t="s">
        <v>1140</v>
      </c>
      <c r="N442" s="2" t="s">
        <v>54</v>
      </c>
      <c r="O442" s="2" t="s">
        <v>82</v>
      </c>
      <c r="P442" s="2" t="s">
        <v>1148</v>
      </c>
      <c r="W442" s="2">
        <v>556</v>
      </c>
      <c r="X442" s="2">
        <v>190</v>
      </c>
      <c r="Y442" s="2">
        <v>364</v>
      </c>
      <c r="Z442" s="2">
        <v>241</v>
      </c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>
        <f t="shared" si="7"/>
        <v>920</v>
      </c>
      <c r="AV442" s="2">
        <f t="shared" si="7"/>
        <v>431</v>
      </c>
    </row>
    <row r="443" spans="1:48" x14ac:dyDescent="0.25">
      <c r="A443" s="2">
        <v>442</v>
      </c>
      <c r="B443" s="16" t="s">
        <v>213</v>
      </c>
      <c r="C443" s="26" t="s">
        <v>1105</v>
      </c>
      <c r="D443" s="33" t="s">
        <v>355</v>
      </c>
      <c r="E443" s="17" t="s">
        <v>8</v>
      </c>
      <c r="F443" s="17">
        <v>3500</v>
      </c>
      <c r="G443" s="28" t="s">
        <v>93</v>
      </c>
      <c r="H443" s="30">
        <v>2400</v>
      </c>
      <c r="I443" s="21">
        <v>44686</v>
      </c>
      <c r="J443" s="21"/>
      <c r="K443" s="18" t="s">
        <v>990</v>
      </c>
      <c r="L443" s="27">
        <v>0.68571428571428572</v>
      </c>
      <c r="M443" s="2" t="s">
        <v>1141</v>
      </c>
      <c r="N443" s="2" t="s">
        <v>57</v>
      </c>
      <c r="O443" s="2" t="s">
        <v>64</v>
      </c>
      <c r="P443" s="2" t="s">
        <v>1148</v>
      </c>
      <c r="W443" s="2">
        <v>351</v>
      </c>
      <c r="X443" s="2">
        <v>49</v>
      </c>
      <c r="Y443" s="2">
        <v>402</v>
      </c>
      <c r="Z443" s="2">
        <v>40</v>
      </c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>
        <f t="shared" si="7"/>
        <v>753</v>
      </c>
      <c r="AV443" s="2">
        <f t="shared" si="7"/>
        <v>89</v>
      </c>
    </row>
    <row r="444" spans="1:48" x14ac:dyDescent="0.25">
      <c r="A444" s="2">
        <v>443</v>
      </c>
      <c r="B444" s="16" t="s">
        <v>386</v>
      </c>
      <c r="C444" s="26" t="s">
        <v>1072</v>
      </c>
      <c r="D444" s="33" t="s">
        <v>601</v>
      </c>
      <c r="E444" s="17" t="s">
        <v>15</v>
      </c>
      <c r="F444" s="17">
        <v>10600</v>
      </c>
      <c r="G444" s="28" t="s">
        <v>925</v>
      </c>
      <c r="H444" s="30">
        <v>7500</v>
      </c>
      <c r="I444" s="21">
        <v>44718</v>
      </c>
      <c r="J444" s="21"/>
      <c r="K444" s="18" t="s">
        <v>990</v>
      </c>
      <c r="L444" s="27">
        <v>0.70754716981132071</v>
      </c>
      <c r="M444" s="2" t="s">
        <v>1141</v>
      </c>
      <c r="N444" s="2" t="s">
        <v>53</v>
      </c>
      <c r="O444" s="2" t="s">
        <v>62</v>
      </c>
      <c r="P444" s="2" t="s">
        <v>1148</v>
      </c>
      <c r="W444" s="2">
        <v>2727</v>
      </c>
      <c r="X444" s="2">
        <v>556.25</v>
      </c>
      <c r="Y444" s="2">
        <v>2278</v>
      </c>
      <c r="Z444" s="2">
        <v>510.19</v>
      </c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>
        <f t="shared" si="7"/>
        <v>5005</v>
      </c>
      <c r="AV444" s="2">
        <f t="shared" si="7"/>
        <v>1066.44</v>
      </c>
    </row>
    <row r="445" spans="1:48" x14ac:dyDescent="0.25">
      <c r="A445" s="2">
        <v>444</v>
      </c>
      <c r="B445" s="16" t="s">
        <v>211</v>
      </c>
      <c r="C445" s="26" t="s">
        <v>1089</v>
      </c>
      <c r="D445" s="33" t="s">
        <v>602</v>
      </c>
      <c r="E445" s="17" t="s">
        <v>7</v>
      </c>
      <c r="F445" s="17">
        <v>1300</v>
      </c>
      <c r="G445" s="28" t="s">
        <v>96</v>
      </c>
      <c r="H445" s="30">
        <v>1000</v>
      </c>
      <c r="I445" s="21">
        <v>44718</v>
      </c>
      <c r="J445" s="21"/>
      <c r="K445" s="18" t="s">
        <v>990</v>
      </c>
      <c r="L445" s="27">
        <v>0.76923076923076927</v>
      </c>
      <c r="M445" s="2" t="s">
        <v>1141</v>
      </c>
      <c r="N445" s="2" t="s">
        <v>57</v>
      </c>
      <c r="O445" s="2" t="s">
        <v>24</v>
      </c>
      <c r="P445" s="2" t="s">
        <v>1148</v>
      </c>
      <c r="W445" s="2">
        <v>507</v>
      </c>
      <c r="X445" s="2">
        <v>8.84</v>
      </c>
      <c r="Y445" s="2">
        <v>404</v>
      </c>
      <c r="Z445" s="2">
        <v>13</v>
      </c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>
        <f t="shared" si="7"/>
        <v>911</v>
      </c>
      <c r="AV445" s="2">
        <f t="shared" si="7"/>
        <v>21.84</v>
      </c>
    </row>
    <row r="446" spans="1:48" x14ac:dyDescent="0.25">
      <c r="A446" s="2">
        <v>445</v>
      </c>
      <c r="B446" s="16" t="s">
        <v>211</v>
      </c>
      <c r="C446" s="26" t="s">
        <v>1092</v>
      </c>
      <c r="D446" s="33" t="s">
        <v>603</v>
      </c>
      <c r="E446" s="17" t="s">
        <v>8</v>
      </c>
      <c r="F446" s="17">
        <v>5500</v>
      </c>
      <c r="G446" s="28" t="s">
        <v>90</v>
      </c>
      <c r="H446" s="30">
        <v>3000</v>
      </c>
      <c r="I446" s="21">
        <v>44718</v>
      </c>
      <c r="J446" s="21"/>
      <c r="K446" s="18" t="s">
        <v>990</v>
      </c>
      <c r="L446" s="27">
        <v>0.54545454545454541</v>
      </c>
      <c r="M446" s="2" t="s">
        <v>1140</v>
      </c>
      <c r="N446" s="2" t="s">
        <v>57</v>
      </c>
      <c r="O446" s="2" t="s">
        <v>64</v>
      </c>
      <c r="P446" s="2" t="s">
        <v>1148</v>
      </c>
      <c r="W446" s="2">
        <v>819</v>
      </c>
      <c r="X446" s="2">
        <v>83.95</v>
      </c>
      <c r="Y446" s="2">
        <v>1577</v>
      </c>
      <c r="Z446" s="2">
        <v>8.92</v>
      </c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>
        <f t="shared" si="7"/>
        <v>2396</v>
      </c>
      <c r="AV446" s="2">
        <f t="shared" si="7"/>
        <v>92.87</v>
      </c>
    </row>
    <row r="447" spans="1:48" x14ac:dyDescent="0.25">
      <c r="A447" s="2">
        <v>446</v>
      </c>
      <c r="B447" s="16" t="s">
        <v>213</v>
      </c>
      <c r="C447" s="26" t="s">
        <v>1101</v>
      </c>
      <c r="D447" s="33" t="s">
        <v>604</v>
      </c>
      <c r="E447" s="17" t="s">
        <v>17</v>
      </c>
      <c r="F447" s="17">
        <v>240000</v>
      </c>
      <c r="G447" s="28" t="s">
        <v>133</v>
      </c>
      <c r="H447" s="30">
        <v>33300</v>
      </c>
      <c r="I447" s="21">
        <v>44718</v>
      </c>
      <c r="J447" s="21"/>
      <c r="K447" s="18" t="s">
        <v>990</v>
      </c>
      <c r="L447" s="27">
        <v>0.13875000000000001</v>
      </c>
      <c r="M447" s="2" t="s">
        <v>1137</v>
      </c>
      <c r="N447" s="2" t="s">
        <v>54</v>
      </c>
      <c r="O447" s="2" t="s">
        <v>66</v>
      </c>
      <c r="P447" s="2" t="s">
        <v>1149</v>
      </c>
      <c r="W447" s="2">
        <v>88458</v>
      </c>
      <c r="X447" s="2">
        <v>0</v>
      </c>
      <c r="Y447" s="2">
        <v>87387</v>
      </c>
      <c r="Z447" s="2">
        <v>0</v>
      </c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>
        <f t="shared" si="7"/>
        <v>175845</v>
      </c>
      <c r="AV447" s="2">
        <f t="shared" si="7"/>
        <v>0</v>
      </c>
    </row>
    <row r="448" spans="1:48" x14ac:dyDescent="0.25">
      <c r="A448" s="2">
        <v>447</v>
      </c>
      <c r="B448" s="16" t="s">
        <v>213</v>
      </c>
      <c r="C448" s="26" t="s">
        <v>1101</v>
      </c>
      <c r="D448" s="33" t="s">
        <v>605</v>
      </c>
      <c r="E448" s="17" t="s">
        <v>8</v>
      </c>
      <c r="F448" s="17">
        <v>5500</v>
      </c>
      <c r="G448" s="28" t="s">
        <v>90</v>
      </c>
      <c r="H448" s="30">
        <v>2200</v>
      </c>
      <c r="I448" s="21">
        <v>44718</v>
      </c>
      <c r="J448" s="21"/>
      <c r="K448" s="18" t="s">
        <v>990</v>
      </c>
      <c r="L448" s="27">
        <v>0.4</v>
      </c>
      <c r="M448" s="2" t="s">
        <v>1139</v>
      </c>
      <c r="N448" s="2" t="s">
        <v>57</v>
      </c>
      <c r="O448" s="2" t="s">
        <v>64</v>
      </c>
      <c r="P448" s="2" t="s">
        <v>1148</v>
      </c>
      <c r="W448" s="2">
        <v>551</v>
      </c>
      <c r="X448" s="2">
        <v>91</v>
      </c>
      <c r="Y448" s="2">
        <v>451</v>
      </c>
      <c r="Z448" s="2">
        <v>91</v>
      </c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>
        <f t="shared" si="7"/>
        <v>1002</v>
      </c>
      <c r="AV448" s="2">
        <f t="shared" si="7"/>
        <v>182</v>
      </c>
    </row>
    <row r="449" spans="1:48" x14ac:dyDescent="0.25">
      <c r="A449" s="2">
        <v>448</v>
      </c>
      <c r="B449" s="16" t="s">
        <v>213</v>
      </c>
      <c r="C449" s="26" t="s">
        <v>1101</v>
      </c>
      <c r="D449" s="33" t="s">
        <v>606</v>
      </c>
      <c r="E449" s="17" t="s">
        <v>5</v>
      </c>
      <c r="F449" s="17">
        <v>7700</v>
      </c>
      <c r="G449" s="28" t="s">
        <v>131</v>
      </c>
      <c r="H449" s="30">
        <v>2000</v>
      </c>
      <c r="I449" s="21">
        <v>44718</v>
      </c>
      <c r="J449" s="21"/>
      <c r="K449" s="18" t="s">
        <v>990</v>
      </c>
      <c r="L449" s="27">
        <v>0.25974025974025972</v>
      </c>
      <c r="M449" s="2" t="s">
        <v>1138</v>
      </c>
      <c r="N449" s="2" t="s">
        <v>57</v>
      </c>
      <c r="O449" s="2" t="s">
        <v>86</v>
      </c>
      <c r="P449" s="2" t="s">
        <v>1148</v>
      </c>
      <c r="W449" s="2">
        <v>843</v>
      </c>
      <c r="X449" s="2">
        <v>0</v>
      </c>
      <c r="Y449" s="2">
        <v>343</v>
      </c>
      <c r="Z449" s="2">
        <v>0</v>
      </c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>
        <f t="shared" si="7"/>
        <v>1186</v>
      </c>
      <c r="AV449" s="2">
        <f t="shared" si="7"/>
        <v>0</v>
      </c>
    </row>
    <row r="450" spans="1:48" x14ac:dyDescent="0.25">
      <c r="A450" s="2">
        <v>449</v>
      </c>
      <c r="B450" s="16" t="s">
        <v>213</v>
      </c>
      <c r="C450" s="26" t="s">
        <v>1101</v>
      </c>
      <c r="D450" s="33" t="s">
        <v>607</v>
      </c>
      <c r="E450" s="17" t="s">
        <v>8</v>
      </c>
      <c r="F450" s="17">
        <v>3500</v>
      </c>
      <c r="G450" s="28" t="s">
        <v>93</v>
      </c>
      <c r="H450" s="30">
        <v>2000</v>
      </c>
      <c r="I450" s="21">
        <v>44718</v>
      </c>
      <c r="J450" s="21"/>
      <c r="K450" s="18" t="s">
        <v>990</v>
      </c>
      <c r="L450" s="27">
        <v>0.5714285714285714</v>
      </c>
      <c r="M450" s="2" t="s">
        <v>1140</v>
      </c>
      <c r="N450" s="2" t="s">
        <v>57</v>
      </c>
      <c r="O450" s="2" t="s">
        <v>64</v>
      </c>
      <c r="P450" s="2" t="s">
        <v>1148</v>
      </c>
      <c r="W450" s="2">
        <v>2</v>
      </c>
      <c r="X450" s="2">
        <v>0</v>
      </c>
      <c r="Y450" s="2">
        <v>3</v>
      </c>
      <c r="Z450" s="2">
        <v>0</v>
      </c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>
        <f t="shared" si="7"/>
        <v>5</v>
      </c>
      <c r="AV450" s="2">
        <f t="shared" si="7"/>
        <v>0</v>
      </c>
    </row>
    <row r="451" spans="1:48" x14ac:dyDescent="0.25">
      <c r="A451" s="2">
        <v>450</v>
      </c>
      <c r="B451" s="16" t="s">
        <v>213</v>
      </c>
      <c r="C451" s="26" t="s">
        <v>1101</v>
      </c>
      <c r="D451" s="33" t="s">
        <v>608</v>
      </c>
      <c r="E451" s="17" t="s">
        <v>8</v>
      </c>
      <c r="F451" s="17">
        <v>5500</v>
      </c>
      <c r="G451" s="28" t="s">
        <v>90</v>
      </c>
      <c r="H451" s="30">
        <v>2000</v>
      </c>
      <c r="I451" s="21">
        <v>44718</v>
      </c>
      <c r="J451" s="21"/>
      <c r="K451" s="18" t="s">
        <v>990</v>
      </c>
      <c r="L451" s="27">
        <v>0.36363636363636365</v>
      </c>
      <c r="M451" s="2" t="s">
        <v>1139</v>
      </c>
      <c r="N451" s="2" t="s">
        <v>57</v>
      </c>
      <c r="O451" s="2" t="s">
        <v>64</v>
      </c>
      <c r="P451" s="2" t="s">
        <v>1148</v>
      </c>
      <c r="W451" s="2">
        <v>461</v>
      </c>
      <c r="X451" s="2">
        <v>71</v>
      </c>
      <c r="Y451" s="2">
        <v>543</v>
      </c>
      <c r="Z451" s="2">
        <v>26</v>
      </c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>
        <f t="shared" si="7"/>
        <v>1004</v>
      </c>
      <c r="AV451" s="2">
        <f t="shared" si="7"/>
        <v>97</v>
      </c>
    </row>
    <row r="452" spans="1:48" x14ac:dyDescent="0.25">
      <c r="A452" s="2">
        <v>451</v>
      </c>
      <c r="B452" s="16" t="s">
        <v>213</v>
      </c>
      <c r="C452" s="26" t="s">
        <v>1101</v>
      </c>
      <c r="D452" s="33" t="s">
        <v>609</v>
      </c>
      <c r="E452" s="17" t="s">
        <v>8</v>
      </c>
      <c r="F452" s="17">
        <v>4400</v>
      </c>
      <c r="G452" s="28" t="s">
        <v>97</v>
      </c>
      <c r="H452" s="30">
        <v>2000</v>
      </c>
      <c r="I452" s="21">
        <v>44718</v>
      </c>
      <c r="J452" s="21"/>
      <c r="K452" s="18" t="s">
        <v>990</v>
      </c>
      <c r="L452" s="27">
        <v>0.45454545454545453</v>
      </c>
      <c r="M452" s="2" t="s">
        <v>1139</v>
      </c>
      <c r="N452" s="2" t="s">
        <v>57</v>
      </c>
      <c r="O452" s="2" t="s">
        <v>64</v>
      </c>
      <c r="P452" s="2" t="s">
        <v>1148</v>
      </c>
      <c r="W452" s="2">
        <v>163</v>
      </c>
      <c r="X452" s="2">
        <v>145</v>
      </c>
      <c r="Y452" s="2">
        <v>88</v>
      </c>
      <c r="Z452" s="2">
        <v>137</v>
      </c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>
        <f t="shared" si="7"/>
        <v>251</v>
      </c>
      <c r="AV452" s="2">
        <f t="shared" si="7"/>
        <v>282</v>
      </c>
    </row>
    <row r="453" spans="1:48" x14ac:dyDescent="0.25">
      <c r="A453" s="2">
        <v>452</v>
      </c>
      <c r="B453" s="16" t="s">
        <v>213</v>
      </c>
      <c r="C453" s="26" t="s">
        <v>1101</v>
      </c>
      <c r="D453" s="33" t="s">
        <v>610</v>
      </c>
      <c r="E453" s="17" t="s">
        <v>5</v>
      </c>
      <c r="F453" s="17">
        <v>13200</v>
      </c>
      <c r="G453" s="28" t="s">
        <v>111</v>
      </c>
      <c r="H453" s="30">
        <v>5000</v>
      </c>
      <c r="I453" s="21">
        <v>44718</v>
      </c>
      <c r="J453" s="21"/>
      <c r="K453" s="18" t="s">
        <v>990</v>
      </c>
      <c r="L453" s="27">
        <v>0.37878787878787878</v>
      </c>
      <c r="M453" s="2" t="s">
        <v>1139</v>
      </c>
      <c r="N453" s="2" t="s">
        <v>57</v>
      </c>
      <c r="O453" s="2" t="s">
        <v>86</v>
      </c>
      <c r="P453" s="2" t="s">
        <v>1148</v>
      </c>
      <c r="W453" s="2">
        <v>1159</v>
      </c>
      <c r="X453" s="2">
        <v>246.56</v>
      </c>
      <c r="Y453" s="2">
        <v>1117</v>
      </c>
      <c r="Z453" s="2">
        <v>301.87</v>
      </c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>
        <f t="shared" si="7"/>
        <v>2276</v>
      </c>
      <c r="AV453" s="2">
        <f t="shared" si="7"/>
        <v>548.43000000000006</v>
      </c>
    </row>
    <row r="454" spans="1:48" x14ac:dyDescent="0.25">
      <c r="A454" s="2">
        <v>453</v>
      </c>
      <c r="B454" s="16" t="s">
        <v>213</v>
      </c>
      <c r="C454" s="26" t="s">
        <v>1101</v>
      </c>
      <c r="D454" s="33" t="s">
        <v>611</v>
      </c>
      <c r="E454" s="17" t="s">
        <v>5</v>
      </c>
      <c r="F454" s="17">
        <v>7700</v>
      </c>
      <c r="G454" s="28" t="s">
        <v>131</v>
      </c>
      <c r="H454" s="30">
        <v>5000</v>
      </c>
      <c r="I454" s="21">
        <v>44718</v>
      </c>
      <c r="J454" s="21"/>
      <c r="K454" s="18" t="s">
        <v>990</v>
      </c>
      <c r="L454" s="27">
        <v>0.64935064935064934</v>
      </c>
      <c r="M454" s="2" t="s">
        <v>1141</v>
      </c>
      <c r="N454" s="2" t="s">
        <v>57</v>
      </c>
      <c r="O454" s="2" t="s">
        <v>86</v>
      </c>
      <c r="P454" s="2" t="s">
        <v>1148</v>
      </c>
      <c r="W454" s="2">
        <v>1190</v>
      </c>
      <c r="X454" s="2">
        <v>33.33</v>
      </c>
      <c r="Y454" s="2">
        <v>903</v>
      </c>
      <c r="Z454" s="2">
        <v>42</v>
      </c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>
        <f t="shared" si="7"/>
        <v>2093</v>
      </c>
      <c r="AV454" s="2">
        <f t="shared" si="7"/>
        <v>75.33</v>
      </c>
    </row>
    <row r="455" spans="1:48" x14ac:dyDescent="0.25">
      <c r="A455" s="2">
        <v>454</v>
      </c>
      <c r="B455" s="16" t="s">
        <v>213</v>
      </c>
      <c r="C455" s="26" t="s">
        <v>1103</v>
      </c>
      <c r="D455" s="33" t="s">
        <v>612</v>
      </c>
      <c r="E455" s="17" t="s">
        <v>17</v>
      </c>
      <c r="F455" s="17">
        <v>345000</v>
      </c>
      <c r="G455" s="28" t="s">
        <v>116</v>
      </c>
      <c r="H455" s="30">
        <v>33300</v>
      </c>
      <c r="I455" s="21">
        <v>44718</v>
      </c>
      <c r="J455" s="21"/>
      <c r="K455" s="18" t="s">
        <v>990</v>
      </c>
      <c r="L455" s="27">
        <v>9.6521739130434783E-2</v>
      </c>
      <c r="M455" s="2" t="s">
        <v>1137</v>
      </c>
      <c r="N455" s="2" t="s">
        <v>54</v>
      </c>
      <c r="O455" s="2" t="s">
        <v>66</v>
      </c>
      <c r="P455" s="2" t="s">
        <v>1149</v>
      </c>
      <c r="W455" s="2">
        <v>65776</v>
      </c>
      <c r="X455" s="2">
        <v>0</v>
      </c>
      <c r="Y455" s="2">
        <v>60036</v>
      </c>
      <c r="Z455" s="2">
        <v>0.4</v>
      </c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>
        <f t="shared" si="7"/>
        <v>125812</v>
      </c>
      <c r="AV455" s="2">
        <f t="shared" si="7"/>
        <v>0.4</v>
      </c>
    </row>
    <row r="456" spans="1:48" x14ac:dyDescent="0.25">
      <c r="A456" s="2">
        <v>455</v>
      </c>
      <c r="B456" s="16" t="s">
        <v>213</v>
      </c>
      <c r="C456" s="26" t="s">
        <v>1103</v>
      </c>
      <c r="D456" s="33" t="s">
        <v>613</v>
      </c>
      <c r="E456" s="17" t="s">
        <v>8</v>
      </c>
      <c r="F456" s="17">
        <v>4400</v>
      </c>
      <c r="G456" s="28" t="s">
        <v>97</v>
      </c>
      <c r="H456" s="30">
        <v>3680</v>
      </c>
      <c r="I456" s="21">
        <v>44718</v>
      </c>
      <c r="J456" s="21"/>
      <c r="K456" s="18" t="s">
        <v>990</v>
      </c>
      <c r="L456" s="27">
        <v>0.83636363636363631</v>
      </c>
      <c r="M456" s="2" t="s">
        <v>1141</v>
      </c>
      <c r="N456" s="2" t="s">
        <v>57</v>
      </c>
      <c r="O456" s="2" t="s">
        <v>64</v>
      </c>
      <c r="P456" s="2" t="s">
        <v>1148</v>
      </c>
      <c r="W456" s="2">
        <v>958</v>
      </c>
      <c r="X456" s="2">
        <v>0.39</v>
      </c>
      <c r="Y456" s="2">
        <v>812</v>
      </c>
      <c r="Z456" s="2">
        <v>0.44</v>
      </c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>
        <f t="shared" si="7"/>
        <v>1770</v>
      </c>
      <c r="AV456" s="2">
        <f t="shared" si="7"/>
        <v>0.83000000000000007</v>
      </c>
    </row>
    <row r="457" spans="1:48" x14ac:dyDescent="0.25">
      <c r="A457" s="2">
        <v>456</v>
      </c>
      <c r="B457" s="16" t="s">
        <v>213</v>
      </c>
      <c r="C457" s="26" t="s">
        <v>1103</v>
      </c>
      <c r="D457" s="33" t="s">
        <v>614</v>
      </c>
      <c r="E457" s="17" t="s">
        <v>8</v>
      </c>
      <c r="F457" s="17">
        <v>4400</v>
      </c>
      <c r="G457" s="28" t="s">
        <v>97</v>
      </c>
      <c r="H457" s="30">
        <v>3000</v>
      </c>
      <c r="I457" s="21">
        <v>44718</v>
      </c>
      <c r="J457" s="21"/>
      <c r="K457" s="18" t="s">
        <v>990</v>
      </c>
      <c r="L457" s="27">
        <v>0.68181818181818177</v>
      </c>
      <c r="M457" s="2" t="s">
        <v>1141</v>
      </c>
      <c r="N457" s="2" t="s">
        <v>57</v>
      </c>
      <c r="O457" s="2" t="s">
        <v>64</v>
      </c>
      <c r="P457" s="2" t="s">
        <v>1148</v>
      </c>
      <c r="W457" s="2">
        <v>606</v>
      </c>
      <c r="X457" s="2">
        <v>149.09</v>
      </c>
      <c r="Y457" s="2">
        <v>541</v>
      </c>
      <c r="Z457" s="2">
        <v>153.9</v>
      </c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>
        <f t="shared" si="7"/>
        <v>1147</v>
      </c>
      <c r="AV457" s="2">
        <f t="shared" si="7"/>
        <v>302.99</v>
      </c>
    </row>
    <row r="458" spans="1:48" x14ac:dyDescent="0.25">
      <c r="A458" s="2">
        <v>457</v>
      </c>
      <c r="B458" s="16" t="s">
        <v>213</v>
      </c>
      <c r="C458" s="26" t="s">
        <v>1103</v>
      </c>
      <c r="D458" s="33" t="s">
        <v>615</v>
      </c>
      <c r="E458" s="17" t="s">
        <v>8</v>
      </c>
      <c r="F458" s="17">
        <v>4400</v>
      </c>
      <c r="G458" s="28" t="s">
        <v>97</v>
      </c>
      <c r="H458" s="30">
        <v>3000</v>
      </c>
      <c r="I458" s="21">
        <v>44718</v>
      </c>
      <c r="J458" s="21"/>
      <c r="K458" s="18" t="s">
        <v>990</v>
      </c>
      <c r="L458" s="27">
        <v>0.68181818181818177</v>
      </c>
      <c r="M458" s="2" t="s">
        <v>1141</v>
      </c>
      <c r="N458" s="2" t="s">
        <v>57</v>
      </c>
      <c r="O458" s="2" t="s">
        <v>64</v>
      </c>
      <c r="P458" s="2" t="s">
        <v>1148</v>
      </c>
      <c r="W458" s="2">
        <v>212</v>
      </c>
      <c r="X458" s="2">
        <v>186.29</v>
      </c>
      <c r="Y458" s="2">
        <v>217</v>
      </c>
      <c r="Z458" s="2">
        <v>192.72</v>
      </c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>
        <f t="shared" si="7"/>
        <v>429</v>
      </c>
      <c r="AV458" s="2">
        <f t="shared" si="7"/>
        <v>379.01</v>
      </c>
    </row>
    <row r="459" spans="1:48" x14ac:dyDescent="0.25">
      <c r="A459" s="2">
        <v>458</v>
      </c>
      <c r="B459" s="16" t="s">
        <v>214</v>
      </c>
      <c r="C459" s="26" t="s">
        <v>1073</v>
      </c>
      <c r="D459" s="33" t="s">
        <v>616</v>
      </c>
      <c r="E459" s="17" t="s">
        <v>8</v>
      </c>
      <c r="F459" s="17">
        <v>4400</v>
      </c>
      <c r="G459" s="28" t="s">
        <v>97</v>
      </c>
      <c r="H459" s="30">
        <v>2250</v>
      </c>
      <c r="I459" s="21">
        <v>44718</v>
      </c>
      <c r="J459" s="21"/>
      <c r="K459" s="18" t="s">
        <v>990</v>
      </c>
      <c r="L459" s="27">
        <v>0.51136363636363635</v>
      </c>
      <c r="M459" s="2" t="s">
        <v>1140</v>
      </c>
      <c r="N459" s="2" t="s">
        <v>57</v>
      </c>
      <c r="O459" s="2" t="s">
        <v>64</v>
      </c>
      <c r="P459" s="2" t="s">
        <v>1148</v>
      </c>
      <c r="W459" s="2">
        <v>709</v>
      </c>
      <c r="X459" s="2">
        <v>62</v>
      </c>
      <c r="Y459" s="2">
        <v>305</v>
      </c>
      <c r="Z459" s="2">
        <v>99</v>
      </c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>
        <f t="shared" si="7"/>
        <v>1014</v>
      </c>
      <c r="AV459" s="2">
        <f t="shared" si="7"/>
        <v>161</v>
      </c>
    </row>
    <row r="460" spans="1:48" x14ac:dyDescent="0.25">
      <c r="A460" s="2">
        <v>459</v>
      </c>
      <c r="B460" s="16" t="s">
        <v>209</v>
      </c>
      <c r="C460" s="26" t="s">
        <v>1067</v>
      </c>
      <c r="D460" s="33" t="s">
        <v>617</v>
      </c>
      <c r="E460" s="17" t="s">
        <v>8</v>
      </c>
      <c r="F460" s="17">
        <v>5500</v>
      </c>
      <c r="G460" s="28" t="s">
        <v>90</v>
      </c>
      <c r="H460" s="30">
        <v>3000</v>
      </c>
      <c r="I460" s="21">
        <v>44749</v>
      </c>
      <c r="J460" s="21"/>
      <c r="K460" s="18" t="s">
        <v>990</v>
      </c>
      <c r="L460" s="27">
        <v>0.54545454545454541</v>
      </c>
      <c r="M460" s="2" t="s">
        <v>1140</v>
      </c>
      <c r="N460" s="2" t="s">
        <v>57</v>
      </c>
      <c r="O460" s="2" t="s">
        <v>64</v>
      </c>
      <c r="P460" s="2" t="s">
        <v>1148</v>
      </c>
      <c r="W460" s="2">
        <v>512</v>
      </c>
      <c r="X460" s="2">
        <v>369</v>
      </c>
      <c r="Y460" s="2">
        <v>1118</v>
      </c>
      <c r="Z460" s="2">
        <v>209</v>
      </c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>
        <f t="shared" si="7"/>
        <v>1630</v>
      </c>
      <c r="AV460" s="2">
        <f t="shared" si="7"/>
        <v>578</v>
      </c>
    </row>
    <row r="461" spans="1:48" x14ac:dyDescent="0.25">
      <c r="A461" s="2">
        <v>460</v>
      </c>
      <c r="B461" s="16" t="s">
        <v>212</v>
      </c>
      <c r="C461" s="26" t="s">
        <v>1099</v>
      </c>
      <c r="D461" s="33" t="s">
        <v>618</v>
      </c>
      <c r="E461" s="17" t="s">
        <v>8</v>
      </c>
      <c r="F461" s="17">
        <v>4400</v>
      </c>
      <c r="G461" s="28" t="s">
        <v>97</v>
      </c>
      <c r="H461" s="30">
        <v>1640</v>
      </c>
      <c r="I461" s="21">
        <v>44749</v>
      </c>
      <c r="J461" s="21"/>
      <c r="K461" s="18" t="s">
        <v>990</v>
      </c>
      <c r="L461" s="27">
        <v>0.37272727272727274</v>
      </c>
      <c r="M461" s="2" t="s">
        <v>1139</v>
      </c>
      <c r="N461" s="2" t="s">
        <v>57</v>
      </c>
      <c r="O461" s="2" t="s">
        <v>64</v>
      </c>
      <c r="P461" s="2" t="s">
        <v>1148</v>
      </c>
      <c r="W461" s="2">
        <v>496</v>
      </c>
      <c r="X461" s="2">
        <v>26.26</v>
      </c>
      <c r="Y461" s="2">
        <v>502</v>
      </c>
      <c r="Z461" s="2">
        <v>29.46</v>
      </c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>
        <f t="shared" si="7"/>
        <v>998</v>
      </c>
      <c r="AV461" s="2">
        <f t="shared" si="7"/>
        <v>55.72</v>
      </c>
    </row>
    <row r="462" spans="1:48" x14ac:dyDescent="0.25">
      <c r="A462" s="2">
        <v>461</v>
      </c>
      <c r="B462" s="16" t="s">
        <v>213</v>
      </c>
      <c r="C462" s="26" t="s">
        <v>1101</v>
      </c>
      <c r="D462" s="33" t="s">
        <v>619</v>
      </c>
      <c r="E462" s="17" t="s">
        <v>8</v>
      </c>
      <c r="F462" s="17">
        <v>3500</v>
      </c>
      <c r="G462" s="28" t="s">
        <v>93</v>
      </c>
      <c r="H462" s="30">
        <v>2000</v>
      </c>
      <c r="I462" s="21">
        <v>44749</v>
      </c>
      <c r="J462" s="21"/>
      <c r="K462" s="18" t="s">
        <v>990</v>
      </c>
      <c r="L462" s="27">
        <v>0.5714285714285714</v>
      </c>
      <c r="M462" s="2" t="s">
        <v>1140</v>
      </c>
      <c r="N462" s="2" t="s">
        <v>57</v>
      </c>
      <c r="O462" s="2" t="s">
        <v>64</v>
      </c>
      <c r="P462" s="2" t="s">
        <v>1148</v>
      </c>
      <c r="W462" s="2">
        <v>83</v>
      </c>
      <c r="X462" s="2">
        <v>159</v>
      </c>
      <c r="Y462" s="2">
        <v>0</v>
      </c>
      <c r="Z462" s="2">
        <v>158</v>
      </c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>
        <f t="shared" si="7"/>
        <v>83</v>
      </c>
      <c r="AV462" s="2">
        <f t="shared" si="7"/>
        <v>317</v>
      </c>
    </row>
    <row r="463" spans="1:48" x14ac:dyDescent="0.25">
      <c r="A463" s="2">
        <v>462</v>
      </c>
      <c r="B463" s="16" t="s">
        <v>213</v>
      </c>
      <c r="C463" s="26" t="s">
        <v>1104</v>
      </c>
      <c r="D463" s="33" t="s">
        <v>620</v>
      </c>
      <c r="E463" s="17" t="s">
        <v>16</v>
      </c>
      <c r="F463" s="17">
        <v>82500</v>
      </c>
      <c r="G463" s="28" t="s">
        <v>135</v>
      </c>
      <c r="H463" s="30">
        <v>10000</v>
      </c>
      <c r="I463" s="21">
        <v>44749</v>
      </c>
      <c r="J463" s="21"/>
      <c r="K463" s="18" t="s">
        <v>990</v>
      </c>
      <c r="L463" s="27">
        <v>0.12121212121212122</v>
      </c>
      <c r="M463" s="2" t="s">
        <v>1137</v>
      </c>
      <c r="N463" s="2" t="s">
        <v>55</v>
      </c>
      <c r="O463" s="2" t="s">
        <v>69</v>
      </c>
      <c r="P463" s="2" t="s">
        <v>1148</v>
      </c>
      <c r="W463" s="2">
        <v>12200</v>
      </c>
      <c r="X463" s="2">
        <v>16.2</v>
      </c>
      <c r="Y463" s="2">
        <v>11547</v>
      </c>
      <c r="Z463" s="2">
        <v>9</v>
      </c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>
        <f t="shared" si="7"/>
        <v>23747</v>
      </c>
      <c r="AV463" s="2">
        <f t="shared" si="7"/>
        <v>25.2</v>
      </c>
    </row>
    <row r="464" spans="1:48" x14ac:dyDescent="0.25">
      <c r="A464" s="2">
        <v>463</v>
      </c>
      <c r="B464" s="16" t="s">
        <v>214</v>
      </c>
      <c r="C464" s="26" t="s">
        <v>1073</v>
      </c>
      <c r="D464" s="33" t="s">
        <v>621</v>
      </c>
      <c r="E464" s="17" t="s">
        <v>15</v>
      </c>
      <c r="F464" s="17">
        <v>105000</v>
      </c>
      <c r="G464" s="28" t="s">
        <v>939</v>
      </c>
      <c r="H464" s="30">
        <v>15000</v>
      </c>
      <c r="I464" s="21">
        <v>44749</v>
      </c>
      <c r="J464" s="21"/>
      <c r="K464" s="18" t="s">
        <v>990</v>
      </c>
      <c r="L464" s="27">
        <v>0.14285714285714285</v>
      </c>
      <c r="M464" s="2" t="s">
        <v>1137</v>
      </c>
      <c r="N464" s="2" t="s">
        <v>53</v>
      </c>
      <c r="O464" s="2" t="s">
        <v>62</v>
      </c>
      <c r="P464" s="2" t="s">
        <v>1148</v>
      </c>
      <c r="W464" s="2">
        <v>8128</v>
      </c>
      <c r="X464" s="2">
        <v>95.6</v>
      </c>
      <c r="Y464" s="2">
        <v>8660</v>
      </c>
      <c r="Z464" s="2">
        <v>51.6</v>
      </c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>
        <f t="shared" si="7"/>
        <v>16788</v>
      </c>
      <c r="AV464" s="2">
        <f t="shared" si="7"/>
        <v>147.19999999999999</v>
      </c>
    </row>
    <row r="465" spans="1:48" x14ac:dyDescent="0.25">
      <c r="A465" s="2">
        <v>464</v>
      </c>
      <c r="B465" s="16" t="s">
        <v>215</v>
      </c>
      <c r="C465" s="26" t="s">
        <v>1111</v>
      </c>
      <c r="D465" s="33" t="s">
        <v>622</v>
      </c>
      <c r="E465" s="17" t="s">
        <v>8</v>
      </c>
      <c r="F465" s="17">
        <v>5500</v>
      </c>
      <c r="G465" s="28" t="s">
        <v>90</v>
      </c>
      <c r="H465" s="30">
        <v>4000</v>
      </c>
      <c r="I465" s="21">
        <v>44749</v>
      </c>
      <c r="J465" s="21"/>
      <c r="K465" s="18" t="s">
        <v>990</v>
      </c>
      <c r="L465" s="27">
        <v>0.72727272727272729</v>
      </c>
      <c r="M465" s="2" t="s">
        <v>1141</v>
      </c>
      <c r="N465" s="2" t="s">
        <v>57</v>
      </c>
      <c r="O465" s="2" t="s">
        <v>64</v>
      </c>
      <c r="P465" s="2" t="s">
        <v>1148</v>
      </c>
      <c r="W465" s="2">
        <v>779</v>
      </c>
      <c r="X465" s="2">
        <v>0</v>
      </c>
      <c r="Y465" s="2">
        <v>733</v>
      </c>
      <c r="Z465" s="2">
        <v>0.56000000000000005</v>
      </c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>
        <f t="shared" si="7"/>
        <v>1512</v>
      </c>
      <c r="AV465" s="2">
        <f t="shared" si="7"/>
        <v>0.56000000000000005</v>
      </c>
    </row>
    <row r="466" spans="1:48" x14ac:dyDescent="0.25">
      <c r="A466" s="2">
        <v>465</v>
      </c>
      <c r="B466" s="16" t="s">
        <v>385</v>
      </c>
      <c r="C466" s="26" t="s">
        <v>1052</v>
      </c>
      <c r="D466" s="33" t="s">
        <v>623</v>
      </c>
      <c r="E466" s="17" t="s">
        <v>15</v>
      </c>
      <c r="F466" s="17">
        <v>41500</v>
      </c>
      <c r="G466" s="28" t="s">
        <v>929</v>
      </c>
      <c r="H466" s="30">
        <v>10000</v>
      </c>
      <c r="I466" s="21">
        <v>44781</v>
      </c>
      <c r="J466" s="21"/>
      <c r="K466" s="18" t="s">
        <v>990</v>
      </c>
      <c r="L466" s="27">
        <v>0.24096385542168675</v>
      </c>
      <c r="M466" s="2" t="s">
        <v>1138</v>
      </c>
      <c r="N466" s="2" t="s">
        <v>53</v>
      </c>
      <c r="O466" s="2" t="s">
        <v>62</v>
      </c>
      <c r="P466" s="2" t="s">
        <v>1148</v>
      </c>
      <c r="W466" s="2">
        <v>1560</v>
      </c>
      <c r="X466" s="2">
        <v>394.94</v>
      </c>
      <c r="Y466" s="2">
        <v>2781</v>
      </c>
      <c r="Z466" s="2">
        <v>198.75</v>
      </c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>
        <f t="shared" ref="AU466:AV529" si="8">W466+Y466+AA466+AC466+AE466+AG466+AI466+AK466+AM466+AO466+AQ466+AS466</f>
        <v>4341</v>
      </c>
      <c r="AV466" s="2">
        <f t="shared" si="8"/>
        <v>593.69000000000005</v>
      </c>
    </row>
    <row r="467" spans="1:48" x14ac:dyDescent="0.25">
      <c r="A467" s="2">
        <v>466</v>
      </c>
      <c r="B467" s="16" t="s">
        <v>209</v>
      </c>
      <c r="C467" s="26" t="s">
        <v>1060</v>
      </c>
      <c r="D467" s="33" t="s">
        <v>624</v>
      </c>
      <c r="E467" s="17" t="s">
        <v>7</v>
      </c>
      <c r="F467" s="17">
        <v>2200</v>
      </c>
      <c r="G467" s="28" t="s">
        <v>91</v>
      </c>
      <c r="H467" s="30">
        <v>2000</v>
      </c>
      <c r="I467" s="21">
        <v>44781</v>
      </c>
      <c r="J467" s="21"/>
      <c r="K467" s="18" t="s">
        <v>990</v>
      </c>
      <c r="L467" s="27">
        <v>0.90909090909090906</v>
      </c>
      <c r="M467" s="2" t="s">
        <v>1141</v>
      </c>
      <c r="N467" s="2" t="s">
        <v>57</v>
      </c>
      <c r="O467" s="2" t="s">
        <v>23</v>
      </c>
      <c r="P467" s="2" t="s">
        <v>1148</v>
      </c>
      <c r="W467" s="2">
        <v>146</v>
      </c>
      <c r="X467" s="2">
        <v>153</v>
      </c>
      <c r="Y467" s="2">
        <v>140</v>
      </c>
      <c r="Z467" s="2">
        <v>178</v>
      </c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>
        <f t="shared" si="8"/>
        <v>286</v>
      </c>
      <c r="AV467" s="2">
        <f t="shared" si="8"/>
        <v>331</v>
      </c>
    </row>
    <row r="468" spans="1:48" x14ac:dyDescent="0.25">
      <c r="A468" s="2">
        <v>467</v>
      </c>
      <c r="B468" s="16" t="s">
        <v>209</v>
      </c>
      <c r="C468" s="26" t="s">
        <v>1068</v>
      </c>
      <c r="D468" s="33" t="s">
        <v>625</v>
      </c>
      <c r="E468" s="17" t="s">
        <v>5</v>
      </c>
      <c r="F468" s="17">
        <v>10600</v>
      </c>
      <c r="G468" s="28" t="s">
        <v>95</v>
      </c>
      <c r="H468" s="30">
        <v>10000</v>
      </c>
      <c r="I468" s="21">
        <v>44781</v>
      </c>
      <c r="J468" s="21"/>
      <c r="K468" s="18" t="s">
        <v>990</v>
      </c>
      <c r="L468" s="27">
        <v>0.94339622641509435</v>
      </c>
      <c r="M468" s="2" t="s">
        <v>1141</v>
      </c>
      <c r="N468" s="2" t="s">
        <v>57</v>
      </c>
      <c r="O468" s="2" t="s">
        <v>86</v>
      </c>
      <c r="P468" s="2" t="s">
        <v>1148</v>
      </c>
      <c r="W468" s="2">
        <v>604</v>
      </c>
      <c r="X468" s="2">
        <v>651.22</v>
      </c>
      <c r="Y468" s="2">
        <v>336</v>
      </c>
      <c r="Z468" s="2">
        <v>747.16</v>
      </c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>
        <f t="shared" si="8"/>
        <v>940</v>
      </c>
      <c r="AV468" s="2">
        <f t="shared" si="8"/>
        <v>1398.38</v>
      </c>
    </row>
    <row r="469" spans="1:48" x14ac:dyDescent="0.25">
      <c r="A469" s="2">
        <v>468</v>
      </c>
      <c r="B469" s="16" t="s">
        <v>212</v>
      </c>
      <c r="C469" s="26" t="s">
        <v>1100</v>
      </c>
      <c r="D469" s="33" t="s">
        <v>626</v>
      </c>
      <c r="E469" s="17" t="s">
        <v>6</v>
      </c>
      <c r="F469" s="17">
        <v>3500</v>
      </c>
      <c r="G469" s="28" t="s">
        <v>99</v>
      </c>
      <c r="H469" s="30">
        <v>2000</v>
      </c>
      <c r="I469" s="21">
        <v>44781</v>
      </c>
      <c r="J469" s="21"/>
      <c r="K469" s="18" t="s">
        <v>990</v>
      </c>
      <c r="L469" s="27">
        <v>0.5714285714285714</v>
      </c>
      <c r="M469" s="2" t="s">
        <v>1140</v>
      </c>
      <c r="N469" s="2" t="s">
        <v>54</v>
      </c>
      <c r="O469" s="2" t="s">
        <v>82</v>
      </c>
      <c r="P469" s="2" t="s">
        <v>1148</v>
      </c>
      <c r="W469" s="2">
        <v>316</v>
      </c>
      <c r="X469" s="2">
        <v>27.03</v>
      </c>
      <c r="Y469" s="2">
        <v>324</v>
      </c>
      <c r="Z469" s="2">
        <v>19.22</v>
      </c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>
        <f t="shared" si="8"/>
        <v>640</v>
      </c>
      <c r="AV469" s="2">
        <f t="shared" si="8"/>
        <v>46.25</v>
      </c>
    </row>
    <row r="470" spans="1:48" x14ac:dyDescent="0.25">
      <c r="A470" s="2">
        <v>469</v>
      </c>
      <c r="B470" s="16" t="s">
        <v>213</v>
      </c>
      <c r="C470" s="26" t="s">
        <v>1101</v>
      </c>
      <c r="D470" s="33" t="s">
        <v>627</v>
      </c>
      <c r="E470" s="17" t="s">
        <v>8</v>
      </c>
      <c r="F470" s="17">
        <v>3500</v>
      </c>
      <c r="G470" s="28" t="s">
        <v>93</v>
      </c>
      <c r="H470" s="30">
        <v>2000</v>
      </c>
      <c r="I470" s="21">
        <v>44781</v>
      </c>
      <c r="J470" s="21"/>
      <c r="K470" s="18" t="s">
        <v>990</v>
      </c>
      <c r="L470" s="27">
        <v>0.5714285714285714</v>
      </c>
      <c r="M470" s="2" t="s">
        <v>1140</v>
      </c>
      <c r="N470" s="2" t="s">
        <v>57</v>
      </c>
      <c r="O470" s="2" t="s">
        <v>64</v>
      </c>
      <c r="P470" s="2" t="s">
        <v>1148</v>
      </c>
      <c r="W470" s="2">
        <v>280</v>
      </c>
      <c r="X470" s="2">
        <v>95</v>
      </c>
      <c r="Y470" s="2">
        <v>270</v>
      </c>
      <c r="Z470" s="2">
        <v>78</v>
      </c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>
        <f t="shared" si="8"/>
        <v>550</v>
      </c>
      <c r="AV470" s="2">
        <f t="shared" si="8"/>
        <v>173</v>
      </c>
    </row>
    <row r="471" spans="1:48" x14ac:dyDescent="0.25">
      <c r="A471" s="2">
        <v>470</v>
      </c>
      <c r="B471" s="16" t="s">
        <v>213</v>
      </c>
      <c r="C471" s="26" t="s">
        <v>1101</v>
      </c>
      <c r="D471" s="33" t="s">
        <v>628</v>
      </c>
      <c r="E471" s="17" t="s">
        <v>8</v>
      </c>
      <c r="F471" s="17">
        <v>5500</v>
      </c>
      <c r="G471" s="28" t="s">
        <v>90</v>
      </c>
      <c r="H471" s="30">
        <v>2000</v>
      </c>
      <c r="I471" s="21">
        <v>44781</v>
      </c>
      <c r="J471" s="21"/>
      <c r="K471" s="18" t="s">
        <v>990</v>
      </c>
      <c r="L471" s="27">
        <v>0.36363636363636365</v>
      </c>
      <c r="M471" s="2" t="s">
        <v>1139</v>
      </c>
      <c r="N471" s="2" t="s">
        <v>57</v>
      </c>
      <c r="O471" s="2" t="s">
        <v>64</v>
      </c>
      <c r="P471" s="2" t="s">
        <v>1148</v>
      </c>
      <c r="W471" s="2">
        <v>865</v>
      </c>
      <c r="X471" s="2">
        <v>52</v>
      </c>
      <c r="Y471" s="2">
        <v>1093</v>
      </c>
      <c r="Z471" s="2">
        <v>22</v>
      </c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>
        <f t="shared" si="8"/>
        <v>1958</v>
      </c>
      <c r="AV471" s="2">
        <f t="shared" si="8"/>
        <v>74</v>
      </c>
    </row>
    <row r="472" spans="1:48" x14ac:dyDescent="0.25">
      <c r="A472" s="2">
        <v>471</v>
      </c>
      <c r="B472" s="16" t="s">
        <v>213</v>
      </c>
      <c r="C472" s="26" t="s">
        <v>1101</v>
      </c>
      <c r="D472" s="33" t="s">
        <v>629</v>
      </c>
      <c r="E472" s="17" t="s">
        <v>8</v>
      </c>
      <c r="F472" s="17">
        <v>3500</v>
      </c>
      <c r="G472" s="28" t="s">
        <v>93</v>
      </c>
      <c r="H472" s="30">
        <v>2000</v>
      </c>
      <c r="I472" s="21">
        <v>44781</v>
      </c>
      <c r="J472" s="21"/>
      <c r="K472" s="18" t="s">
        <v>990</v>
      </c>
      <c r="L472" s="27">
        <v>0.5714285714285714</v>
      </c>
      <c r="M472" s="2" t="s">
        <v>1140</v>
      </c>
      <c r="N472" s="2" t="s">
        <v>57</v>
      </c>
      <c r="O472" s="2" t="s">
        <v>64</v>
      </c>
      <c r="P472" s="2" t="s">
        <v>1148</v>
      </c>
      <c r="W472" s="2">
        <v>360</v>
      </c>
      <c r="X472" s="2">
        <v>89</v>
      </c>
      <c r="Y472" s="2">
        <v>208</v>
      </c>
      <c r="Z472" s="2">
        <v>86</v>
      </c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>
        <f t="shared" si="8"/>
        <v>568</v>
      </c>
      <c r="AV472" s="2">
        <f t="shared" si="8"/>
        <v>175</v>
      </c>
    </row>
    <row r="473" spans="1:48" x14ac:dyDescent="0.25">
      <c r="A473" s="2">
        <v>472</v>
      </c>
      <c r="B473" s="16" t="s">
        <v>213</v>
      </c>
      <c r="C473" s="26" t="s">
        <v>1101</v>
      </c>
      <c r="D473" s="33" t="s">
        <v>630</v>
      </c>
      <c r="E473" s="17" t="s">
        <v>5</v>
      </c>
      <c r="F473" s="17">
        <v>11000</v>
      </c>
      <c r="G473" s="28" t="s">
        <v>132</v>
      </c>
      <c r="H473" s="30">
        <v>5000</v>
      </c>
      <c r="I473" s="21">
        <v>44781</v>
      </c>
      <c r="J473" s="21"/>
      <c r="K473" s="18" t="s">
        <v>990</v>
      </c>
      <c r="L473" s="27">
        <v>0.45454545454545453</v>
      </c>
      <c r="M473" s="2" t="s">
        <v>1139</v>
      </c>
      <c r="N473" s="2" t="s">
        <v>57</v>
      </c>
      <c r="O473" s="2" t="s">
        <v>86</v>
      </c>
      <c r="P473" s="2" t="s">
        <v>1148</v>
      </c>
      <c r="W473" s="2">
        <v>971</v>
      </c>
      <c r="X473" s="2">
        <v>18</v>
      </c>
      <c r="Y473" s="2">
        <v>1054</v>
      </c>
      <c r="Z473" s="2">
        <v>20</v>
      </c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>
        <f t="shared" si="8"/>
        <v>2025</v>
      </c>
      <c r="AV473" s="2">
        <f t="shared" si="8"/>
        <v>38</v>
      </c>
    </row>
    <row r="474" spans="1:48" x14ac:dyDescent="0.25">
      <c r="A474" s="2">
        <v>473</v>
      </c>
      <c r="B474" s="16" t="s">
        <v>213</v>
      </c>
      <c r="C474" s="26" t="s">
        <v>1101</v>
      </c>
      <c r="D474" s="33" t="s">
        <v>631</v>
      </c>
      <c r="E474" s="17" t="s">
        <v>5</v>
      </c>
      <c r="F474" s="17">
        <v>7700</v>
      </c>
      <c r="G474" s="28" t="s">
        <v>131</v>
      </c>
      <c r="H474" s="30">
        <v>5000</v>
      </c>
      <c r="I474" s="21">
        <v>44781</v>
      </c>
      <c r="J474" s="21"/>
      <c r="K474" s="18" t="s">
        <v>990</v>
      </c>
      <c r="L474" s="27">
        <v>0.64935064935064934</v>
      </c>
      <c r="M474" s="2" t="s">
        <v>1141</v>
      </c>
      <c r="N474" s="2" t="s">
        <v>57</v>
      </c>
      <c r="O474" s="2" t="s">
        <v>86</v>
      </c>
      <c r="P474" s="2" t="s">
        <v>1148</v>
      </c>
      <c r="W474" s="2">
        <v>990</v>
      </c>
      <c r="X474" s="2">
        <v>54</v>
      </c>
      <c r="Y474" s="2">
        <v>1007</v>
      </c>
      <c r="Z474" s="2">
        <v>38</v>
      </c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>
        <f t="shared" si="8"/>
        <v>1997</v>
      </c>
      <c r="AV474" s="2">
        <f t="shared" si="8"/>
        <v>92</v>
      </c>
    </row>
    <row r="475" spans="1:48" x14ac:dyDescent="0.25">
      <c r="A475" s="2">
        <v>474</v>
      </c>
      <c r="B475" s="16" t="s">
        <v>213</v>
      </c>
      <c r="C475" s="26" t="s">
        <v>1103</v>
      </c>
      <c r="D475" s="33" t="s">
        <v>632</v>
      </c>
      <c r="E475" s="17" t="s">
        <v>8</v>
      </c>
      <c r="F475" s="17">
        <v>5500</v>
      </c>
      <c r="G475" s="28" t="s">
        <v>90</v>
      </c>
      <c r="H475" s="30">
        <v>3000</v>
      </c>
      <c r="I475" s="21">
        <v>44781</v>
      </c>
      <c r="J475" s="21"/>
      <c r="K475" s="18" t="s">
        <v>990</v>
      </c>
      <c r="L475" s="27">
        <v>0.54545454545454541</v>
      </c>
      <c r="M475" s="2" t="s">
        <v>1140</v>
      </c>
      <c r="N475" s="2" t="s">
        <v>57</v>
      </c>
      <c r="O475" s="2" t="s">
        <v>64</v>
      </c>
      <c r="P475" s="2" t="s">
        <v>1148</v>
      </c>
      <c r="W475" s="2">
        <v>795</v>
      </c>
      <c r="X475" s="2">
        <v>156.38999999999999</v>
      </c>
      <c r="Y475" s="2">
        <v>578</v>
      </c>
      <c r="Z475" s="2">
        <v>153.24</v>
      </c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>
        <f t="shared" si="8"/>
        <v>1373</v>
      </c>
      <c r="AV475" s="2">
        <f t="shared" si="8"/>
        <v>309.63</v>
      </c>
    </row>
    <row r="476" spans="1:48" x14ac:dyDescent="0.25">
      <c r="A476" s="2">
        <v>475</v>
      </c>
      <c r="B476" s="16" t="s">
        <v>213</v>
      </c>
      <c r="C476" s="26" t="s">
        <v>1103</v>
      </c>
      <c r="D476" s="33" t="s">
        <v>633</v>
      </c>
      <c r="E476" s="17" t="s">
        <v>8</v>
      </c>
      <c r="F476" s="17">
        <v>5500</v>
      </c>
      <c r="G476" s="28" t="s">
        <v>90</v>
      </c>
      <c r="H476" s="30">
        <v>4400</v>
      </c>
      <c r="I476" s="21">
        <v>44781</v>
      </c>
      <c r="J476" s="21"/>
      <c r="K476" s="18" t="s">
        <v>990</v>
      </c>
      <c r="L476" s="27">
        <v>0.8</v>
      </c>
      <c r="M476" s="2" t="s">
        <v>1141</v>
      </c>
      <c r="N476" s="2" t="s">
        <v>57</v>
      </c>
      <c r="O476" s="2" t="s">
        <v>64</v>
      </c>
      <c r="P476" s="2" t="s">
        <v>1148</v>
      </c>
      <c r="W476" s="2">
        <v>807</v>
      </c>
      <c r="X476" s="2">
        <v>243.48</v>
      </c>
      <c r="Y476" s="2">
        <v>872</v>
      </c>
      <c r="Z476" s="2">
        <v>229.19</v>
      </c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>
        <f t="shared" si="8"/>
        <v>1679</v>
      </c>
      <c r="AV476" s="2">
        <f t="shared" si="8"/>
        <v>472.66999999999996</v>
      </c>
    </row>
    <row r="477" spans="1:48" x14ac:dyDescent="0.25">
      <c r="A477" s="2">
        <v>476</v>
      </c>
      <c r="B477" s="16" t="s">
        <v>213</v>
      </c>
      <c r="C477" s="26" t="s">
        <v>1104</v>
      </c>
      <c r="D477" s="33" t="s">
        <v>634</v>
      </c>
      <c r="E477" s="17" t="s">
        <v>5</v>
      </c>
      <c r="F477" s="17">
        <v>7700</v>
      </c>
      <c r="G477" s="28" t="s">
        <v>131</v>
      </c>
      <c r="H477" s="30">
        <v>5000</v>
      </c>
      <c r="I477" s="21">
        <v>44781</v>
      </c>
      <c r="J477" s="21"/>
      <c r="K477" s="18" t="s">
        <v>990</v>
      </c>
      <c r="L477" s="27">
        <v>0.64935064935064934</v>
      </c>
      <c r="M477" s="2" t="s">
        <v>1141</v>
      </c>
      <c r="N477" s="2" t="s">
        <v>57</v>
      </c>
      <c r="O477" s="2" t="s">
        <v>86</v>
      </c>
      <c r="P477" s="2" t="s">
        <v>1148</v>
      </c>
      <c r="W477" s="2">
        <v>719</v>
      </c>
      <c r="X477" s="2">
        <v>188</v>
      </c>
      <c r="Y477" s="2">
        <v>652</v>
      </c>
      <c r="Z477" s="2">
        <v>205</v>
      </c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>
        <f t="shared" si="8"/>
        <v>1371</v>
      </c>
      <c r="AV477" s="2">
        <f t="shared" si="8"/>
        <v>393</v>
      </c>
    </row>
    <row r="478" spans="1:48" x14ac:dyDescent="0.25">
      <c r="A478" s="2">
        <v>477</v>
      </c>
      <c r="B478" s="16" t="s">
        <v>214</v>
      </c>
      <c r="C478" s="26" t="s">
        <v>1073</v>
      </c>
      <c r="D478" s="33" t="s">
        <v>635</v>
      </c>
      <c r="E478" s="17" t="s">
        <v>8</v>
      </c>
      <c r="F478" s="17">
        <v>5500</v>
      </c>
      <c r="G478" s="28" t="s">
        <v>90</v>
      </c>
      <c r="H478" s="30">
        <v>700</v>
      </c>
      <c r="I478" s="21">
        <v>44781</v>
      </c>
      <c r="J478" s="21"/>
      <c r="K478" s="18" t="s">
        <v>990</v>
      </c>
      <c r="L478" s="27">
        <v>0.12727272727272726</v>
      </c>
      <c r="M478" s="2" t="s">
        <v>1137</v>
      </c>
      <c r="N478" s="2" t="s">
        <v>57</v>
      </c>
      <c r="O478" s="2" t="s">
        <v>64</v>
      </c>
      <c r="P478" s="2" t="s">
        <v>1148</v>
      </c>
      <c r="W478" s="2">
        <v>836</v>
      </c>
      <c r="X478" s="2">
        <v>394</v>
      </c>
      <c r="Y478" s="2">
        <v>849</v>
      </c>
      <c r="Z478" s="2">
        <v>197</v>
      </c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>
        <f t="shared" si="8"/>
        <v>1685</v>
      </c>
      <c r="AV478" s="2">
        <f t="shared" si="8"/>
        <v>591</v>
      </c>
    </row>
    <row r="479" spans="1:48" x14ac:dyDescent="0.25">
      <c r="A479" s="2">
        <v>478</v>
      </c>
      <c r="B479" s="16" t="s">
        <v>206</v>
      </c>
      <c r="C479" s="26" t="s">
        <v>1035</v>
      </c>
      <c r="D479" s="33" t="s">
        <v>636</v>
      </c>
      <c r="E479" s="17" t="s">
        <v>11</v>
      </c>
      <c r="F479" s="17">
        <v>8660000</v>
      </c>
      <c r="G479" s="28" t="s">
        <v>920</v>
      </c>
      <c r="H479" s="30">
        <v>1200000</v>
      </c>
      <c r="I479" s="21">
        <v>44813</v>
      </c>
      <c r="J479" s="21"/>
      <c r="K479" s="18" t="s">
        <v>990</v>
      </c>
      <c r="L479" s="27">
        <v>0.13856812933025403</v>
      </c>
      <c r="M479" s="2" t="s">
        <v>1137</v>
      </c>
      <c r="N479" s="2" t="s">
        <v>55</v>
      </c>
      <c r="O479" s="2" t="s">
        <v>26</v>
      </c>
      <c r="P479" s="2" t="s">
        <v>1149</v>
      </c>
      <c r="W479" s="2">
        <v>2420400</v>
      </c>
      <c r="X479" s="2">
        <v>480</v>
      </c>
      <c r="Y479" s="2">
        <v>2346000</v>
      </c>
      <c r="Z479" s="2">
        <v>240</v>
      </c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>
        <f t="shared" si="8"/>
        <v>4766400</v>
      </c>
      <c r="AV479" s="2">
        <f t="shared" si="8"/>
        <v>720</v>
      </c>
    </row>
    <row r="480" spans="1:48" x14ac:dyDescent="0.25">
      <c r="A480" s="2">
        <v>479</v>
      </c>
      <c r="B480" s="16" t="s">
        <v>385</v>
      </c>
      <c r="C480" s="26" t="s">
        <v>1052</v>
      </c>
      <c r="D480" s="33" t="s">
        <v>637</v>
      </c>
      <c r="E480" s="17" t="s">
        <v>15</v>
      </c>
      <c r="F480" s="17">
        <v>33000</v>
      </c>
      <c r="G480" s="28" t="s">
        <v>919</v>
      </c>
      <c r="H480" s="30">
        <v>10000</v>
      </c>
      <c r="I480" s="21">
        <v>44813</v>
      </c>
      <c r="J480" s="21"/>
      <c r="K480" s="18" t="s">
        <v>990</v>
      </c>
      <c r="L480" s="27">
        <v>0.30303030303030304</v>
      </c>
      <c r="M480" s="2" t="s">
        <v>1138</v>
      </c>
      <c r="N480" s="2" t="s">
        <v>53</v>
      </c>
      <c r="O480" s="2" t="s">
        <v>62</v>
      </c>
      <c r="P480" s="2" t="s">
        <v>1148</v>
      </c>
      <c r="W480" s="2">
        <v>1058</v>
      </c>
      <c r="X480" s="2">
        <v>412.36</v>
      </c>
      <c r="Y480" s="2">
        <v>2160</v>
      </c>
      <c r="Z480" s="2">
        <v>203.03</v>
      </c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>
        <f t="shared" si="8"/>
        <v>3218</v>
      </c>
      <c r="AV480" s="2">
        <f t="shared" si="8"/>
        <v>615.39</v>
      </c>
    </row>
    <row r="481" spans="1:48" x14ac:dyDescent="0.25">
      <c r="A481" s="2">
        <v>480</v>
      </c>
      <c r="B481" s="16" t="s">
        <v>385</v>
      </c>
      <c r="C481" s="26" t="s">
        <v>1052</v>
      </c>
      <c r="D481" s="33" t="s">
        <v>638</v>
      </c>
      <c r="E481" s="17" t="s">
        <v>15</v>
      </c>
      <c r="F481" s="17">
        <v>66000</v>
      </c>
      <c r="G481" s="28" t="s">
        <v>942</v>
      </c>
      <c r="H481" s="30">
        <v>10000</v>
      </c>
      <c r="I481" s="21">
        <v>44813</v>
      </c>
      <c r="J481" s="21"/>
      <c r="K481" s="18" t="s">
        <v>990</v>
      </c>
      <c r="L481" s="27">
        <v>0.15151515151515152</v>
      </c>
      <c r="M481" s="2" t="s">
        <v>1138</v>
      </c>
      <c r="N481" s="2" t="s">
        <v>53</v>
      </c>
      <c r="O481" s="2" t="s">
        <v>62</v>
      </c>
      <c r="P481" s="2" t="s">
        <v>1148</v>
      </c>
      <c r="W481" s="2">
        <v>7081</v>
      </c>
      <c r="X481" s="2">
        <v>128.4</v>
      </c>
      <c r="Y481" s="2">
        <v>7580</v>
      </c>
      <c r="Z481" s="2">
        <v>50.6</v>
      </c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>
        <f t="shared" si="8"/>
        <v>14661</v>
      </c>
      <c r="AV481" s="2">
        <f t="shared" si="8"/>
        <v>179</v>
      </c>
    </row>
    <row r="482" spans="1:48" x14ac:dyDescent="0.25">
      <c r="A482" s="2">
        <v>481</v>
      </c>
      <c r="B482" s="16" t="s">
        <v>209</v>
      </c>
      <c r="C482" s="26" t="s">
        <v>1058</v>
      </c>
      <c r="D482" s="33" t="s">
        <v>639</v>
      </c>
      <c r="E482" s="17" t="s">
        <v>11</v>
      </c>
      <c r="F482" s="17">
        <v>3465000</v>
      </c>
      <c r="G482" s="28" t="s">
        <v>157</v>
      </c>
      <c r="H482" s="30">
        <v>500000</v>
      </c>
      <c r="I482" s="21">
        <v>44813</v>
      </c>
      <c r="J482" s="21"/>
      <c r="K482" s="18" t="s">
        <v>990</v>
      </c>
      <c r="L482" s="27">
        <v>0.14430014430014429</v>
      </c>
      <c r="M482" s="2" t="s">
        <v>1137</v>
      </c>
      <c r="N482" s="2" t="s">
        <v>55</v>
      </c>
      <c r="O482" s="2" t="s">
        <v>26</v>
      </c>
      <c r="P482" s="2" t="s">
        <v>1149</v>
      </c>
      <c r="W482" s="2">
        <v>575568</v>
      </c>
      <c r="X482" s="2">
        <v>0</v>
      </c>
      <c r="Y482" s="2">
        <v>578092</v>
      </c>
      <c r="Z482" s="2">
        <v>0</v>
      </c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>
        <f t="shared" si="8"/>
        <v>1153660</v>
      </c>
      <c r="AV482" s="2">
        <f t="shared" si="8"/>
        <v>0</v>
      </c>
    </row>
    <row r="483" spans="1:48" x14ac:dyDescent="0.25">
      <c r="A483" s="2">
        <v>482</v>
      </c>
      <c r="B483" s="16" t="s">
        <v>211</v>
      </c>
      <c r="C483" s="26" t="s">
        <v>1089</v>
      </c>
      <c r="D483" s="33" t="s">
        <v>640</v>
      </c>
      <c r="E483" s="17" t="s">
        <v>4</v>
      </c>
      <c r="F483" s="17">
        <v>16500</v>
      </c>
      <c r="G483" s="28" t="s">
        <v>107</v>
      </c>
      <c r="H483" s="30">
        <v>5000</v>
      </c>
      <c r="I483" s="21">
        <v>44813</v>
      </c>
      <c r="J483" s="21"/>
      <c r="K483" s="18" t="s">
        <v>990</v>
      </c>
      <c r="L483" s="27">
        <v>0.30303030303030304</v>
      </c>
      <c r="M483" s="2" t="s">
        <v>1138</v>
      </c>
      <c r="N483" s="2" t="s">
        <v>54</v>
      </c>
      <c r="O483" s="2" t="s">
        <v>82</v>
      </c>
      <c r="P483" s="2" t="s">
        <v>1148</v>
      </c>
      <c r="W483" s="2">
        <v>2537</v>
      </c>
      <c r="X483" s="2">
        <v>41.33</v>
      </c>
      <c r="Y483" s="2">
        <v>2493</v>
      </c>
      <c r="Z483" s="2">
        <v>30.92</v>
      </c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>
        <f t="shared" si="8"/>
        <v>5030</v>
      </c>
      <c r="AV483" s="2">
        <f t="shared" si="8"/>
        <v>72.25</v>
      </c>
    </row>
    <row r="484" spans="1:48" x14ac:dyDescent="0.25">
      <c r="A484" s="2">
        <v>483</v>
      </c>
      <c r="B484" s="16" t="s">
        <v>211</v>
      </c>
      <c r="C484" s="26" t="s">
        <v>1097</v>
      </c>
      <c r="D484" s="33" t="s">
        <v>641</v>
      </c>
      <c r="E484" s="17" t="s">
        <v>4</v>
      </c>
      <c r="F484" s="17">
        <v>33000</v>
      </c>
      <c r="G484" s="28" t="s">
        <v>124</v>
      </c>
      <c r="H484" s="30">
        <v>5000</v>
      </c>
      <c r="I484" s="21">
        <v>44813</v>
      </c>
      <c r="J484" s="21"/>
      <c r="K484" s="18" t="s">
        <v>990</v>
      </c>
      <c r="L484" s="27">
        <v>0.15151515151515152</v>
      </c>
      <c r="M484" s="2" t="s">
        <v>1138</v>
      </c>
      <c r="N484" s="2" t="s">
        <v>54</v>
      </c>
      <c r="O484" s="2" t="s">
        <v>82</v>
      </c>
      <c r="P484" s="2" t="s">
        <v>1148</v>
      </c>
      <c r="W484" s="2">
        <v>4352</v>
      </c>
      <c r="X484" s="2">
        <v>124.38</v>
      </c>
      <c r="Y484" s="2">
        <v>3902</v>
      </c>
      <c r="Z484" s="2">
        <v>122.21</v>
      </c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>
        <f t="shared" si="8"/>
        <v>8254</v>
      </c>
      <c r="AV484" s="2">
        <f t="shared" si="8"/>
        <v>246.58999999999997</v>
      </c>
    </row>
    <row r="485" spans="1:48" x14ac:dyDescent="0.25">
      <c r="A485" s="2">
        <v>484</v>
      </c>
      <c r="B485" s="16" t="s">
        <v>213</v>
      </c>
      <c r="C485" s="26" t="s">
        <v>1101</v>
      </c>
      <c r="D485" s="33" t="s">
        <v>642</v>
      </c>
      <c r="E485" s="17" t="s">
        <v>8</v>
      </c>
      <c r="F485" s="17">
        <v>3500</v>
      </c>
      <c r="G485" s="28" t="s">
        <v>93</v>
      </c>
      <c r="H485" s="30">
        <v>2000</v>
      </c>
      <c r="I485" s="21">
        <v>44813</v>
      </c>
      <c r="J485" s="21"/>
      <c r="K485" s="18" t="s">
        <v>990</v>
      </c>
      <c r="L485" s="27">
        <v>0.5714285714285714</v>
      </c>
      <c r="M485" s="2" t="s">
        <v>1140</v>
      </c>
      <c r="N485" s="2" t="s">
        <v>57</v>
      </c>
      <c r="O485" s="2" t="s">
        <v>64</v>
      </c>
      <c r="P485" s="2" t="s">
        <v>1148</v>
      </c>
      <c r="W485" s="2">
        <v>322</v>
      </c>
      <c r="X485" s="2">
        <v>67</v>
      </c>
      <c r="Y485" s="2">
        <v>329</v>
      </c>
      <c r="Z485" s="2">
        <v>62</v>
      </c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>
        <f t="shared" si="8"/>
        <v>651</v>
      </c>
      <c r="AV485" s="2">
        <f t="shared" si="8"/>
        <v>129</v>
      </c>
    </row>
    <row r="486" spans="1:48" x14ac:dyDescent="0.25">
      <c r="A486" s="2">
        <v>485</v>
      </c>
      <c r="B486" s="16" t="s">
        <v>213</v>
      </c>
      <c r="C486" s="26" t="s">
        <v>1101</v>
      </c>
      <c r="D486" s="33" t="s">
        <v>643</v>
      </c>
      <c r="E486" s="17" t="s">
        <v>8</v>
      </c>
      <c r="F486" s="17">
        <v>3500</v>
      </c>
      <c r="G486" s="28" t="s">
        <v>93</v>
      </c>
      <c r="H486" s="30">
        <v>2000</v>
      </c>
      <c r="I486" s="21">
        <v>44813</v>
      </c>
      <c r="J486" s="21"/>
      <c r="K486" s="18" t="s">
        <v>990</v>
      </c>
      <c r="L486" s="27">
        <v>0.5714285714285714</v>
      </c>
      <c r="M486" s="2" t="s">
        <v>1140</v>
      </c>
      <c r="N486" s="2" t="s">
        <v>57</v>
      </c>
      <c r="O486" s="2" t="s">
        <v>64</v>
      </c>
      <c r="P486" s="2" t="s">
        <v>1148</v>
      </c>
      <c r="W486" s="2">
        <v>680</v>
      </c>
      <c r="X486" s="2">
        <v>39</v>
      </c>
      <c r="Y486" s="2">
        <v>562</v>
      </c>
      <c r="Z486" s="2">
        <v>44</v>
      </c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>
        <f t="shared" si="8"/>
        <v>1242</v>
      </c>
      <c r="AV486" s="2">
        <f t="shared" si="8"/>
        <v>83</v>
      </c>
    </row>
    <row r="487" spans="1:48" x14ac:dyDescent="0.25">
      <c r="A487" s="2">
        <v>486</v>
      </c>
      <c r="B487" s="16" t="s">
        <v>213</v>
      </c>
      <c r="C487" s="26" t="s">
        <v>1101</v>
      </c>
      <c r="D487" s="33" t="s">
        <v>644</v>
      </c>
      <c r="E487" s="17" t="s">
        <v>8</v>
      </c>
      <c r="F487" s="17">
        <v>4400</v>
      </c>
      <c r="G487" s="28" t="s">
        <v>97</v>
      </c>
      <c r="H487" s="30">
        <v>2000</v>
      </c>
      <c r="I487" s="21">
        <v>44813</v>
      </c>
      <c r="J487" s="21"/>
      <c r="K487" s="18" t="s">
        <v>990</v>
      </c>
      <c r="L487" s="27">
        <v>0.45454545454545453</v>
      </c>
      <c r="M487" s="2" t="s">
        <v>1139</v>
      </c>
      <c r="N487" s="2" t="s">
        <v>57</v>
      </c>
      <c r="O487" s="2" t="s">
        <v>64</v>
      </c>
      <c r="P487" s="2" t="s">
        <v>1148</v>
      </c>
      <c r="W487" s="2">
        <v>110</v>
      </c>
      <c r="X487" s="2">
        <v>125</v>
      </c>
      <c r="Y487" s="2">
        <v>60</v>
      </c>
      <c r="Z487" s="2">
        <v>119</v>
      </c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>
        <f t="shared" si="8"/>
        <v>170</v>
      </c>
      <c r="AV487" s="2">
        <f t="shared" si="8"/>
        <v>244</v>
      </c>
    </row>
    <row r="488" spans="1:48" x14ac:dyDescent="0.25">
      <c r="A488" s="2">
        <v>487</v>
      </c>
      <c r="B488" s="16" t="s">
        <v>213</v>
      </c>
      <c r="C488" s="26" t="s">
        <v>1103</v>
      </c>
      <c r="D488" s="33" t="s">
        <v>645</v>
      </c>
      <c r="E488" s="17" t="s">
        <v>5</v>
      </c>
      <c r="F488" s="17">
        <v>23000</v>
      </c>
      <c r="G488" s="28" t="s">
        <v>119</v>
      </c>
      <c r="H488" s="30">
        <v>3960</v>
      </c>
      <c r="I488" s="21">
        <v>44813</v>
      </c>
      <c r="J488" s="21"/>
      <c r="K488" s="18" t="s">
        <v>990</v>
      </c>
      <c r="L488" s="27">
        <v>0.17217391304347826</v>
      </c>
      <c r="M488" s="2" t="s">
        <v>1138</v>
      </c>
      <c r="N488" s="2" t="s">
        <v>57</v>
      </c>
      <c r="O488" s="2" t="s">
        <v>86</v>
      </c>
      <c r="P488" s="2" t="s">
        <v>1148</v>
      </c>
      <c r="W488" s="2">
        <v>2050</v>
      </c>
      <c r="X488" s="2">
        <v>47.73</v>
      </c>
      <c r="Y488" s="2">
        <v>2353</v>
      </c>
      <c r="Z488" s="2">
        <v>40.909999999999997</v>
      </c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>
        <f t="shared" si="8"/>
        <v>4403</v>
      </c>
      <c r="AV488" s="2">
        <f t="shared" si="8"/>
        <v>88.639999999999986</v>
      </c>
    </row>
    <row r="489" spans="1:48" x14ac:dyDescent="0.25">
      <c r="A489" s="2">
        <v>488</v>
      </c>
      <c r="B489" s="16" t="s">
        <v>213</v>
      </c>
      <c r="C489" s="26" t="s">
        <v>1104</v>
      </c>
      <c r="D489" s="33" t="s">
        <v>646</v>
      </c>
      <c r="E489" s="17" t="s">
        <v>16</v>
      </c>
      <c r="F489" s="17">
        <v>197000</v>
      </c>
      <c r="G489" s="28" t="s">
        <v>141</v>
      </c>
      <c r="H489" s="30">
        <v>3000</v>
      </c>
      <c r="I489" s="21">
        <v>44813</v>
      </c>
      <c r="J489" s="21"/>
      <c r="K489" s="18" t="s">
        <v>990</v>
      </c>
      <c r="L489" s="27">
        <v>1.5228426395939087E-2</v>
      </c>
      <c r="M489" s="2" t="s">
        <v>1137</v>
      </c>
      <c r="N489" s="2" t="s">
        <v>55</v>
      </c>
      <c r="O489" s="2" t="s">
        <v>69</v>
      </c>
      <c r="P489" s="2" t="s">
        <v>1148</v>
      </c>
      <c r="W489" s="2">
        <v>37430</v>
      </c>
      <c r="X489" s="2">
        <v>1.2</v>
      </c>
      <c r="Y489" s="2">
        <v>35872</v>
      </c>
      <c r="Z489" s="2">
        <v>0.6</v>
      </c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>
        <f t="shared" si="8"/>
        <v>73302</v>
      </c>
      <c r="AV489" s="2">
        <f t="shared" si="8"/>
        <v>1.7999999999999998</v>
      </c>
    </row>
    <row r="490" spans="1:48" x14ac:dyDescent="0.25">
      <c r="A490" s="2">
        <v>489</v>
      </c>
      <c r="B490" s="16" t="s">
        <v>214</v>
      </c>
      <c r="C490" s="26" t="s">
        <v>1110</v>
      </c>
      <c r="D490" s="33" t="s">
        <v>647</v>
      </c>
      <c r="E490" s="17" t="s">
        <v>5</v>
      </c>
      <c r="F490" s="17">
        <v>23000</v>
      </c>
      <c r="G490" s="28" t="s">
        <v>119</v>
      </c>
      <c r="H490" s="30">
        <v>10450</v>
      </c>
      <c r="I490" s="21">
        <v>44813</v>
      </c>
      <c r="J490" s="21"/>
      <c r="K490" s="18" t="s">
        <v>990</v>
      </c>
      <c r="L490" s="27">
        <v>0.45434782608695651</v>
      </c>
      <c r="M490" s="2" t="s">
        <v>1139</v>
      </c>
      <c r="N490" s="2" t="s">
        <v>57</v>
      </c>
      <c r="O490" s="2" t="s">
        <v>86</v>
      </c>
      <c r="P490" s="2" t="s">
        <v>1148</v>
      </c>
      <c r="W490" s="2">
        <v>2113</v>
      </c>
      <c r="X490" s="2">
        <v>535</v>
      </c>
      <c r="Y490" s="2">
        <v>2329</v>
      </c>
      <c r="Z490" s="2">
        <v>537.55999999999995</v>
      </c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>
        <f t="shared" si="8"/>
        <v>4442</v>
      </c>
      <c r="AV490" s="2">
        <f t="shared" si="8"/>
        <v>1072.56</v>
      </c>
    </row>
    <row r="491" spans="1:48" x14ac:dyDescent="0.25">
      <c r="A491" s="2">
        <v>490</v>
      </c>
      <c r="B491" s="16" t="s">
        <v>385</v>
      </c>
      <c r="C491" s="26" t="s">
        <v>1054</v>
      </c>
      <c r="D491" s="33" t="s">
        <v>648</v>
      </c>
      <c r="E491" s="17" t="s">
        <v>4</v>
      </c>
      <c r="F491" s="17">
        <v>197000</v>
      </c>
      <c r="G491" s="28" t="s">
        <v>114</v>
      </c>
      <c r="H491" s="30">
        <v>25000</v>
      </c>
      <c r="I491" s="21">
        <v>44844</v>
      </c>
      <c r="J491" s="21"/>
      <c r="K491" s="18" t="s">
        <v>990</v>
      </c>
      <c r="L491" s="27">
        <v>0.12690355329949238</v>
      </c>
      <c r="M491" s="2" t="s">
        <v>1137</v>
      </c>
      <c r="N491" s="2" t="s">
        <v>54</v>
      </c>
      <c r="O491" s="2" t="s">
        <v>82</v>
      </c>
      <c r="P491" s="2" t="s">
        <v>1148</v>
      </c>
      <c r="W491" s="2">
        <v>29753</v>
      </c>
      <c r="X491" s="2">
        <v>842.4</v>
      </c>
      <c r="Y491" s="2">
        <v>25877</v>
      </c>
      <c r="Z491" s="2">
        <v>723.6</v>
      </c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>
        <f t="shared" si="8"/>
        <v>55630</v>
      </c>
      <c r="AV491" s="2">
        <f t="shared" si="8"/>
        <v>1566</v>
      </c>
    </row>
    <row r="492" spans="1:48" x14ac:dyDescent="0.25">
      <c r="A492" s="2">
        <v>491</v>
      </c>
      <c r="B492" s="16" t="s">
        <v>209</v>
      </c>
      <c r="C492" s="26" t="s">
        <v>1067</v>
      </c>
      <c r="D492" s="33" t="s">
        <v>649</v>
      </c>
      <c r="E492" s="17" t="s">
        <v>8</v>
      </c>
      <c r="F492" s="17">
        <v>5500</v>
      </c>
      <c r="G492" s="28" t="s">
        <v>90</v>
      </c>
      <c r="H492" s="30">
        <v>3000</v>
      </c>
      <c r="I492" s="21">
        <v>44844</v>
      </c>
      <c r="J492" s="21"/>
      <c r="K492" s="18" t="s">
        <v>990</v>
      </c>
      <c r="L492" s="27">
        <v>0.54545454545454541</v>
      </c>
      <c r="M492" s="2" t="s">
        <v>1140</v>
      </c>
      <c r="N492" s="2" t="s">
        <v>57</v>
      </c>
      <c r="O492" s="2" t="s">
        <v>64</v>
      </c>
      <c r="P492" s="2" t="s">
        <v>1148</v>
      </c>
      <c r="W492" s="2">
        <v>1312</v>
      </c>
      <c r="X492" s="2">
        <v>0</v>
      </c>
      <c r="Y492" s="2">
        <v>793</v>
      </c>
      <c r="Z492" s="2">
        <v>0</v>
      </c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>
        <f t="shared" si="8"/>
        <v>2105</v>
      </c>
      <c r="AV492" s="2">
        <f t="shared" si="8"/>
        <v>0</v>
      </c>
    </row>
    <row r="493" spans="1:48" x14ac:dyDescent="0.25">
      <c r="A493" s="2">
        <v>492</v>
      </c>
      <c r="B493" s="16" t="s">
        <v>386</v>
      </c>
      <c r="C493" s="26" t="s">
        <v>1071</v>
      </c>
      <c r="D493" s="33" t="s">
        <v>650</v>
      </c>
      <c r="E493" s="17" t="s">
        <v>17</v>
      </c>
      <c r="F493" s="17">
        <v>345000</v>
      </c>
      <c r="G493" s="28" t="s">
        <v>116</v>
      </c>
      <c r="H493" s="30">
        <v>20000</v>
      </c>
      <c r="I493" s="21">
        <v>44876</v>
      </c>
      <c r="J493" s="21"/>
      <c r="K493" s="18" t="s">
        <v>990</v>
      </c>
      <c r="L493" s="27">
        <v>5.7971014492753624E-2</v>
      </c>
      <c r="M493" s="2" t="s">
        <v>1137</v>
      </c>
      <c r="N493" s="2" t="s">
        <v>54</v>
      </c>
      <c r="O493" s="2" t="s">
        <v>66</v>
      </c>
      <c r="P493" s="2" t="s">
        <v>1149</v>
      </c>
      <c r="W493" s="2">
        <v>39461</v>
      </c>
      <c r="X493" s="2">
        <v>0</v>
      </c>
      <c r="Y493" s="2">
        <v>35614</v>
      </c>
      <c r="Z493" s="2">
        <v>0</v>
      </c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>
        <f t="shared" si="8"/>
        <v>75075</v>
      </c>
      <c r="AV493" s="2">
        <f t="shared" si="8"/>
        <v>0</v>
      </c>
    </row>
    <row r="494" spans="1:48" x14ac:dyDescent="0.25">
      <c r="A494" s="2">
        <v>493</v>
      </c>
      <c r="B494" s="16" t="s">
        <v>213</v>
      </c>
      <c r="C494" s="26" t="s">
        <v>1102</v>
      </c>
      <c r="D494" s="33" t="s">
        <v>651</v>
      </c>
      <c r="E494" s="17" t="s">
        <v>8</v>
      </c>
      <c r="F494" s="17">
        <v>4400</v>
      </c>
      <c r="G494" s="28" t="s">
        <v>97</v>
      </c>
      <c r="H494" s="30">
        <v>3000</v>
      </c>
      <c r="I494" s="21">
        <v>44876</v>
      </c>
      <c r="J494" s="21"/>
      <c r="K494" s="18" t="s">
        <v>990</v>
      </c>
      <c r="L494" s="27">
        <v>0.68181818181818177</v>
      </c>
      <c r="M494" s="2" t="s">
        <v>1141</v>
      </c>
      <c r="N494" s="2" t="s">
        <v>57</v>
      </c>
      <c r="O494" s="2" t="s">
        <v>64</v>
      </c>
      <c r="P494" s="2" t="s">
        <v>1148</v>
      </c>
      <c r="W494" s="2">
        <v>528</v>
      </c>
      <c r="X494" s="2">
        <v>99</v>
      </c>
      <c r="Y494" s="2">
        <v>544</v>
      </c>
      <c r="Z494" s="2">
        <v>102</v>
      </c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>
        <f t="shared" si="8"/>
        <v>1072</v>
      </c>
      <c r="AV494" s="2">
        <f t="shared" si="8"/>
        <v>201</v>
      </c>
    </row>
    <row r="495" spans="1:48" x14ac:dyDescent="0.25">
      <c r="A495" s="2">
        <v>494</v>
      </c>
      <c r="B495" s="16" t="s">
        <v>214</v>
      </c>
      <c r="C495" s="26" t="s">
        <v>1073</v>
      </c>
      <c r="D495" s="33" t="s">
        <v>652</v>
      </c>
      <c r="E495" s="17" t="s">
        <v>59</v>
      </c>
      <c r="F495" s="17">
        <v>1730000</v>
      </c>
      <c r="G495" s="28" t="s">
        <v>952</v>
      </c>
      <c r="H495" s="30">
        <v>232200</v>
      </c>
      <c r="I495" s="21">
        <v>44876</v>
      </c>
      <c r="J495" s="21"/>
      <c r="K495" s="18" t="s">
        <v>990</v>
      </c>
      <c r="L495" s="27">
        <v>0.13421965317919074</v>
      </c>
      <c r="M495" s="2" t="s">
        <v>1137</v>
      </c>
      <c r="N495" s="2" t="s">
        <v>53</v>
      </c>
      <c r="O495" s="2" t="s">
        <v>63</v>
      </c>
      <c r="P495" s="2" t="s">
        <v>1149</v>
      </c>
      <c r="W495" s="2">
        <v>96562</v>
      </c>
      <c r="X495" s="2">
        <v>1628</v>
      </c>
      <c r="Y495" s="2">
        <v>133816</v>
      </c>
      <c r="Z495" s="2">
        <v>584</v>
      </c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>
        <f t="shared" si="8"/>
        <v>230378</v>
      </c>
      <c r="AV495" s="2">
        <f t="shared" si="8"/>
        <v>2212</v>
      </c>
    </row>
    <row r="496" spans="1:48" x14ac:dyDescent="0.25">
      <c r="A496" s="2">
        <v>495</v>
      </c>
      <c r="B496" s="16" t="s">
        <v>215</v>
      </c>
      <c r="C496" s="26" t="s">
        <v>1111</v>
      </c>
      <c r="D496" s="33" t="s">
        <v>653</v>
      </c>
      <c r="E496" s="17" t="s">
        <v>8</v>
      </c>
      <c r="F496" s="17">
        <v>4400</v>
      </c>
      <c r="G496" s="28" t="s">
        <v>97</v>
      </c>
      <c r="H496" s="30">
        <v>3300</v>
      </c>
      <c r="I496" s="21">
        <v>44876</v>
      </c>
      <c r="J496" s="21"/>
      <c r="K496" s="18" t="s">
        <v>990</v>
      </c>
      <c r="L496" s="27">
        <v>0.75</v>
      </c>
      <c r="M496" s="2" t="s">
        <v>1141</v>
      </c>
      <c r="N496" s="2" t="s">
        <v>57</v>
      </c>
      <c r="O496" s="2" t="s">
        <v>64</v>
      </c>
      <c r="P496" s="2" t="s">
        <v>1148</v>
      </c>
      <c r="W496" s="2">
        <v>343</v>
      </c>
      <c r="X496" s="2">
        <v>127.27</v>
      </c>
      <c r="Y496" s="2">
        <v>277</v>
      </c>
      <c r="Z496" s="2">
        <v>111.18</v>
      </c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>
        <f t="shared" si="8"/>
        <v>620</v>
      </c>
      <c r="AV496" s="2">
        <f t="shared" si="8"/>
        <v>238.45</v>
      </c>
    </row>
    <row r="497" spans="1:48" x14ac:dyDescent="0.25">
      <c r="A497" s="2">
        <v>496</v>
      </c>
      <c r="B497" s="16" t="s">
        <v>388</v>
      </c>
      <c r="C497" s="26" t="s">
        <v>1114</v>
      </c>
      <c r="D497" s="33" t="s">
        <v>654</v>
      </c>
      <c r="E497" s="17" t="s">
        <v>16</v>
      </c>
      <c r="F497" s="17">
        <v>197000</v>
      </c>
      <c r="G497" s="28" t="s">
        <v>141</v>
      </c>
      <c r="H497" s="30">
        <v>38890</v>
      </c>
      <c r="I497" s="21">
        <v>44876</v>
      </c>
      <c r="J497" s="21"/>
      <c r="K497" s="18" t="s">
        <v>990</v>
      </c>
      <c r="L497" s="27">
        <v>0.19741116751269036</v>
      </c>
      <c r="M497" s="2" t="s">
        <v>1138</v>
      </c>
      <c r="N497" s="2" t="s">
        <v>55</v>
      </c>
      <c r="O497" s="2" t="s">
        <v>69</v>
      </c>
      <c r="P497" s="2" t="s">
        <v>1148</v>
      </c>
      <c r="W497" s="2">
        <v>14318</v>
      </c>
      <c r="X497" s="2">
        <v>0</v>
      </c>
      <c r="Y497" s="2">
        <v>10015</v>
      </c>
      <c r="Z497" s="2">
        <v>0</v>
      </c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>
        <f t="shared" si="8"/>
        <v>24333</v>
      </c>
      <c r="AV497" s="2">
        <f t="shared" si="8"/>
        <v>0</v>
      </c>
    </row>
    <row r="498" spans="1:48" x14ac:dyDescent="0.25">
      <c r="A498" s="2">
        <v>497</v>
      </c>
      <c r="B498" s="16" t="s">
        <v>388</v>
      </c>
      <c r="C498" s="26" t="s">
        <v>1114</v>
      </c>
      <c r="D498" s="33" t="s">
        <v>655</v>
      </c>
      <c r="E498" s="17" t="s">
        <v>11</v>
      </c>
      <c r="F498" s="17">
        <v>865000</v>
      </c>
      <c r="G498" s="28" t="s">
        <v>142</v>
      </c>
      <c r="H498" s="30">
        <v>166745</v>
      </c>
      <c r="I498" s="21">
        <v>44876</v>
      </c>
      <c r="J498" s="21"/>
      <c r="K498" s="18" t="s">
        <v>990</v>
      </c>
      <c r="L498" s="27">
        <v>0.19276878612716764</v>
      </c>
      <c r="M498" s="2" t="s">
        <v>1138</v>
      </c>
      <c r="N498" s="2" t="s">
        <v>55</v>
      </c>
      <c r="O498" s="2" t="s">
        <v>26</v>
      </c>
      <c r="P498" s="2" t="s">
        <v>1149</v>
      </c>
      <c r="W498" s="2">
        <v>78392</v>
      </c>
      <c r="X498" s="2">
        <v>756</v>
      </c>
      <c r="Y498" s="2">
        <v>45086</v>
      </c>
      <c r="Z498" s="2">
        <v>2438</v>
      </c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>
        <f t="shared" si="8"/>
        <v>123478</v>
      </c>
      <c r="AV498" s="2">
        <f t="shared" si="8"/>
        <v>3194</v>
      </c>
    </row>
    <row r="499" spans="1:48" x14ac:dyDescent="0.25">
      <c r="A499" s="2">
        <v>498</v>
      </c>
      <c r="B499" s="16" t="s">
        <v>205</v>
      </c>
      <c r="C499" s="26" t="s">
        <v>1027</v>
      </c>
      <c r="D499" s="33" t="s">
        <v>656</v>
      </c>
      <c r="E499" s="17" t="s">
        <v>16</v>
      </c>
      <c r="F499" s="17">
        <v>105000</v>
      </c>
      <c r="G499" s="28" t="s">
        <v>94</v>
      </c>
      <c r="H499" s="30">
        <v>15300</v>
      </c>
      <c r="I499" s="21">
        <v>44907</v>
      </c>
      <c r="J499" s="21"/>
      <c r="K499" s="18" t="s">
        <v>990</v>
      </c>
      <c r="L499" s="27">
        <v>0.14571428571428571</v>
      </c>
      <c r="M499" s="2" t="s">
        <v>1137</v>
      </c>
      <c r="N499" s="2" t="s">
        <v>55</v>
      </c>
      <c r="O499" s="2" t="s">
        <v>69</v>
      </c>
      <c r="P499" s="2" t="s">
        <v>1148</v>
      </c>
      <c r="W499" s="2">
        <v>8722</v>
      </c>
      <c r="X499" s="2">
        <v>448.4</v>
      </c>
      <c r="Y499" s="2">
        <v>20396</v>
      </c>
      <c r="Z499" s="2">
        <v>98.8</v>
      </c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>
        <f t="shared" si="8"/>
        <v>29118</v>
      </c>
      <c r="AV499" s="2">
        <f t="shared" si="8"/>
        <v>547.19999999999993</v>
      </c>
    </row>
    <row r="500" spans="1:48" x14ac:dyDescent="0.25">
      <c r="A500" s="2">
        <v>499</v>
      </c>
      <c r="B500" s="16" t="s">
        <v>385</v>
      </c>
      <c r="C500" s="26" t="s">
        <v>1053</v>
      </c>
      <c r="D500" s="33" t="s">
        <v>657</v>
      </c>
      <c r="E500" s="17" t="s">
        <v>5</v>
      </c>
      <c r="F500" s="17">
        <v>6600</v>
      </c>
      <c r="G500" s="28" t="s">
        <v>115</v>
      </c>
      <c r="H500" s="30">
        <v>4950</v>
      </c>
      <c r="I500" s="21">
        <v>44907</v>
      </c>
      <c r="J500" s="21"/>
      <c r="K500" s="18" t="s">
        <v>990</v>
      </c>
      <c r="L500" s="27">
        <v>0.75</v>
      </c>
      <c r="M500" s="2" t="s">
        <v>1141</v>
      </c>
      <c r="N500" s="2" t="s">
        <v>57</v>
      </c>
      <c r="O500" s="2" t="s">
        <v>86</v>
      </c>
      <c r="P500" s="2" t="s">
        <v>1148</v>
      </c>
      <c r="W500" s="2">
        <v>832</v>
      </c>
      <c r="X500" s="2">
        <v>368.86</v>
      </c>
      <c r="Y500" s="2">
        <v>633</v>
      </c>
      <c r="Z500" s="2">
        <v>316.05</v>
      </c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>
        <f t="shared" si="8"/>
        <v>1465</v>
      </c>
      <c r="AV500" s="2">
        <f t="shared" si="8"/>
        <v>684.91000000000008</v>
      </c>
    </row>
    <row r="501" spans="1:48" x14ac:dyDescent="0.25">
      <c r="A501" s="2">
        <v>500</v>
      </c>
      <c r="B501" s="16" t="s">
        <v>209</v>
      </c>
      <c r="C501" s="26" t="s">
        <v>1068</v>
      </c>
      <c r="D501" s="33" t="s">
        <v>658</v>
      </c>
      <c r="E501" s="17" t="s">
        <v>4</v>
      </c>
      <c r="F501" s="17">
        <v>23000</v>
      </c>
      <c r="G501" s="28" t="s">
        <v>103</v>
      </c>
      <c r="H501" s="30">
        <v>3000</v>
      </c>
      <c r="I501" s="21">
        <v>44907</v>
      </c>
      <c r="J501" s="21"/>
      <c r="K501" s="18" t="s">
        <v>990</v>
      </c>
      <c r="L501" s="27">
        <v>0.13043478260869565</v>
      </c>
      <c r="M501" s="2" t="s">
        <v>1137</v>
      </c>
      <c r="N501" s="2" t="s">
        <v>54</v>
      </c>
      <c r="O501" s="2" t="s">
        <v>82</v>
      </c>
      <c r="P501" s="2" t="s">
        <v>1148</v>
      </c>
      <c r="W501" s="2">
        <v>2793</v>
      </c>
      <c r="X501" s="2">
        <v>0</v>
      </c>
      <c r="Y501" s="2">
        <v>2560</v>
      </c>
      <c r="Z501" s="2">
        <v>0</v>
      </c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>
        <f t="shared" si="8"/>
        <v>5353</v>
      </c>
      <c r="AV501" s="2">
        <f t="shared" si="8"/>
        <v>0</v>
      </c>
    </row>
    <row r="502" spans="1:48" x14ac:dyDescent="0.25">
      <c r="A502" s="2">
        <v>501</v>
      </c>
      <c r="B502" s="16" t="s">
        <v>387</v>
      </c>
      <c r="C502" s="26" t="s">
        <v>1085</v>
      </c>
      <c r="D502" s="33" t="s">
        <v>659</v>
      </c>
      <c r="E502" s="17" t="s">
        <v>8</v>
      </c>
      <c r="F502" s="17">
        <v>4400</v>
      </c>
      <c r="G502" s="28" t="s">
        <v>97</v>
      </c>
      <c r="H502" s="30">
        <v>700</v>
      </c>
      <c r="I502" s="21">
        <v>44907</v>
      </c>
      <c r="J502" s="21"/>
      <c r="K502" s="18" t="s">
        <v>990</v>
      </c>
      <c r="L502" s="27">
        <v>0.15909090909090909</v>
      </c>
      <c r="M502" s="2" t="s">
        <v>1138</v>
      </c>
      <c r="N502" s="2" t="s">
        <v>57</v>
      </c>
      <c r="O502" s="2" t="s">
        <v>64</v>
      </c>
      <c r="P502" s="2" t="s">
        <v>1148</v>
      </c>
      <c r="W502" s="2">
        <v>157</v>
      </c>
      <c r="X502" s="2">
        <v>115.41</v>
      </c>
      <c r="Y502" s="2">
        <v>194</v>
      </c>
      <c r="Z502" s="2">
        <v>107.59</v>
      </c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>
        <f t="shared" si="8"/>
        <v>351</v>
      </c>
      <c r="AV502" s="2">
        <f t="shared" si="8"/>
        <v>223</v>
      </c>
    </row>
    <row r="503" spans="1:48" x14ac:dyDescent="0.25">
      <c r="A503" s="2">
        <v>502</v>
      </c>
      <c r="B503" s="16" t="s">
        <v>213</v>
      </c>
      <c r="C503" s="26" t="s">
        <v>1101</v>
      </c>
      <c r="D503" s="33" t="s">
        <v>660</v>
      </c>
      <c r="E503" s="17" t="s">
        <v>4</v>
      </c>
      <c r="F503" s="17">
        <v>33000</v>
      </c>
      <c r="G503" s="28" t="s">
        <v>124</v>
      </c>
      <c r="H503" s="30">
        <v>5000</v>
      </c>
      <c r="I503" s="21">
        <v>44907</v>
      </c>
      <c r="J503" s="21"/>
      <c r="K503" s="18" t="s">
        <v>990</v>
      </c>
      <c r="L503" s="27">
        <v>0.15151515151515152</v>
      </c>
      <c r="M503" s="2" t="s">
        <v>1138</v>
      </c>
      <c r="N503" s="2" t="s">
        <v>54</v>
      </c>
      <c r="O503" s="2" t="s">
        <v>82</v>
      </c>
      <c r="P503" s="2" t="s">
        <v>1148</v>
      </c>
      <c r="W503" s="2">
        <v>5146</v>
      </c>
      <c r="X503" s="2">
        <v>4.38</v>
      </c>
      <c r="Y503" s="2">
        <v>4423</v>
      </c>
      <c r="Z503" s="2">
        <v>1.64</v>
      </c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>
        <f t="shared" si="8"/>
        <v>9569</v>
      </c>
      <c r="AV503" s="2">
        <f t="shared" si="8"/>
        <v>6.02</v>
      </c>
    </row>
    <row r="504" spans="1:48" x14ac:dyDescent="0.25">
      <c r="A504" s="2">
        <v>503</v>
      </c>
      <c r="B504" s="16" t="s">
        <v>213</v>
      </c>
      <c r="C504" s="26" t="s">
        <v>1101</v>
      </c>
      <c r="D504" s="33" t="s">
        <v>661</v>
      </c>
      <c r="E504" s="17" t="s">
        <v>5</v>
      </c>
      <c r="F504" s="17">
        <v>11000</v>
      </c>
      <c r="G504" s="28" t="s">
        <v>132</v>
      </c>
      <c r="H504" s="30">
        <v>7700</v>
      </c>
      <c r="I504" s="21">
        <v>44907</v>
      </c>
      <c r="J504" s="21"/>
      <c r="K504" s="18" t="s">
        <v>990</v>
      </c>
      <c r="L504" s="27">
        <v>0.7</v>
      </c>
      <c r="M504" s="2" t="s">
        <v>1141</v>
      </c>
      <c r="N504" s="2" t="s">
        <v>57</v>
      </c>
      <c r="O504" s="2" t="s">
        <v>86</v>
      </c>
      <c r="P504" s="2" t="s">
        <v>1148</v>
      </c>
      <c r="W504" s="2">
        <v>587</v>
      </c>
      <c r="X504" s="2">
        <v>294</v>
      </c>
      <c r="Y504" s="2">
        <v>1315</v>
      </c>
      <c r="Z504" s="2">
        <v>312</v>
      </c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>
        <f t="shared" si="8"/>
        <v>1902</v>
      </c>
      <c r="AV504" s="2">
        <f t="shared" si="8"/>
        <v>606</v>
      </c>
    </row>
    <row r="505" spans="1:48" x14ac:dyDescent="0.25">
      <c r="A505" s="2">
        <v>504</v>
      </c>
      <c r="B505" s="16" t="s">
        <v>214</v>
      </c>
      <c r="C505" s="26" t="s">
        <v>1106</v>
      </c>
      <c r="D505" s="33" t="s">
        <v>662</v>
      </c>
      <c r="E505" s="17" t="s">
        <v>15</v>
      </c>
      <c r="F505" s="17">
        <v>53000</v>
      </c>
      <c r="G505" s="28" t="s">
        <v>935</v>
      </c>
      <c r="H505" s="30">
        <v>38000</v>
      </c>
      <c r="I505" s="21">
        <v>44907</v>
      </c>
      <c r="J505" s="21"/>
      <c r="K505" s="18" t="s">
        <v>990</v>
      </c>
      <c r="L505" s="27">
        <v>0.71698113207547165</v>
      </c>
      <c r="M505" s="2" t="s">
        <v>1141</v>
      </c>
      <c r="N505" s="2" t="s">
        <v>53</v>
      </c>
      <c r="O505" s="2" t="s">
        <v>62</v>
      </c>
      <c r="P505" s="2" t="s">
        <v>1148</v>
      </c>
      <c r="W505" s="2">
        <v>6154</v>
      </c>
      <c r="X505" s="2">
        <v>431</v>
      </c>
      <c r="Y505" s="2">
        <v>5702</v>
      </c>
      <c r="Z505" s="2">
        <v>492.8</v>
      </c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>
        <f t="shared" si="8"/>
        <v>11856</v>
      </c>
      <c r="AV505" s="2">
        <f t="shared" si="8"/>
        <v>923.8</v>
      </c>
    </row>
    <row r="506" spans="1:48" x14ac:dyDescent="0.25">
      <c r="A506" s="2">
        <v>505</v>
      </c>
      <c r="B506" s="16" t="s">
        <v>214</v>
      </c>
      <c r="C506" s="26" t="s">
        <v>1073</v>
      </c>
      <c r="D506" s="33" t="s">
        <v>663</v>
      </c>
      <c r="E506" s="17" t="s">
        <v>17</v>
      </c>
      <c r="F506" s="17">
        <v>555000</v>
      </c>
      <c r="G506" s="28" t="s">
        <v>139</v>
      </c>
      <c r="H506" s="30">
        <v>82620</v>
      </c>
      <c r="I506" s="21">
        <v>44907</v>
      </c>
      <c r="J506" s="21"/>
      <c r="K506" s="18" t="s">
        <v>990</v>
      </c>
      <c r="L506" s="27">
        <v>0.14886486486486486</v>
      </c>
      <c r="M506" s="2" t="s">
        <v>1137</v>
      </c>
      <c r="N506" s="2" t="s">
        <v>54</v>
      </c>
      <c r="O506" s="2" t="s">
        <v>66</v>
      </c>
      <c r="P506" s="2" t="s">
        <v>1149</v>
      </c>
      <c r="W506" s="2">
        <v>40870</v>
      </c>
      <c r="X506" s="2">
        <v>274.39999999999998</v>
      </c>
      <c r="Y506" s="2">
        <v>42758</v>
      </c>
      <c r="Z506" s="2">
        <v>156</v>
      </c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>
        <f t="shared" si="8"/>
        <v>83628</v>
      </c>
      <c r="AV506" s="2">
        <f t="shared" si="8"/>
        <v>430.4</v>
      </c>
    </row>
    <row r="507" spans="1:48" x14ac:dyDescent="0.25">
      <c r="A507" s="2">
        <v>506</v>
      </c>
      <c r="B507" s="16" t="s">
        <v>214</v>
      </c>
      <c r="C507" s="26" t="s">
        <v>1108</v>
      </c>
      <c r="D507" s="33" t="s">
        <v>664</v>
      </c>
      <c r="E507" s="17" t="s">
        <v>5</v>
      </c>
      <c r="F507" s="17">
        <v>7700</v>
      </c>
      <c r="G507" s="28" t="s">
        <v>131</v>
      </c>
      <c r="H507" s="30">
        <v>4800</v>
      </c>
      <c r="I507" s="21">
        <v>44907</v>
      </c>
      <c r="J507" s="21"/>
      <c r="K507" s="18" t="s">
        <v>990</v>
      </c>
      <c r="L507" s="27">
        <v>0.62337662337662336</v>
      </c>
      <c r="M507" s="2" t="s">
        <v>1141</v>
      </c>
      <c r="N507" s="2" t="s">
        <v>57</v>
      </c>
      <c r="O507" s="2" t="s">
        <v>86</v>
      </c>
      <c r="P507" s="2" t="s">
        <v>1148</v>
      </c>
      <c r="W507" s="2">
        <v>1200</v>
      </c>
      <c r="X507" s="2">
        <v>361.91</v>
      </c>
      <c r="Y507" s="2">
        <v>949</v>
      </c>
      <c r="Z507" s="2">
        <v>363.44</v>
      </c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>
        <f t="shared" si="8"/>
        <v>2149</v>
      </c>
      <c r="AV507" s="2">
        <f t="shared" si="8"/>
        <v>725.35</v>
      </c>
    </row>
    <row r="508" spans="1:48" x14ac:dyDescent="0.25">
      <c r="A508" s="2">
        <v>507</v>
      </c>
      <c r="B508" s="16" t="s">
        <v>214</v>
      </c>
      <c r="C508" s="26" t="s">
        <v>1110</v>
      </c>
      <c r="D508" s="33" t="s">
        <v>665</v>
      </c>
      <c r="E508" s="17" t="s">
        <v>8</v>
      </c>
      <c r="F508" s="17">
        <v>3500</v>
      </c>
      <c r="G508" s="28" t="s">
        <v>93</v>
      </c>
      <c r="H508" s="30">
        <v>1500</v>
      </c>
      <c r="I508" s="21">
        <v>44907</v>
      </c>
      <c r="J508" s="21"/>
      <c r="K508" s="18" t="s">
        <v>990</v>
      </c>
      <c r="L508" s="27">
        <v>0.42857142857142855</v>
      </c>
      <c r="M508" s="2" t="s">
        <v>1139</v>
      </c>
      <c r="N508" s="2" t="s">
        <v>57</v>
      </c>
      <c r="O508" s="2" t="s">
        <v>64</v>
      </c>
      <c r="P508" s="2" t="s">
        <v>1148</v>
      </c>
      <c r="W508" s="2">
        <v>436</v>
      </c>
      <c r="X508" s="2">
        <v>7.41</v>
      </c>
      <c r="Y508" s="2">
        <v>413</v>
      </c>
      <c r="Z508" s="2">
        <v>9.44</v>
      </c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>
        <f t="shared" si="8"/>
        <v>849</v>
      </c>
      <c r="AV508" s="2">
        <f t="shared" si="8"/>
        <v>16.850000000000001</v>
      </c>
    </row>
    <row r="509" spans="1:48" x14ac:dyDescent="0.25">
      <c r="A509" s="2">
        <v>508</v>
      </c>
      <c r="B509" s="16" t="s">
        <v>206</v>
      </c>
      <c r="C509" s="26" t="s">
        <v>1035</v>
      </c>
      <c r="D509" s="33" t="s">
        <v>666</v>
      </c>
      <c r="E509" s="17" t="s">
        <v>8</v>
      </c>
      <c r="F509" s="17">
        <v>3500</v>
      </c>
      <c r="G509" s="28" t="s">
        <v>93</v>
      </c>
      <c r="H509" s="30">
        <v>2000</v>
      </c>
      <c r="I509" s="21">
        <v>44927</v>
      </c>
      <c r="J509" s="21"/>
      <c r="K509" s="18" t="s">
        <v>990</v>
      </c>
      <c r="L509" s="27">
        <v>0.5714285714285714</v>
      </c>
      <c r="M509" s="2" t="s">
        <v>1140</v>
      </c>
      <c r="N509" s="2" t="s">
        <v>57</v>
      </c>
      <c r="O509" s="2" t="s">
        <v>64</v>
      </c>
      <c r="P509" s="2" t="s">
        <v>1148</v>
      </c>
      <c r="W509" s="2">
        <v>296</v>
      </c>
      <c r="X509" s="2">
        <v>108</v>
      </c>
      <c r="Y509" s="2">
        <v>237</v>
      </c>
      <c r="Z509" s="2">
        <v>117</v>
      </c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>
        <f t="shared" si="8"/>
        <v>533</v>
      </c>
      <c r="AV509" s="2">
        <f t="shared" si="8"/>
        <v>225</v>
      </c>
    </row>
    <row r="510" spans="1:48" x14ac:dyDescent="0.25">
      <c r="A510" s="2">
        <v>509</v>
      </c>
      <c r="B510" s="16" t="s">
        <v>206</v>
      </c>
      <c r="C510" s="26" t="s">
        <v>1035</v>
      </c>
      <c r="D510" s="33" t="s">
        <v>667</v>
      </c>
      <c r="E510" s="17" t="s">
        <v>15</v>
      </c>
      <c r="F510" s="17">
        <v>147000</v>
      </c>
      <c r="G510" s="28" t="s">
        <v>953</v>
      </c>
      <c r="H510" s="30">
        <v>20000</v>
      </c>
      <c r="I510" s="21">
        <v>44927</v>
      </c>
      <c r="J510" s="21"/>
      <c r="K510" s="18" t="s">
        <v>990</v>
      </c>
      <c r="L510" s="27">
        <v>0.1360544217687075</v>
      </c>
      <c r="M510" s="2" t="s">
        <v>1137</v>
      </c>
      <c r="N510" s="2" t="s">
        <v>53</v>
      </c>
      <c r="O510" s="2" t="s">
        <v>62</v>
      </c>
      <c r="P510" s="2" t="s">
        <v>1148</v>
      </c>
      <c r="W510" s="2">
        <v>23016</v>
      </c>
      <c r="X510" s="2">
        <v>118.5</v>
      </c>
      <c r="Y510" s="2">
        <v>19832</v>
      </c>
      <c r="Z510" s="2">
        <v>170</v>
      </c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>
        <f t="shared" si="8"/>
        <v>42848</v>
      </c>
      <c r="AV510" s="2">
        <f t="shared" si="8"/>
        <v>288.5</v>
      </c>
    </row>
    <row r="511" spans="1:48" x14ac:dyDescent="0.25">
      <c r="A511" s="2">
        <v>510</v>
      </c>
      <c r="B511" s="16" t="s">
        <v>209</v>
      </c>
      <c r="C511" s="26" t="s">
        <v>1060</v>
      </c>
      <c r="D511" s="33" t="s">
        <v>668</v>
      </c>
      <c r="E511" s="17" t="s">
        <v>17</v>
      </c>
      <c r="F511" s="17">
        <v>345000</v>
      </c>
      <c r="G511" s="28" t="s">
        <v>116</v>
      </c>
      <c r="H511" s="30">
        <v>46000</v>
      </c>
      <c r="I511" s="21">
        <v>44927</v>
      </c>
      <c r="J511" s="21"/>
      <c r="K511" s="18" t="s">
        <v>990</v>
      </c>
      <c r="L511" s="27">
        <v>0.13333333333333333</v>
      </c>
      <c r="M511" s="2" t="s">
        <v>1137</v>
      </c>
      <c r="N511" s="2" t="s">
        <v>54</v>
      </c>
      <c r="O511" s="2" t="s">
        <v>66</v>
      </c>
      <c r="P511" s="2" t="s">
        <v>1149</v>
      </c>
      <c r="W511" s="2">
        <v>41289</v>
      </c>
      <c r="X511" s="2">
        <v>33.200000000000003</v>
      </c>
      <c r="Y511" s="2">
        <v>30757</v>
      </c>
      <c r="Z511" s="2">
        <v>22</v>
      </c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>
        <f t="shared" si="8"/>
        <v>72046</v>
      </c>
      <c r="AV511" s="2">
        <f t="shared" si="8"/>
        <v>55.2</v>
      </c>
    </row>
    <row r="512" spans="1:48" x14ac:dyDescent="0.25">
      <c r="A512" s="2">
        <v>511</v>
      </c>
      <c r="B512" s="16" t="s">
        <v>209</v>
      </c>
      <c r="C512" s="26" t="s">
        <v>1061</v>
      </c>
      <c r="D512" s="33" t="s">
        <v>669</v>
      </c>
      <c r="E512" s="17" t="s">
        <v>11</v>
      </c>
      <c r="F512" s="17">
        <v>2180000</v>
      </c>
      <c r="G512" s="28" t="s">
        <v>149</v>
      </c>
      <c r="H512" s="30">
        <v>330000</v>
      </c>
      <c r="I512" s="21">
        <v>44927</v>
      </c>
      <c r="J512" s="21"/>
      <c r="K512" s="18" t="s">
        <v>990</v>
      </c>
      <c r="L512" s="27">
        <v>0.15137614678899083</v>
      </c>
      <c r="M512" s="2" t="s">
        <v>1138</v>
      </c>
      <c r="N512" s="2" t="s">
        <v>55</v>
      </c>
      <c r="O512" s="2" t="s">
        <v>26</v>
      </c>
      <c r="P512" s="2" t="s">
        <v>1149</v>
      </c>
      <c r="W512" s="2">
        <v>167034</v>
      </c>
      <c r="X512" s="2">
        <v>4254</v>
      </c>
      <c r="Y512" s="2">
        <v>151146</v>
      </c>
      <c r="Z512" s="2">
        <v>15</v>
      </c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>
        <f t="shared" si="8"/>
        <v>318180</v>
      </c>
      <c r="AV512" s="2">
        <f t="shared" si="8"/>
        <v>4269</v>
      </c>
    </row>
    <row r="513" spans="1:48" x14ac:dyDescent="0.25">
      <c r="A513" s="2">
        <v>512</v>
      </c>
      <c r="B513" s="16" t="s">
        <v>213</v>
      </c>
      <c r="C513" s="26" t="s">
        <v>1101</v>
      </c>
      <c r="D513" s="33" t="s">
        <v>670</v>
      </c>
      <c r="E513" s="17" t="s">
        <v>8</v>
      </c>
      <c r="F513" s="17">
        <v>3500</v>
      </c>
      <c r="G513" s="28" t="s">
        <v>93</v>
      </c>
      <c r="H513" s="30">
        <v>2000</v>
      </c>
      <c r="I513" s="21">
        <v>44927</v>
      </c>
      <c r="J513" s="21"/>
      <c r="K513" s="18" t="s">
        <v>990</v>
      </c>
      <c r="L513" s="27">
        <v>0.5714285714285714</v>
      </c>
      <c r="M513" s="2" t="s">
        <v>1140</v>
      </c>
      <c r="N513" s="2" t="s">
        <v>57</v>
      </c>
      <c r="O513" s="2" t="s">
        <v>64</v>
      </c>
      <c r="P513" s="2" t="s">
        <v>1148</v>
      </c>
      <c r="W513" s="2">
        <v>220</v>
      </c>
      <c r="X513" s="2">
        <v>99</v>
      </c>
      <c r="Y513" s="2">
        <v>142</v>
      </c>
      <c r="Z513" s="2">
        <v>103</v>
      </c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>
        <f t="shared" si="8"/>
        <v>362</v>
      </c>
      <c r="AV513" s="2">
        <f t="shared" si="8"/>
        <v>202</v>
      </c>
    </row>
    <row r="514" spans="1:48" x14ac:dyDescent="0.25">
      <c r="A514" s="2">
        <v>513</v>
      </c>
      <c r="B514" s="16" t="s">
        <v>213</v>
      </c>
      <c r="C514" s="26" t="s">
        <v>1101</v>
      </c>
      <c r="D514" s="33" t="s">
        <v>414</v>
      </c>
      <c r="E514" s="17" t="s">
        <v>8</v>
      </c>
      <c r="F514" s="17">
        <v>3500</v>
      </c>
      <c r="G514" s="28" t="s">
        <v>93</v>
      </c>
      <c r="H514" s="30">
        <v>2000</v>
      </c>
      <c r="I514" s="21">
        <v>44927</v>
      </c>
      <c r="J514" s="21"/>
      <c r="K514" s="18" t="s">
        <v>990</v>
      </c>
      <c r="L514" s="27">
        <v>0.5714285714285714</v>
      </c>
      <c r="M514" s="2" t="s">
        <v>1140</v>
      </c>
      <c r="N514" s="2" t="s">
        <v>57</v>
      </c>
      <c r="O514" s="2" t="s">
        <v>64</v>
      </c>
      <c r="P514" s="2" t="s">
        <v>1148</v>
      </c>
      <c r="W514" s="2">
        <v>125</v>
      </c>
      <c r="X514" s="2">
        <v>180.28</v>
      </c>
      <c r="Y514" s="2">
        <v>165</v>
      </c>
      <c r="Z514" s="2">
        <v>0</v>
      </c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>
        <f t="shared" si="8"/>
        <v>290</v>
      </c>
      <c r="AV514" s="2">
        <f t="shared" si="8"/>
        <v>180.28</v>
      </c>
    </row>
    <row r="515" spans="1:48" x14ac:dyDescent="0.25">
      <c r="A515" s="2">
        <v>514</v>
      </c>
      <c r="B515" s="16" t="s">
        <v>213</v>
      </c>
      <c r="C515" s="26" t="s">
        <v>1101</v>
      </c>
      <c r="D515" s="33" t="s">
        <v>414</v>
      </c>
      <c r="E515" s="17" t="s">
        <v>8</v>
      </c>
      <c r="F515" s="17">
        <v>3500</v>
      </c>
      <c r="G515" s="28" t="s">
        <v>93</v>
      </c>
      <c r="H515" s="30">
        <v>2000</v>
      </c>
      <c r="I515" s="21">
        <v>44927</v>
      </c>
      <c r="J515" s="21"/>
      <c r="K515" s="18" t="s">
        <v>990</v>
      </c>
      <c r="L515" s="27">
        <v>0.5714285714285714</v>
      </c>
      <c r="M515" s="2" t="s">
        <v>1140</v>
      </c>
      <c r="N515" s="2" t="s">
        <v>57</v>
      </c>
      <c r="O515" s="2" t="s">
        <v>64</v>
      </c>
      <c r="P515" s="2" t="s">
        <v>1148</v>
      </c>
      <c r="W515" s="2">
        <v>250</v>
      </c>
      <c r="X515" s="2">
        <v>95</v>
      </c>
      <c r="Y515" s="2">
        <v>345</v>
      </c>
      <c r="Z515" s="2">
        <v>52</v>
      </c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>
        <f t="shared" si="8"/>
        <v>595</v>
      </c>
      <c r="AV515" s="2">
        <f t="shared" si="8"/>
        <v>147</v>
      </c>
    </row>
    <row r="516" spans="1:48" x14ac:dyDescent="0.25">
      <c r="A516" s="2">
        <v>515</v>
      </c>
      <c r="B516" s="16" t="s">
        <v>213</v>
      </c>
      <c r="C516" s="26" t="s">
        <v>1101</v>
      </c>
      <c r="D516" s="33" t="s">
        <v>414</v>
      </c>
      <c r="E516" s="17" t="s">
        <v>8</v>
      </c>
      <c r="F516" s="17">
        <v>3500</v>
      </c>
      <c r="G516" s="28" t="s">
        <v>93</v>
      </c>
      <c r="H516" s="30">
        <v>2000</v>
      </c>
      <c r="I516" s="21">
        <v>44927</v>
      </c>
      <c r="J516" s="21"/>
      <c r="K516" s="18" t="s">
        <v>990</v>
      </c>
      <c r="L516" s="27">
        <v>0.5714285714285714</v>
      </c>
      <c r="M516" s="2" t="s">
        <v>1140</v>
      </c>
      <c r="N516" s="2" t="s">
        <v>57</v>
      </c>
      <c r="O516" s="2" t="s">
        <v>64</v>
      </c>
      <c r="P516" s="2" t="s">
        <v>1148</v>
      </c>
      <c r="W516" s="2">
        <v>41</v>
      </c>
      <c r="X516" s="2">
        <v>152</v>
      </c>
      <c r="Y516" s="2">
        <v>29</v>
      </c>
      <c r="Z516" s="2">
        <v>134</v>
      </c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>
        <f t="shared" si="8"/>
        <v>70</v>
      </c>
      <c r="AV516" s="2">
        <f t="shared" si="8"/>
        <v>286</v>
      </c>
    </row>
    <row r="517" spans="1:48" x14ac:dyDescent="0.25">
      <c r="A517" s="2">
        <v>516</v>
      </c>
      <c r="B517" s="16" t="s">
        <v>213</v>
      </c>
      <c r="C517" s="26" t="s">
        <v>1101</v>
      </c>
      <c r="D517" s="33" t="s">
        <v>671</v>
      </c>
      <c r="E517" s="17" t="s">
        <v>8</v>
      </c>
      <c r="F517" s="17">
        <v>3500</v>
      </c>
      <c r="G517" s="28" t="s">
        <v>93</v>
      </c>
      <c r="H517" s="30">
        <v>2000</v>
      </c>
      <c r="I517" s="21">
        <v>44927</v>
      </c>
      <c r="J517" s="21"/>
      <c r="K517" s="18" t="s">
        <v>990</v>
      </c>
      <c r="L517" s="27">
        <v>0.5714285714285714</v>
      </c>
      <c r="M517" s="2" t="s">
        <v>1140</v>
      </c>
      <c r="N517" s="2" t="s">
        <v>57</v>
      </c>
      <c r="O517" s="2" t="s">
        <v>64</v>
      </c>
      <c r="P517" s="2" t="s">
        <v>1148</v>
      </c>
      <c r="W517" s="2">
        <v>285</v>
      </c>
      <c r="X517" s="2">
        <v>107</v>
      </c>
      <c r="Y517" s="2">
        <v>271</v>
      </c>
      <c r="Z517" s="2">
        <v>90</v>
      </c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>
        <f t="shared" si="8"/>
        <v>556</v>
      </c>
      <c r="AV517" s="2">
        <f t="shared" si="8"/>
        <v>197</v>
      </c>
    </row>
    <row r="518" spans="1:48" x14ac:dyDescent="0.25">
      <c r="A518" s="2">
        <v>517</v>
      </c>
      <c r="B518" s="16" t="s">
        <v>213</v>
      </c>
      <c r="C518" s="26" t="s">
        <v>1101</v>
      </c>
      <c r="D518" s="33" t="s">
        <v>672</v>
      </c>
      <c r="E518" s="17" t="s">
        <v>5</v>
      </c>
      <c r="F518" s="17">
        <v>7700</v>
      </c>
      <c r="G518" s="28" t="s">
        <v>131</v>
      </c>
      <c r="H518" s="30">
        <v>2000</v>
      </c>
      <c r="I518" s="21">
        <v>44927</v>
      </c>
      <c r="J518" s="21"/>
      <c r="K518" s="18" t="s">
        <v>990</v>
      </c>
      <c r="L518" s="27">
        <v>0.25974025974025972</v>
      </c>
      <c r="M518" s="2" t="s">
        <v>1138</v>
      </c>
      <c r="N518" s="2" t="s">
        <v>57</v>
      </c>
      <c r="O518" s="2" t="s">
        <v>86</v>
      </c>
      <c r="P518" s="2" t="s">
        <v>1148</v>
      </c>
      <c r="W518" s="2">
        <v>342</v>
      </c>
      <c r="X518" s="2">
        <v>202</v>
      </c>
      <c r="Y518" s="2">
        <v>338</v>
      </c>
      <c r="Z518" s="2">
        <v>179</v>
      </c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>
        <f t="shared" si="8"/>
        <v>680</v>
      </c>
      <c r="AV518" s="2">
        <f t="shared" si="8"/>
        <v>381</v>
      </c>
    </row>
    <row r="519" spans="1:48" x14ac:dyDescent="0.25">
      <c r="A519" s="2">
        <v>518</v>
      </c>
      <c r="B519" s="16" t="s">
        <v>213</v>
      </c>
      <c r="C519" s="26" t="s">
        <v>1101</v>
      </c>
      <c r="D519" s="33" t="s">
        <v>414</v>
      </c>
      <c r="E519" s="17" t="s">
        <v>5</v>
      </c>
      <c r="F519" s="17">
        <v>7700</v>
      </c>
      <c r="G519" s="28" t="s">
        <v>131</v>
      </c>
      <c r="H519" s="30">
        <v>2000</v>
      </c>
      <c r="I519" s="21">
        <v>44927</v>
      </c>
      <c r="J519" s="21"/>
      <c r="K519" s="18" t="s">
        <v>990</v>
      </c>
      <c r="L519" s="27">
        <v>0.25974025974025972</v>
      </c>
      <c r="M519" s="2" t="s">
        <v>1138</v>
      </c>
      <c r="N519" s="2" t="s">
        <v>57</v>
      </c>
      <c r="O519" s="2" t="s">
        <v>86</v>
      </c>
      <c r="P519" s="2" t="s">
        <v>1148</v>
      </c>
      <c r="W519" s="2">
        <v>618</v>
      </c>
      <c r="X519" s="2">
        <v>101</v>
      </c>
      <c r="Y519" s="2">
        <v>641</v>
      </c>
      <c r="Z519" s="2">
        <v>88</v>
      </c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>
        <f t="shared" si="8"/>
        <v>1259</v>
      </c>
      <c r="AV519" s="2">
        <f t="shared" si="8"/>
        <v>189</v>
      </c>
    </row>
    <row r="520" spans="1:48" x14ac:dyDescent="0.25">
      <c r="A520" s="2">
        <v>519</v>
      </c>
      <c r="B520" s="16" t="s">
        <v>213</v>
      </c>
      <c r="C520" s="26" t="s">
        <v>1102</v>
      </c>
      <c r="D520" s="33" t="s">
        <v>673</v>
      </c>
      <c r="E520" s="17" t="s">
        <v>5</v>
      </c>
      <c r="F520" s="17">
        <v>7700</v>
      </c>
      <c r="G520" s="28" t="s">
        <v>131</v>
      </c>
      <c r="H520" s="30">
        <v>5000</v>
      </c>
      <c r="I520" s="21">
        <v>44927</v>
      </c>
      <c r="J520" s="21"/>
      <c r="K520" s="18" t="s">
        <v>990</v>
      </c>
      <c r="L520" s="27">
        <v>0.64935064935064934</v>
      </c>
      <c r="M520" s="2" t="s">
        <v>1141</v>
      </c>
      <c r="N520" s="2" t="s">
        <v>57</v>
      </c>
      <c r="O520" s="2" t="s">
        <v>86</v>
      </c>
      <c r="P520" s="2" t="s">
        <v>1148</v>
      </c>
      <c r="W520" s="2">
        <v>801</v>
      </c>
      <c r="X520" s="2">
        <v>6</v>
      </c>
      <c r="Y520" s="2">
        <v>718</v>
      </c>
      <c r="Z520" s="2">
        <v>9</v>
      </c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>
        <f t="shared" si="8"/>
        <v>1519</v>
      </c>
      <c r="AV520" s="2">
        <f t="shared" si="8"/>
        <v>15</v>
      </c>
    </row>
    <row r="521" spans="1:48" x14ac:dyDescent="0.25">
      <c r="A521" s="2">
        <v>520</v>
      </c>
      <c r="B521" s="16" t="s">
        <v>214</v>
      </c>
      <c r="C521" s="26" t="s">
        <v>1073</v>
      </c>
      <c r="D521" s="33" t="s">
        <v>616</v>
      </c>
      <c r="E521" s="17" t="s">
        <v>5</v>
      </c>
      <c r="F521" s="17">
        <v>7700</v>
      </c>
      <c r="G521" s="28" t="s">
        <v>131</v>
      </c>
      <c r="H521" s="30">
        <v>5000</v>
      </c>
      <c r="I521" s="21">
        <v>44927</v>
      </c>
      <c r="J521" s="21"/>
      <c r="K521" s="18" t="s">
        <v>990</v>
      </c>
      <c r="L521" s="27">
        <v>0.64935064935064934</v>
      </c>
      <c r="M521" s="2" t="s">
        <v>1141</v>
      </c>
      <c r="N521" s="2" t="s">
        <v>57</v>
      </c>
      <c r="O521" s="2" t="s">
        <v>86</v>
      </c>
      <c r="P521" s="2" t="s">
        <v>1148</v>
      </c>
      <c r="W521" s="2">
        <v>443</v>
      </c>
      <c r="X521" s="2">
        <v>183</v>
      </c>
      <c r="Y521" s="2">
        <v>561</v>
      </c>
      <c r="Z521" s="2">
        <v>265</v>
      </c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>
        <f t="shared" si="8"/>
        <v>1004</v>
      </c>
      <c r="AV521" s="2">
        <f t="shared" si="8"/>
        <v>448</v>
      </c>
    </row>
    <row r="522" spans="1:48" x14ac:dyDescent="0.25">
      <c r="A522" s="2">
        <v>521</v>
      </c>
      <c r="B522" s="16" t="s">
        <v>206</v>
      </c>
      <c r="C522" s="26" t="s">
        <v>1035</v>
      </c>
      <c r="D522" s="33" t="s">
        <v>674</v>
      </c>
      <c r="E522" s="17" t="s">
        <v>4</v>
      </c>
      <c r="F522" s="17">
        <v>197000</v>
      </c>
      <c r="G522" s="28" t="s">
        <v>114</v>
      </c>
      <c r="H522" s="30">
        <v>15000</v>
      </c>
      <c r="I522" s="21">
        <v>44959</v>
      </c>
      <c r="J522" s="21"/>
      <c r="K522" s="18" t="s">
        <v>990</v>
      </c>
      <c r="L522" s="27">
        <v>7.6142131979695438E-2</v>
      </c>
      <c r="M522" s="2" t="s">
        <v>1137</v>
      </c>
      <c r="N522" s="2" t="s">
        <v>54</v>
      </c>
      <c r="O522" s="2" t="s">
        <v>82</v>
      </c>
      <c r="P522" s="2" t="s">
        <v>1148</v>
      </c>
      <c r="W522" s="2">
        <v>38077</v>
      </c>
      <c r="X522" s="2">
        <v>0</v>
      </c>
      <c r="Y522" s="2">
        <v>34803</v>
      </c>
      <c r="Z522" s="2">
        <v>0</v>
      </c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>
        <f t="shared" si="8"/>
        <v>72880</v>
      </c>
      <c r="AV522" s="2">
        <f t="shared" si="8"/>
        <v>0</v>
      </c>
    </row>
    <row r="523" spans="1:48" x14ac:dyDescent="0.25">
      <c r="A523" s="2">
        <v>522</v>
      </c>
      <c r="B523" s="16" t="s">
        <v>207</v>
      </c>
      <c r="C523" s="26" t="s">
        <v>1043</v>
      </c>
      <c r="D523" s="33" t="s">
        <v>675</v>
      </c>
      <c r="E523" s="17" t="s">
        <v>16</v>
      </c>
      <c r="F523" s="17">
        <v>197000</v>
      </c>
      <c r="G523" s="28" t="s">
        <v>141</v>
      </c>
      <c r="H523" s="30">
        <v>30000</v>
      </c>
      <c r="I523" s="21">
        <v>44959</v>
      </c>
      <c r="J523" s="21"/>
      <c r="K523" s="18" t="s">
        <v>990</v>
      </c>
      <c r="L523" s="27">
        <v>0.15228426395939088</v>
      </c>
      <c r="M523" s="2" t="s">
        <v>1138</v>
      </c>
      <c r="N523" s="2" t="s">
        <v>55</v>
      </c>
      <c r="O523" s="2" t="s">
        <v>69</v>
      </c>
      <c r="P523" s="2" t="s">
        <v>1148</v>
      </c>
      <c r="W523" s="2">
        <v>8937</v>
      </c>
      <c r="X523" s="2">
        <v>1.2</v>
      </c>
      <c r="Y523" s="2">
        <v>2885</v>
      </c>
      <c r="Z523" s="2">
        <v>0.6</v>
      </c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>
        <f t="shared" si="8"/>
        <v>11822</v>
      </c>
      <c r="AV523" s="2">
        <f t="shared" si="8"/>
        <v>1.7999999999999998</v>
      </c>
    </row>
    <row r="524" spans="1:48" x14ac:dyDescent="0.25">
      <c r="A524" s="2">
        <v>523</v>
      </c>
      <c r="B524" s="16" t="s">
        <v>208</v>
      </c>
      <c r="C524" s="26" t="s">
        <v>1044</v>
      </c>
      <c r="D524" s="33" t="s">
        <v>676</v>
      </c>
      <c r="E524" s="17" t="s">
        <v>7</v>
      </c>
      <c r="F524" s="17">
        <v>2200</v>
      </c>
      <c r="G524" s="28" t="s">
        <v>91</v>
      </c>
      <c r="H524" s="30">
        <v>1000</v>
      </c>
      <c r="I524" s="21">
        <v>44959</v>
      </c>
      <c r="J524" s="21"/>
      <c r="K524" s="18" t="s">
        <v>990</v>
      </c>
      <c r="L524" s="27">
        <v>0.45454545454545453</v>
      </c>
      <c r="M524" s="2" t="s">
        <v>1139</v>
      </c>
      <c r="N524" s="2" t="s">
        <v>57</v>
      </c>
      <c r="O524" s="2" t="s">
        <v>23</v>
      </c>
      <c r="P524" s="2" t="s">
        <v>1148</v>
      </c>
      <c r="W524" s="2">
        <v>58</v>
      </c>
      <c r="X524" s="2">
        <v>64.77</v>
      </c>
      <c r="Y524" s="2">
        <v>86</v>
      </c>
      <c r="Z524" s="2">
        <v>54.61</v>
      </c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>
        <f t="shared" si="8"/>
        <v>144</v>
      </c>
      <c r="AV524" s="2">
        <f t="shared" si="8"/>
        <v>119.38</v>
      </c>
    </row>
    <row r="525" spans="1:48" x14ac:dyDescent="0.25">
      <c r="A525" s="2">
        <v>524</v>
      </c>
      <c r="B525" s="16" t="s">
        <v>209</v>
      </c>
      <c r="C525" s="26" t="s">
        <v>1063</v>
      </c>
      <c r="D525" s="33" t="s">
        <v>677</v>
      </c>
      <c r="E525" s="17" t="s">
        <v>15</v>
      </c>
      <c r="F525" s="17">
        <v>5500</v>
      </c>
      <c r="G525" s="28" t="s">
        <v>922</v>
      </c>
      <c r="H525" s="30">
        <v>550</v>
      </c>
      <c r="I525" s="21">
        <v>44959</v>
      </c>
      <c r="J525" s="21"/>
      <c r="K525" s="18" t="s">
        <v>990</v>
      </c>
      <c r="L525" s="27">
        <v>0.1</v>
      </c>
      <c r="M525" s="2" t="s">
        <v>1137</v>
      </c>
      <c r="N525" s="2" t="s">
        <v>53</v>
      </c>
      <c r="O525" s="2" t="s">
        <v>62</v>
      </c>
      <c r="P525" s="2" t="s">
        <v>1148</v>
      </c>
      <c r="W525" s="2">
        <v>439</v>
      </c>
      <c r="X525" s="2">
        <v>2.41</v>
      </c>
      <c r="Y525" s="2">
        <v>362</v>
      </c>
      <c r="Z525" s="2">
        <v>1.59</v>
      </c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>
        <f t="shared" si="8"/>
        <v>801</v>
      </c>
      <c r="AV525" s="2">
        <f t="shared" si="8"/>
        <v>4</v>
      </c>
    </row>
    <row r="526" spans="1:48" x14ac:dyDescent="0.25">
      <c r="A526" s="2">
        <v>525</v>
      </c>
      <c r="B526" s="16" t="s">
        <v>211</v>
      </c>
      <c r="C526" s="26" t="s">
        <v>1089</v>
      </c>
      <c r="D526" s="33" t="s">
        <v>678</v>
      </c>
      <c r="E526" s="17" t="s">
        <v>16</v>
      </c>
      <c r="F526" s="17">
        <v>197000</v>
      </c>
      <c r="G526" s="28" t="s">
        <v>141</v>
      </c>
      <c r="H526" s="30">
        <v>25000</v>
      </c>
      <c r="I526" s="21">
        <v>44959</v>
      </c>
      <c r="J526" s="18">
        <v>45607</v>
      </c>
      <c r="K526" s="18" t="s">
        <v>970</v>
      </c>
      <c r="L526" s="27">
        <v>0.12690355329949238</v>
      </c>
      <c r="M526" s="2" t="s">
        <v>1137</v>
      </c>
      <c r="N526" s="2" t="s">
        <v>55</v>
      </c>
      <c r="O526" s="2" t="s">
        <v>69</v>
      </c>
      <c r="P526" s="2" t="s">
        <v>1148</v>
      </c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2">
        <f t="shared" si="8"/>
        <v>0</v>
      </c>
      <c r="AV526" s="2">
        <f t="shared" si="8"/>
        <v>0</v>
      </c>
    </row>
    <row r="527" spans="1:48" x14ac:dyDescent="0.25">
      <c r="A527" s="2">
        <v>526</v>
      </c>
      <c r="B527" s="16" t="s">
        <v>213</v>
      </c>
      <c r="C527" s="26" t="s">
        <v>1101</v>
      </c>
      <c r="D527" s="33" t="s">
        <v>679</v>
      </c>
      <c r="E527" s="17" t="s">
        <v>8</v>
      </c>
      <c r="F527" s="17">
        <v>3500</v>
      </c>
      <c r="G527" s="28" t="s">
        <v>93</v>
      </c>
      <c r="H527" s="30">
        <v>2000</v>
      </c>
      <c r="I527" s="21">
        <v>44959</v>
      </c>
      <c r="J527" s="21"/>
      <c r="K527" s="18" t="s">
        <v>990</v>
      </c>
      <c r="L527" s="27">
        <v>0.5714285714285714</v>
      </c>
      <c r="M527" s="2" t="s">
        <v>1140</v>
      </c>
      <c r="N527" s="2" t="s">
        <v>57</v>
      </c>
      <c r="O527" s="2" t="s">
        <v>64</v>
      </c>
      <c r="P527" s="2" t="s">
        <v>1148</v>
      </c>
      <c r="W527" s="2">
        <v>618</v>
      </c>
      <c r="X527" s="2">
        <v>34</v>
      </c>
      <c r="Y527" s="2">
        <v>494</v>
      </c>
      <c r="Z527" s="2">
        <v>35</v>
      </c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>
        <f t="shared" si="8"/>
        <v>1112</v>
      </c>
      <c r="AV527" s="2">
        <f t="shared" si="8"/>
        <v>69</v>
      </c>
    </row>
    <row r="528" spans="1:48" x14ac:dyDescent="0.25">
      <c r="A528" s="2">
        <v>527</v>
      </c>
      <c r="B528" s="16" t="s">
        <v>213</v>
      </c>
      <c r="C528" s="26" t="s">
        <v>1103</v>
      </c>
      <c r="D528" s="33" t="s">
        <v>680</v>
      </c>
      <c r="E528" s="17" t="s">
        <v>4</v>
      </c>
      <c r="F528" s="17">
        <v>7700</v>
      </c>
      <c r="G528" s="28" t="s">
        <v>110</v>
      </c>
      <c r="H528" s="30">
        <v>4000</v>
      </c>
      <c r="I528" s="21">
        <v>44959</v>
      </c>
      <c r="J528" s="21"/>
      <c r="K528" s="18" t="s">
        <v>990</v>
      </c>
      <c r="L528" s="27">
        <v>0.51948051948051943</v>
      </c>
      <c r="M528" s="2" t="s">
        <v>1140</v>
      </c>
      <c r="N528" s="2" t="s">
        <v>54</v>
      </c>
      <c r="O528" s="2" t="s">
        <v>82</v>
      </c>
      <c r="P528" s="2" t="s">
        <v>1148</v>
      </c>
      <c r="W528" s="2">
        <v>740</v>
      </c>
      <c r="X528" s="2">
        <v>132.74</v>
      </c>
      <c r="Y528" s="2">
        <v>784</v>
      </c>
      <c r="Z528" s="2">
        <v>139.08000000000001</v>
      </c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>
        <f t="shared" si="8"/>
        <v>1524</v>
      </c>
      <c r="AV528" s="2">
        <f t="shared" si="8"/>
        <v>271.82000000000005</v>
      </c>
    </row>
    <row r="529" spans="1:48" x14ac:dyDescent="0.25">
      <c r="A529" s="2">
        <v>528</v>
      </c>
      <c r="B529" s="16" t="s">
        <v>213</v>
      </c>
      <c r="C529" s="26" t="s">
        <v>1104</v>
      </c>
      <c r="D529" s="33" t="s">
        <v>681</v>
      </c>
      <c r="E529" s="17" t="s">
        <v>7</v>
      </c>
      <c r="F529" s="17">
        <v>1300</v>
      </c>
      <c r="G529" s="28" t="s">
        <v>96</v>
      </c>
      <c r="H529" s="30">
        <v>1000</v>
      </c>
      <c r="I529" s="21">
        <v>44959</v>
      </c>
      <c r="J529" s="21"/>
      <c r="K529" s="18" t="s">
        <v>990</v>
      </c>
      <c r="L529" s="27">
        <v>0.76923076923076927</v>
      </c>
      <c r="M529" s="2" t="s">
        <v>1141</v>
      </c>
      <c r="N529" s="2" t="s">
        <v>57</v>
      </c>
      <c r="O529" s="2" t="s">
        <v>24</v>
      </c>
      <c r="P529" s="2" t="s">
        <v>1148</v>
      </c>
      <c r="W529" s="2">
        <v>399</v>
      </c>
      <c r="X529" s="2">
        <v>55</v>
      </c>
      <c r="Y529" s="2">
        <v>356</v>
      </c>
      <c r="Z529" s="2">
        <v>49</v>
      </c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>
        <f t="shared" si="8"/>
        <v>755</v>
      </c>
      <c r="AV529" s="2">
        <f t="shared" si="8"/>
        <v>104</v>
      </c>
    </row>
    <row r="530" spans="1:48" x14ac:dyDescent="0.25">
      <c r="A530" s="2">
        <v>529</v>
      </c>
      <c r="B530" s="16" t="s">
        <v>206</v>
      </c>
      <c r="C530" s="26" t="s">
        <v>1035</v>
      </c>
      <c r="D530" s="33" t="s">
        <v>682</v>
      </c>
      <c r="E530" s="17" t="s">
        <v>11</v>
      </c>
      <c r="F530" s="17">
        <v>865000</v>
      </c>
      <c r="G530" s="28" t="s">
        <v>142</v>
      </c>
      <c r="H530" s="30">
        <v>110000</v>
      </c>
      <c r="I530" s="21">
        <v>44988</v>
      </c>
      <c r="J530" s="21"/>
      <c r="K530" s="18" t="s">
        <v>990</v>
      </c>
      <c r="L530" s="27">
        <v>0.12716763005780346</v>
      </c>
      <c r="M530" s="2" t="s">
        <v>1137</v>
      </c>
      <c r="N530" s="2" t="s">
        <v>55</v>
      </c>
      <c r="O530" s="2" t="s">
        <v>26</v>
      </c>
      <c r="P530" s="2" t="s">
        <v>1149</v>
      </c>
      <c r="W530" s="2">
        <v>299040</v>
      </c>
      <c r="X530" s="2">
        <v>410</v>
      </c>
      <c r="Y530" s="2">
        <v>273810</v>
      </c>
      <c r="Z530" s="2">
        <v>30</v>
      </c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>
        <f t="shared" ref="AU530:AV593" si="9">W530+Y530+AA530+AC530+AE530+AG530+AI530+AK530+AM530+AO530+AQ530+AS530</f>
        <v>572850</v>
      </c>
      <c r="AV530" s="2">
        <f t="shared" si="9"/>
        <v>440</v>
      </c>
    </row>
    <row r="531" spans="1:48" x14ac:dyDescent="0.25">
      <c r="A531" s="2">
        <v>530</v>
      </c>
      <c r="B531" s="16" t="s">
        <v>386</v>
      </c>
      <c r="C531" s="26" t="s">
        <v>1078</v>
      </c>
      <c r="D531" s="33" t="s">
        <v>683</v>
      </c>
      <c r="E531" s="17" t="s">
        <v>6</v>
      </c>
      <c r="F531" s="17">
        <v>5500</v>
      </c>
      <c r="G531" s="28" t="s">
        <v>143</v>
      </c>
      <c r="H531" s="30">
        <v>2000</v>
      </c>
      <c r="I531" s="21">
        <v>44988</v>
      </c>
      <c r="J531" s="21"/>
      <c r="K531" s="18" t="s">
        <v>990</v>
      </c>
      <c r="L531" s="27">
        <v>0.36363636363636365</v>
      </c>
      <c r="M531" s="2" t="s">
        <v>1139</v>
      </c>
      <c r="N531" s="2" t="s">
        <v>54</v>
      </c>
      <c r="O531" s="2" t="s">
        <v>82</v>
      </c>
      <c r="P531" s="2" t="s">
        <v>1148</v>
      </c>
      <c r="W531" s="2">
        <v>2231</v>
      </c>
      <c r="X531" s="2">
        <v>2.79</v>
      </c>
      <c r="Y531" s="2">
        <v>1280</v>
      </c>
      <c r="Z531" s="2">
        <v>9.3800000000000008</v>
      </c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>
        <f t="shared" si="9"/>
        <v>3511</v>
      </c>
      <c r="AV531" s="2">
        <f t="shared" si="9"/>
        <v>12.170000000000002</v>
      </c>
    </row>
    <row r="532" spans="1:48" x14ac:dyDescent="0.25">
      <c r="A532" s="2">
        <v>531</v>
      </c>
      <c r="B532" s="16" t="s">
        <v>211</v>
      </c>
      <c r="C532" s="26" t="s">
        <v>1092</v>
      </c>
      <c r="D532" s="33" t="s">
        <v>684</v>
      </c>
      <c r="E532" s="17" t="s">
        <v>19</v>
      </c>
      <c r="F532" s="17">
        <v>3465000</v>
      </c>
      <c r="G532" s="28" t="s">
        <v>127</v>
      </c>
      <c r="H532" s="30">
        <v>260000</v>
      </c>
      <c r="I532" s="21">
        <v>44988</v>
      </c>
      <c r="J532" s="21"/>
      <c r="K532" s="18" t="s">
        <v>990</v>
      </c>
      <c r="L532" s="27">
        <v>7.5036075036075039E-2</v>
      </c>
      <c r="M532" s="2" t="s">
        <v>1137</v>
      </c>
      <c r="N532" s="2" t="s">
        <v>55</v>
      </c>
      <c r="O532" s="2" t="s">
        <v>26</v>
      </c>
      <c r="P532" s="2" t="s">
        <v>1149</v>
      </c>
      <c r="W532" s="2">
        <v>399948</v>
      </c>
      <c r="X532" s="2">
        <v>1904</v>
      </c>
      <c r="Y532" s="2">
        <v>268164</v>
      </c>
      <c r="Z532" s="2">
        <v>2920</v>
      </c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>
        <f t="shared" si="9"/>
        <v>668112</v>
      </c>
      <c r="AV532" s="2">
        <f t="shared" si="9"/>
        <v>4824</v>
      </c>
    </row>
    <row r="533" spans="1:48" x14ac:dyDescent="0.25">
      <c r="A533" s="2">
        <v>532</v>
      </c>
      <c r="B533" s="16" t="s">
        <v>213</v>
      </c>
      <c r="C533" s="26" t="s">
        <v>1104</v>
      </c>
      <c r="D533" s="33" t="s">
        <v>685</v>
      </c>
      <c r="E533" s="17" t="s">
        <v>7</v>
      </c>
      <c r="F533" s="17">
        <v>2200</v>
      </c>
      <c r="G533" s="28" t="s">
        <v>91</v>
      </c>
      <c r="H533" s="30">
        <v>1500</v>
      </c>
      <c r="I533" s="21">
        <v>44988</v>
      </c>
      <c r="J533" s="21"/>
      <c r="K533" s="18" t="s">
        <v>990</v>
      </c>
      <c r="L533" s="27">
        <v>0.68181818181818177</v>
      </c>
      <c r="M533" s="2" t="s">
        <v>1141</v>
      </c>
      <c r="N533" s="2" t="s">
        <v>57</v>
      </c>
      <c r="O533" s="2" t="s">
        <v>23</v>
      </c>
      <c r="P533" s="2" t="s">
        <v>1148</v>
      </c>
      <c r="W533" s="2">
        <v>256</v>
      </c>
      <c r="X533" s="2">
        <v>74</v>
      </c>
      <c r="Y533" s="2">
        <v>174</v>
      </c>
      <c r="Z533" s="2">
        <v>96</v>
      </c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>
        <f t="shared" si="9"/>
        <v>430</v>
      </c>
      <c r="AV533" s="2">
        <f t="shared" si="9"/>
        <v>170</v>
      </c>
    </row>
    <row r="534" spans="1:48" x14ac:dyDescent="0.25">
      <c r="A534" s="2">
        <v>533</v>
      </c>
      <c r="B534" s="16" t="s">
        <v>215</v>
      </c>
      <c r="C534" s="26" t="s">
        <v>1111</v>
      </c>
      <c r="D534" s="33" t="s">
        <v>686</v>
      </c>
      <c r="E534" s="17" t="s">
        <v>7</v>
      </c>
      <c r="F534" s="17">
        <v>2200</v>
      </c>
      <c r="G534" s="28" t="s">
        <v>91</v>
      </c>
      <c r="H534" s="30">
        <v>1000</v>
      </c>
      <c r="I534" s="21">
        <v>44988</v>
      </c>
      <c r="J534" s="21"/>
      <c r="K534" s="18" t="s">
        <v>990</v>
      </c>
      <c r="L534" s="27">
        <v>0.45454545454545453</v>
      </c>
      <c r="M534" s="2" t="s">
        <v>1139</v>
      </c>
      <c r="N534" s="2" t="s">
        <v>57</v>
      </c>
      <c r="O534" s="2" t="s">
        <v>23</v>
      </c>
      <c r="P534" s="2" t="s">
        <v>1148</v>
      </c>
      <c r="W534" s="2">
        <v>185</v>
      </c>
      <c r="X534" s="2">
        <v>16.32</v>
      </c>
      <c r="Y534" s="2">
        <v>151</v>
      </c>
      <c r="Z534" s="2">
        <v>16</v>
      </c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>
        <f t="shared" si="9"/>
        <v>336</v>
      </c>
      <c r="AV534" s="2">
        <f t="shared" si="9"/>
        <v>32.32</v>
      </c>
    </row>
    <row r="535" spans="1:48" x14ac:dyDescent="0.25">
      <c r="A535" s="2">
        <v>534</v>
      </c>
      <c r="B535" s="16" t="s">
        <v>208</v>
      </c>
      <c r="C535" s="26" t="s">
        <v>1044</v>
      </c>
      <c r="D535" s="33" t="s">
        <v>687</v>
      </c>
      <c r="E535" s="17" t="s">
        <v>5</v>
      </c>
      <c r="F535" s="17">
        <v>23000</v>
      </c>
      <c r="G535" s="28" t="s">
        <v>119</v>
      </c>
      <c r="H535" s="30">
        <v>540</v>
      </c>
      <c r="I535" s="21">
        <v>45020</v>
      </c>
      <c r="J535" s="21"/>
      <c r="K535" s="18" t="s">
        <v>990</v>
      </c>
      <c r="L535" s="27">
        <v>2.3478260869565216E-2</v>
      </c>
      <c r="M535" s="2" t="s">
        <v>1137</v>
      </c>
      <c r="N535" s="2" t="s">
        <v>57</v>
      </c>
      <c r="O535" s="2" t="s">
        <v>86</v>
      </c>
      <c r="P535" s="2" t="s">
        <v>1148</v>
      </c>
      <c r="W535" s="2">
        <v>1573</v>
      </c>
      <c r="X535" s="2">
        <v>0</v>
      </c>
      <c r="Y535" s="2">
        <v>1375</v>
      </c>
      <c r="Z535" s="2">
        <v>0</v>
      </c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>
        <f t="shared" si="9"/>
        <v>2948</v>
      </c>
      <c r="AV535" s="2">
        <f t="shared" si="9"/>
        <v>0</v>
      </c>
    </row>
    <row r="536" spans="1:48" x14ac:dyDescent="0.25">
      <c r="A536" s="2">
        <v>535</v>
      </c>
      <c r="B536" s="16" t="s">
        <v>212</v>
      </c>
      <c r="C536" s="26" t="s">
        <v>1099</v>
      </c>
      <c r="D536" s="33" t="s">
        <v>688</v>
      </c>
      <c r="E536" s="17" t="s">
        <v>5</v>
      </c>
      <c r="F536" s="17">
        <v>7700</v>
      </c>
      <c r="G536" s="28" t="s">
        <v>131</v>
      </c>
      <c r="H536" s="30">
        <v>4392</v>
      </c>
      <c r="I536" s="21">
        <v>45020</v>
      </c>
      <c r="J536" s="21"/>
      <c r="K536" s="18" t="s">
        <v>990</v>
      </c>
      <c r="L536" s="27">
        <v>0.57038961038961034</v>
      </c>
      <c r="M536" s="2" t="s">
        <v>1140</v>
      </c>
      <c r="N536" s="2" t="s">
        <v>57</v>
      </c>
      <c r="O536" s="2" t="s">
        <v>86</v>
      </c>
      <c r="P536" s="2" t="s">
        <v>1148</v>
      </c>
      <c r="W536" s="2">
        <v>690</v>
      </c>
      <c r="X536" s="2">
        <v>338.94</v>
      </c>
      <c r="Y536" s="2">
        <v>902</v>
      </c>
      <c r="Z536" s="2">
        <v>237.21</v>
      </c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>
        <f t="shared" si="9"/>
        <v>1592</v>
      </c>
      <c r="AV536" s="2">
        <f t="shared" si="9"/>
        <v>576.15</v>
      </c>
    </row>
    <row r="537" spans="1:48" x14ac:dyDescent="0.25">
      <c r="A537" s="2">
        <v>536</v>
      </c>
      <c r="B537" s="16" t="s">
        <v>213</v>
      </c>
      <c r="C537" s="26" t="s">
        <v>1104</v>
      </c>
      <c r="D537" s="33" t="s">
        <v>689</v>
      </c>
      <c r="E537" s="17" t="s">
        <v>17</v>
      </c>
      <c r="F537" s="17">
        <v>690000</v>
      </c>
      <c r="G537" s="28" t="s">
        <v>144</v>
      </c>
      <c r="H537" s="30">
        <v>100000</v>
      </c>
      <c r="I537" s="21">
        <v>45020</v>
      </c>
      <c r="J537" s="21"/>
      <c r="K537" s="18" t="s">
        <v>990</v>
      </c>
      <c r="L537" s="27">
        <v>0.14492753623188406</v>
      </c>
      <c r="M537" s="2" t="s">
        <v>1137</v>
      </c>
      <c r="N537" s="2" t="s">
        <v>54</v>
      </c>
      <c r="O537" s="2" t="s">
        <v>66</v>
      </c>
      <c r="P537" s="2" t="s">
        <v>1149</v>
      </c>
      <c r="W537" s="2">
        <v>83010</v>
      </c>
      <c r="X537" s="2">
        <v>139.19999999999999</v>
      </c>
      <c r="Y537" s="2">
        <v>75131</v>
      </c>
      <c r="Z537" s="2">
        <v>1228</v>
      </c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>
        <f t="shared" si="9"/>
        <v>158141</v>
      </c>
      <c r="AV537" s="2">
        <f t="shared" si="9"/>
        <v>1367.2</v>
      </c>
    </row>
    <row r="538" spans="1:48" x14ac:dyDescent="0.25">
      <c r="A538" s="2">
        <v>537</v>
      </c>
      <c r="B538" s="16" t="s">
        <v>213</v>
      </c>
      <c r="C538" s="26" t="s">
        <v>1104</v>
      </c>
      <c r="D538" s="33" t="s">
        <v>690</v>
      </c>
      <c r="E538" s="17" t="s">
        <v>11</v>
      </c>
      <c r="F538" s="17">
        <v>555000</v>
      </c>
      <c r="G538" s="28" t="s">
        <v>145</v>
      </c>
      <c r="H538" s="30">
        <v>80000</v>
      </c>
      <c r="I538" s="21">
        <v>45020</v>
      </c>
      <c r="J538" s="21"/>
      <c r="K538" s="18" t="s">
        <v>990</v>
      </c>
      <c r="L538" s="27">
        <v>0.14414414414414414</v>
      </c>
      <c r="M538" s="2" t="s">
        <v>1137</v>
      </c>
      <c r="N538" s="2" t="s">
        <v>55</v>
      </c>
      <c r="O538" s="2" t="s">
        <v>26</v>
      </c>
      <c r="P538" s="2" t="s">
        <v>1149</v>
      </c>
      <c r="W538" s="2">
        <v>57870</v>
      </c>
      <c r="X538" s="2">
        <v>869.6</v>
      </c>
      <c r="Y538" s="2">
        <v>48148</v>
      </c>
      <c r="Z538" s="2">
        <v>1289.5999999999999</v>
      </c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>
        <f t="shared" si="9"/>
        <v>106018</v>
      </c>
      <c r="AV538" s="2">
        <f t="shared" si="9"/>
        <v>2159.1999999999998</v>
      </c>
    </row>
    <row r="539" spans="1:48" x14ac:dyDescent="0.25">
      <c r="A539" s="2">
        <v>538</v>
      </c>
      <c r="B539" s="16" t="s">
        <v>213</v>
      </c>
      <c r="C539" s="26" t="s">
        <v>1105</v>
      </c>
      <c r="D539" s="33" t="s">
        <v>691</v>
      </c>
      <c r="E539" s="17" t="s">
        <v>8</v>
      </c>
      <c r="F539" s="17">
        <v>3500</v>
      </c>
      <c r="G539" s="28" t="s">
        <v>93</v>
      </c>
      <c r="H539" s="30">
        <v>1000</v>
      </c>
      <c r="I539" s="21">
        <v>45020</v>
      </c>
      <c r="J539" s="21"/>
      <c r="K539" s="18" t="s">
        <v>990</v>
      </c>
      <c r="L539" s="27">
        <v>0.2857142857142857</v>
      </c>
      <c r="M539" s="2" t="s">
        <v>1138</v>
      </c>
      <c r="N539" s="2" t="s">
        <v>57</v>
      </c>
      <c r="O539" s="2" t="s">
        <v>64</v>
      </c>
      <c r="P539" s="2" t="s">
        <v>1148</v>
      </c>
      <c r="W539" s="2">
        <v>705</v>
      </c>
      <c r="X539" s="2">
        <v>10</v>
      </c>
      <c r="Y539" s="2">
        <v>569</v>
      </c>
      <c r="Z539" s="2">
        <v>6</v>
      </c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>
        <f t="shared" si="9"/>
        <v>1274</v>
      </c>
      <c r="AV539" s="2">
        <f t="shared" si="9"/>
        <v>16</v>
      </c>
    </row>
    <row r="540" spans="1:48" x14ac:dyDescent="0.25">
      <c r="A540" s="2">
        <v>539</v>
      </c>
      <c r="B540" s="16" t="s">
        <v>215</v>
      </c>
      <c r="C540" s="26" t="s">
        <v>1111</v>
      </c>
      <c r="D540" s="33" t="s">
        <v>692</v>
      </c>
      <c r="E540" s="17" t="s">
        <v>11</v>
      </c>
      <c r="F540" s="17">
        <v>5540000</v>
      </c>
      <c r="G540" s="28" t="s">
        <v>102</v>
      </c>
      <c r="H540" s="30">
        <v>800000</v>
      </c>
      <c r="I540" s="21">
        <v>45020</v>
      </c>
      <c r="J540" s="21"/>
      <c r="K540" s="18" t="s">
        <v>990</v>
      </c>
      <c r="L540" s="27">
        <v>0.1444043321299639</v>
      </c>
      <c r="M540" s="2" t="s">
        <v>1137</v>
      </c>
      <c r="N540" s="2" t="s">
        <v>55</v>
      </c>
      <c r="O540" s="2" t="s">
        <v>26</v>
      </c>
      <c r="P540" s="2" t="s">
        <v>1149</v>
      </c>
      <c r="W540" s="2">
        <v>1949744</v>
      </c>
      <c r="X540" s="2">
        <v>0</v>
      </c>
      <c r="Y540" s="2">
        <v>1861112</v>
      </c>
      <c r="Z540" s="2">
        <v>0</v>
      </c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>
        <f t="shared" si="9"/>
        <v>3810856</v>
      </c>
      <c r="AV540" s="2">
        <f t="shared" si="9"/>
        <v>0</v>
      </c>
    </row>
    <row r="541" spans="1:48" x14ac:dyDescent="0.25">
      <c r="A541" s="2">
        <v>540</v>
      </c>
      <c r="B541" s="16" t="s">
        <v>215</v>
      </c>
      <c r="C541" s="26" t="s">
        <v>1112</v>
      </c>
      <c r="D541" s="33" t="s">
        <v>693</v>
      </c>
      <c r="E541" s="17" t="s">
        <v>11</v>
      </c>
      <c r="F541" s="17">
        <v>12000000</v>
      </c>
      <c r="G541" s="28" t="s">
        <v>954</v>
      </c>
      <c r="H541" s="30">
        <v>1430000</v>
      </c>
      <c r="I541" s="21">
        <v>45020</v>
      </c>
      <c r="J541" s="21"/>
      <c r="K541" s="18" t="s">
        <v>990</v>
      </c>
      <c r="L541" s="27">
        <v>0.11916666666666667</v>
      </c>
      <c r="M541" s="2" t="s">
        <v>1137</v>
      </c>
      <c r="N541" s="2" t="s">
        <v>55</v>
      </c>
      <c r="O541" s="2" t="s">
        <v>26</v>
      </c>
      <c r="P541" s="2" t="s">
        <v>1149</v>
      </c>
      <c r="W541" s="2">
        <v>4387184</v>
      </c>
      <c r="X541" s="2">
        <v>0</v>
      </c>
      <c r="Y541" s="2">
        <v>4460000</v>
      </c>
      <c r="Z541" s="2">
        <v>0</v>
      </c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>
        <f t="shared" si="9"/>
        <v>8847184</v>
      </c>
      <c r="AV541" s="2">
        <f t="shared" si="9"/>
        <v>0</v>
      </c>
    </row>
    <row r="542" spans="1:48" x14ac:dyDescent="0.25">
      <c r="A542" s="2">
        <v>541</v>
      </c>
      <c r="B542" s="16" t="s">
        <v>213</v>
      </c>
      <c r="C542" s="26" t="s">
        <v>1101</v>
      </c>
      <c r="D542" s="33" t="s">
        <v>694</v>
      </c>
      <c r="E542" s="17" t="s">
        <v>8</v>
      </c>
      <c r="F542" s="17">
        <v>3500</v>
      </c>
      <c r="G542" s="28" t="s">
        <v>93</v>
      </c>
      <c r="H542" s="30">
        <v>2000</v>
      </c>
      <c r="I542" s="21">
        <v>45051</v>
      </c>
      <c r="J542" s="21"/>
      <c r="K542" s="18" t="s">
        <v>990</v>
      </c>
      <c r="L542" s="27">
        <v>0.5714285714285714</v>
      </c>
      <c r="M542" s="2" t="s">
        <v>1140</v>
      </c>
      <c r="N542" s="2" t="s">
        <v>57</v>
      </c>
      <c r="O542" s="2" t="s">
        <v>64</v>
      </c>
      <c r="P542" s="2" t="s">
        <v>1148</v>
      </c>
      <c r="W542" s="2">
        <v>8</v>
      </c>
      <c r="X542" s="2">
        <v>12</v>
      </c>
      <c r="Y542" s="2">
        <v>23</v>
      </c>
      <c r="Z542" s="2">
        <v>19</v>
      </c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>
        <f t="shared" si="9"/>
        <v>31</v>
      </c>
      <c r="AV542" s="2">
        <f t="shared" si="9"/>
        <v>31</v>
      </c>
    </row>
    <row r="543" spans="1:48" x14ac:dyDescent="0.25">
      <c r="A543" s="2">
        <v>542</v>
      </c>
      <c r="B543" s="16" t="s">
        <v>213</v>
      </c>
      <c r="C543" s="26" t="s">
        <v>1101</v>
      </c>
      <c r="D543" s="33" t="s">
        <v>695</v>
      </c>
      <c r="E543" s="17" t="s">
        <v>8</v>
      </c>
      <c r="F543" s="17">
        <v>3500</v>
      </c>
      <c r="G543" s="28" t="s">
        <v>93</v>
      </c>
      <c r="H543" s="30">
        <v>2000</v>
      </c>
      <c r="I543" s="21">
        <v>45051</v>
      </c>
      <c r="J543" s="21"/>
      <c r="K543" s="18" t="s">
        <v>990</v>
      </c>
      <c r="L543" s="27">
        <v>0.5714285714285714</v>
      </c>
      <c r="M543" s="2" t="s">
        <v>1140</v>
      </c>
      <c r="N543" s="2" t="s">
        <v>57</v>
      </c>
      <c r="O543" s="2" t="s">
        <v>64</v>
      </c>
      <c r="P543" s="2" t="s">
        <v>1148</v>
      </c>
      <c r="W543" s="2">
        <v>488</v>
      </c>
      <c r="X543" s="2">
        <v>0</v>
      </c>
      <c r="Y543" s="2">
        <v>372</v>
      </c>
      <c r="Z543" s="2">
        <v>0</v>
      </c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>
        <f t="shared" si="9"/>
        <v>860</v>
      </c>
      <c r="AV543" s="2">
        <f t="shared" si="9"/>
        <v>0</v>
      </c>
    </row>
    <row r="544" spans="1:48" x14ac:dyDescent="0.25">
      <c r="A544" s="2">
        <v>543</v>
      </c>
      <c r="B544" s="16" t="s">
        <v>213</v>
      </c>
      <c r="C544" s="26" t="s">
        <v>1102</v>
      </c>
      <c r="D544" s="33" t="s">
        <v>696</v>
      </c>
      <c r="E544" s="17" t="s">
        <v>5</v>
      </c>
      <c r="F544" s="17">
        <v>11000</v>
      </c>
      <c r="G544" s="28" t="s">
        <v>132</v>
      </c>
      <c r="H544" s="30">
        <v>3000</v>
      </c>
      <c r="I544" s="21">
        <v>45051</v>
      </c>
      <c r="J544" s="21"/>
      <c r="K544" s="18" t="s">
        <v>990</v>
      </c>
      <c r="L544" s="27">
        <v>0.27272727272727271</v>
      </c>
      <c r="M544" s="2" t="s">
        <v>1138</v>
      </c>
      <c r="N544" s="2" t="s">
        <v>57</v>
      </c>
      <c r="O544" s="2" t="s">
        <v>86</v>
      </c>
      <c r="P544" s="2" t="s">
        <v>1148</v>
      </c>
      <c r="W544" s="2">
        <v>938</v>
      </c>
      <c r="X544" s="2">
        <v>275.94</v>
      </c>
      <c r="Y544" s="2">
        <v>1034</v>
      </c>
      <c r="Z544" s="2">
        <v>220.06</v>
      </c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>
        <f t="shared" si="9"/>
        <v>1972</v>
      </c>
      <c r="AV544" s="2">
        <f t="shared" si="9"/>
        <v>496</v>
      </c>
    </row>
    <row r="545" spans="1:48" x14ac:dyDescent="0.25">
      <c r="A545" s="2">
        <v>544</v>
      </c>
      <c r="B545" s="16" t="s">
        <v>213</v>
      </c>
      <c r="C545" s="26" t="s">
        <v>1103</v>
      </c>
      <c r="D545" s="33" t="s">
        <v>697</v>
      </c>
      <c r="E545" s="17" t="s">
        <v>5</v>
      </c>
      <c r="F545" s="17">
        <v>53000</v>
      </c>
      <c r="G545" s="28" t="s">
        <v>146</v>
      </c>
      <c r="H545" s="30">
        <v>7500</v>
      </c>
      <c r="I545" s="21">
        <v>45051</v>
      </c>
      <c r="J545" s="21"/>
      <c r="K545" s="18" t="s">
        <v>990</v>
      </c>
      <c r="L545" s="27">
        <v>0.14150943396226415</v>
      </c>
      <c r="M545" s="2" t="s">
        <v>1137</v>
      </c>
      <c r="N545" s="2" t="s">
        <v>57</v>
      </c>
      <c r="O545" s="2" t="s">
        <v>86</v>
      </c>
      <c r="P545" s="2" t="s">
        <v>1148</v>
      </c>
      <c r="W545" s="2">
        <v>5514</v>
      </c>
      <c r="X545" s="2">
        <v>45</v>
      </c>
      <c r="Y545" s="2">
        <v>4945</v>
      </c>
      <c r="Z545" s="2">
        <v>48.6</v>
      </c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>
        <f t="shared" si="9"/>
        <v>10459</v>
      </c>
      <c r="AV545" s="2">
        <f t="shared" si="9"/>
        <v>93.6</v>
      </c>
    </row>
    <row r="546" spans="1:48" x14ac:dyDescent="0.25">
      <c r="A546" s="2">
        <v>545</v>
      </c>
      <c r="B546" s="16" t="s">
        <v>213</v>
      </c>
      <c r="C546" s="26" t="s">
        <v>1104</v>
      </c>
      <c r="D546" s="33" t="s">
        <v>698</v>
      </c>
      <c r="E546" s="17" t="s">
        <v>15</v>
      </c>
      <c r="F546" s="17">
        <v>23000</v>
      </c>
      <c r="G546" s="28" t="s">
        <v>933</v>
      </c>
      <c r="H546" s="30">
        <v>5000</v>
      </c>
      <c r="I546" s="21">
        <v>45051</v>
      </c>
      <c r="J546" s="21"/>
      <c r="K546" s="18" t="s">
        <v>990</v>
      </c>
      <c r="L546" s="27">
        <v>0.21739130434782608</v>
      </c>
      <c r="M546" s="2" t="s">
        <v>1138</v>
      </c>
      <c r="N546" s="2" t="s">
        <v>53</v>
      </c>
      <c r="O546" s="2" t="s">
        <v>62</v>
      </c>
      <c r="P546" s="2" t="s">
        <v>1148</v>
      </c>
      <c r="W546" s="2">
        <v>1369</v>
      </c>
      <c r="X546" s="2">
        <v>174.96</v>
      </c>
      <c r="Y546" s="2">
        <v>1264</v>
      </c>
      <c r="Z546" s="2">
        <v>174.43</v>
      </c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>
        <f t="shared" si="9"/>
        <v>2633</v>
      </c>
      <c r="AV546" s="2">
        <f t="shared" si="9"/>
        <v>349.39</v>
      </c>
    </row>
    <row r="547" spans="1:48" x14ac:dyDescent="0.25">
      <c r="A547" s="2">
        <v>546</v>
      </c>
      <c r="B547" s="16" t="s">
        <v>205</v>
      </c>
      <c r="C547" s="26" t="s">
        <v>1027</v>
      </c>
      <c r="D547" s="33" t="s">
        <v>699</v>
      </c>
      <c r="E547" s="17" t="s">
        <v>15</v>
      </c>
      <c r="F547" s="17">
        <v>10600</v>
      </c>
      <c r="G547" s="28" t="s">
        <v>925</v>
      </c>
      <c r="H547" s="30">
        <v>10000</v>
      </c>
      <c r="I547" s="21">
        <v>45083</v>
      </c>
      <c r="J547" s="21"/>
      <c r="K547" s="18" t="s">
        <v>990</v>
      </c>
      <c r="L547" s="27">
        <v>0.94339622641509435</v>
      </c>
      <c r="M547" s="2" t="s">
        <v>1141</v>
      </c>
      <c r="N547" s="2" t="s">
        <v>53</v>
      </c>
      <c r="O547" s="2" t="s">
        <v>62</v>
      </c>
      <c r="P547" s="2" t="s">
        <v>1148</v>
      </c>
      <c r="W547" s="2">
        <v>867</v>
      </c>
      <c r="X547" s="2">
        <v>156</v>
      </c>
      <c r="Y547" s="2">
        <v>863</v>
      </c>
      <c r="Z547" s="2">
        <v>149</v>
      </c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>
        <f t="shared" si="9"/>
        <v>1730</v>
      </c>
      <c r="AV547" s="2">
        <f t="shared" si="9"/>
        <v>305</v>
      </c>
    </row>
    <row r="548" spans="1:48" x14ac:dyDescent="0.25">
      <c r="A548" s="2">
        <v>547</v>
      </c>
      <c r="B548" s="16" t="s">
        <v>208</v>
      </c>
      <c r="C548" s="26" t="s">
        <v>1051</v>
      </c>
      <c r="D548" s="33" t="s">
        <v>700</v>
      </c>
      <c r="E548" s="17" t="s">
        <v>15</v>
      </c>
      <c r="F548" s="17">
        <v>82500</v>
      </c>
      <c r="G548" s="28" t="s">
        <v>918</v>
      </c>
      <c r="H548" s="30">
        <v>10000</v>
      </c>
      <c r="I548" s="21">
        <v>45083</v>
      </c>
      <c r="J548" s="21"/>
      <c r="K548" s="18" t="s">
        <v>990</v>
      </c>
      <c r="L548" s="27">
        <v>0.12121212121212122</v>
      </c>
      <c r="M548" s="2" t="s">
        <v>1137</v>
      </c>
      <c r="N548" s="2" t="s">
        <v>53</v>
      </c>
      <c r="O548" s="2" t="s">
        <v>62</v>
      </c>
      <c r="P548" s="2" t="s">
        <v>1148</v>
      </c>
      <c r="W548" s="2">
        <v>6812</v>
      </c>
      <c r="X548" s="2">
        <v>16.5</v>
      </c>
      <c r="Y548" s="2">
        <v>4321</v>
      </c>
      <c r="Z548" s="2">
        <v>48</v>
      </c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>
        <f t="shared" si="9"/>
        <v>11133</v>
      </c>
      <c r="AV548" s="2">
        <f t="shared" si="9"/>
        <v>64.5</v>
      </c>
    </row>
    <row r="549" spans="1:48" x14ac:dyDescent="0.25">
      <c r="A549" s="2">
        <v>548</v>
      </c>
      <c r="B549" s="16" t="s">
        <v>386</v>
      </c>
      <c r="C549" s="26" t="s">
        <v>1074</v>
      </c>
      <c r="D549" s="33" t="s">
        <v>701</v>
      </c>
      <c r="E549" s="17" t="s">
        <v>11</v>
      </c>
      <c r="F549" s="17">
        <v>1110000</v>
      </c>
      <c r="G549" s="28" t="s">
        <v>101</v>
      </c>
      <c r="H549" s="30">
        <v>80000</v>
      </c>
      <c r="I549" s="21">
        <v>45083</v>
      </c>
      <c r="J549" s="21"/>
      <c r="K549" s="18" t="s">
        <v>990</v>
      </c>
      <c r="L549" s="27">
        <v>7.2072072072072071E-2</v>
      </c>
      <c r="M549" s="2" t="s">
        <v>1137</v>
      </c>
      <c r="N549" s="2" t="s">
        <v>55</v>
      </c>
      <c r="O549" s="2" t="s">
        <v>26</v>
      </c>
      <c r="P549" s="2" t="s">
        <v>1149</v>
      </c>
      <c r="W549" s="2">
        <v>84412</v>
      </c>
      <c r="X549" s="2">
        <v>1140.31</v>
      </c>
      <c r="Y549" s="2">
        <v>72140</v>
      </c>
      <c r="Z549" s="2">
        <v>927.85</v>
      </c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>
        <f t="shared" si="9"/>
        <v>156552</v>
      </c>
      <c r="AV549" s="2">
        <f t="shared" si="9"/>
        <v>2068.16</v>
      </c>
    </row>
    <row r="550" spans="1:48" x14ac:dyDescent="0.25">
      <c r="A550" s="2">
        <v>549</v>
      </c>
      <c r="B550" s="16" t="s">
        <v>386</v>
      </c>
      <c r="C550" s="26" t="s">
        <v>1074</v>
      </c>
      <c r="D550" s="33" t="s">
        <v>702</v>
      </c>
      <c r="E550" s="17" t="s">
        <v>11</v>
      </c>
      <c r="F550" s="17">
        <v>2770000</v>
      </c>
      <c r="G550" s="28" t="s">
        <v>121</v>
      </c>
      <c r="H550" s="30">
        <v>400000</v>
      </c>
      <c r="I550" s="21">
        <v>45083</v>
      </c>
      <c r="J550" s="21"/>
      <c r="K550" s="18" t="s">
        <v>990</v>
      </c>
      <c r="L550" s="27">
        <v>0.1444043321299639</v>
      </c>
      <c r="M550" s="2" t="s">
        <v>1137</v>
      </c>
      <c r="N550" s="2" t="s">
        <v>55</v>
      </c>
      <c r="O550" s="2" t="s">
        <v>26</v>
      </c>
      <c r="P550" s="2" t="s">
        <v>1149</v>
      </c>
      <c r="W550" s="2">
        <v>1187652</v>
      </c>
      <c r="X550" s="2">
        <v>0</v>
      </c>
      <c r="Y550" s="2">
        <v>1034536</v>
      </c>
      <c r="Z550" s="2">
        <v>756</v>
      </c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>
        <f t="shared" si="9"/>
        <v>2222188</v>
      </c>
      <c r="AV550" s="2">
        <f t="shared" si="9"/>
        <v>756</v>
      </c>
    </row>
    <row r="551" spans="1:48" x14ac:dyDescent="0.25">
      <c r="A551" s="2">
        <v>550</v>
      </c>
      <c r="B551" s="16" t="s">
        <v>209</v>
      </c>
      <c r="C551" s="26" t="s">
        <v>1062</v>
      </c>
      <c r="D551" s="33" t="s">
        <v>703</v>
      </c>
      <c r="E551" s="17" t="s">
        <v>4</v>
      </c>
      <c r="F551" s="17">
        <v>16500</v>
      </c>
      <c r="G551" s="28" t="s">
        <v>107</v>
      </c>
      <c r="H551" s="30">
        <v>6000</v>
      </c>
      <c r="I551" s="21">
        <v>45083</v>
      </c>
      <c r="J551" s="21"/>
      <c r="K551" s="18" t="s">
        <v>990</v>
      </c>
      <c r="L551" s="27">
        <v>0.36363636363636365</v>
      </c>
      <c r="M551" s="2" t="s">
        <v>1139</v>
      </c>
      <c r="N551" s="2" t="s">
        <v>54</v>
      </c>
      <c r="O551" s="2" t="s">
        <v>82</v>
      </c>
      <c r="P551" s="2" t="s">
        <v>1148</v>
      </c>
      <c r="W551" s="2">
        <v>2690</v>
      </c>
      <c r="X551" s="2">
        <v>12.65</v>
      </c>
      <c r="Y551" s="2">
        <v>3013</v>
      </c>
      <c r="Z551" s="2">
        <v>24</v>
      </c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>
        <f t="shared" si="9"/>
        <v>5703</v>
      </c>
      <c r="AV551" s="2">
        <f t="shared" si="9"/>
        <v>36.65</v>
      </c>
    </row>
    <row r="552" spans="1:48" x14ac:dyDescent="0.25">
      <c r="A552" s="2">
        <v>551</v>
      </c>
      <c r="B552" s="16" t="s">
        <v>209</v>
      </c>
      <c r="C552" s="26" t="s">
        <v>1062</v>
      </c>
      <c r="D552" s="33" t="s">
        <v>704</v>
      </c>
      <c r="E552" s="17" t="s">
        <v>15</v>
      </c>
      <c r="F552" s="17">
        <v>16500</v>
      </c>
      <c r="G552" s="28" t="s">
        <v>924</v>
      </c>
      <c r="H552" s="30">
        <v>7020</v>
      </c>
      <c r="I552" s="21">
        <v>45083</v>
      </c>
      <c r="J552" s="21"/>
      <c r="K552" s="18" t="s">
        <v>990</v>
      </c>
      <c r="L552" s="27">
        <v>0.42545454545454547</v>
      </c>
      <c r="M552" s="2" t="s">
        <v>1139</v>
      </c>
      <c r="N552" s="2" t="s">
        <v>53</v>
      </c>
      <c r="O552" s="2" t="s">
        <v>62</v>
      </c>
      <c r="P552" s="2" t="s">
        <v>1148</v>
      </c>
      <c r="W552" s="2">
        <v>2634</v>
      </c>
      <c r="X552" s="2">
        <v>74.400000000000006</v>
      </c>
      <c r="Y552" s="2">
        <v>2500</v>
      </c>
      <c r="Z552" s="2">
        <v>90.06</v>
      </c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>
        <f t="shared" si="9"/>
        <v>5134</v>
      </c>
      <c r="AV552" s="2">
        <f t="shared" si="9"/>
        <v>164.46</v>
      </c>
    </row>
    <row r="553" spans="1:48" x14ac:dyDescent="0.25">
      <c r="A553" s="2">
        <v>552</v>
      </c>
      <c r="B553" s="16" t="s">
        <v>209</v>
      </c>
      <c r="C553" s="26" t="s">
        <v>1067</v>
      </c>
      <c r="D553" s="33" t="s">
        <v>705</v>
      </c>
      <c r="E553" s="17" t="s">
        <v>5</v>
      </c>
      <c r="F553" s="17">
        <v>23000</v>
      </c>
      <c r="G553" s="28" t="s">
        <v>119</v>
      </c>
      <c r="H553" s="30">
        <v>20000</v>
      </c>
      <c r="I553" s="21">
        <v>45083</v>
      </c>
      <c r="J553" s="21"/>
      <c r="K553" s="18" t="s">
        <v>990</v>
      </c>
      <c r="L553" s="27">
        <v>0.86956521739130432</v>
      </c>
      <c r="M553" s="2" t="s">
        <v>1141</v>
      </c>
      <c r="N553" s="2" t="s">
        <v>57</v>
      </c>
      <c r="O553" s="2" t="s">
        <v>86</v>
      </c>
      <c r="P553" s="2" t="s">
        <v>1148</v>
      </c>
      <c r="W553" s="2">
        <v>1705</v>
      </c>
      <c r="X553" s="2">
        <v>513.9</v>
      </c>
      <c r="Y553" s="2">
        <v>1420</v>
      </c>
      <c r="Z553" s="2">
        <v>491.04</v>
      </c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>
        <f t="shared" si="9"/>
        <v>3125</v>
      </c>
      <c r="AV553" s="2">
        <f t="shared" si="9"/>
        <v>1004.94</v>
      </c>
    </row>
    <row r="554" spans="1:48" x14ac:dyDescent="0.25">
      <c r="A554" s="2">
        <v>553</v>
      </c>
      <c r="B554" s="16" t="s">
        <v>209</v>
      </c>
      <c r="C554" s="26" t="s">
        <v>1067</v>
      </c>
      <c r="D554" s="33" t="s">
        <v>706</v>
      </c>
      <c r="E554" s="17" t="s">
        <v>15</v>
      </c>
      <c r="F554" s="17">
        <v>2200</v>
      </c>
      <c r="G554" s="28" t="s">
        <v>923</v>
      </c>
      <c r="H554" s="30">
        <v>545</v>
      </c>
      <c r="I554" s="21">
        <v>45083</v>
      </c>
      <c r="J554" s="21"/>
      <c r="K554" s="18" t="s">
        <v>990</v>
      </c>
      <c r="L554" s="27">
        <v>0.24772727272727274</v>
      </c>
      <c r="M554" s="2" t="s">
        <v>1138</v>
      </c>
      <c r="N554" s="2" t="s">
        <v>53</v>
      </c>
      <c r="O554" s="2" t="s">
        <v>61</v>
      </c>
      <c r="P554" s="2" t="s">
        <v>1148</v>
      </c>
      <c r="W554" s="2">
        <v>142</v>
      </c>
      <c r="X554" s="2">
        <v>170</v>
      </c>
      <c r="Y554" s="2">
        <v>210</v>
      </c>
      <c r="Z554" s="2">
        <v>166</v>
      </c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>
        <f t="shared" si="9"/>
        <v>352</v>
      </c>
      <c r="AV554" s="2">
        <f t="shared" si="9"/>
        <v>336</v>
      </c>
    </row>
    <row r="555" spans="1:48" x14ac:dyDescent="0.25">
      <c r="A555" s="2">
        <v>554</v>
      </c>
      <c r="B555" s="16" t="s">
        <v>209</v>
      </c>
      <c r="C555" s="26" t="s">
        <v>1067</v>
      </c>
      <c r="D555" s="33" t="s">
        <v>706</v>
      </c>
      <c r="E555" s="17" t="s">
        <v>15</v>
      </c>
      <c r="F555" s="17">
        <v>3500</v>
      </c>
      <c r="G555" s="28" t="s">
        <v>936</v>
      </c>
      <c r="H555" s="30">
        <v>2500</v>
      </c>
      <c r="I555" s="21">
        <v>45083</v>
      </c>
      <c r="J555" s="21"/>
      <c r="K555" s="18" t="s">
        <v>990</v>
      </c>
      <c r="L555" s="27">
        <v>0.7142857142857143</v>
      </c>
      <c r="M555" s="2" t="s">
        <v>1141</v>
      </c>
      <c r="N555" s="2" t="s">
        <v>53</v>
      </c>
      <c r="O555" s="2" t="s">
        <v>62</v>
      </c>
      <c r="P555" s="2" t="s">
        <v>1148</v>
      </c>
      <c r="W555" s="2">
        <v>399</v>
      </c>
      <c r="X555" s="2">
        <v>103</v>
      </c>
      <c r="Y555" s="2">
        <v>410</v>
      </c>
      <c r="Z555" s="2">
        <v>103</v>
      </c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>
        <f t="shared" si="9"/>
        <v>809</v>
      </c>
      <c r="AV555" s="2">
        <f t="shared" si="9"/>
        <v>206</v>
      </c>
    </row>
    <row r="556" spans="1:48" x14ac:dyDescent="0.25">
      <c r="A556" s="2">
        <v>555</v>
      </c>
      <c r="B556" s="16" t="s">
        <v>209</v>
      </c>
      <c r="C556" s="26" t="s">
        <v>1067</v>
      </c>
      <c r="D556" s="33" t="s">
        <v>707</v>
      </c>
      <c r="E556" s="17" t="s">
        <v>15</v>
      </c>
      <c r="F556" s="17">
        <v>5500</v>
      </c>
      <c r="G556" s="28" t="s">
        <v>922</v>
      </c>
      <c r="H556" s="30">
        <v>2500</v>
      </c>
      <c r="I556" s="21">
        <v>45083</v>
      </c>
      <c r="J556" s="21"/>
      <c r="K556" s="18" t="s">
        <v>990</v>
      </c>
      <c r="L556" s="27">
        <v>0.45454545454545453</v>
      </c>
      <c r="M556" s="2" t="s">
        <v>1139</v>
      </c>
      <c r="N556" s="2" t="s">
        <v>53</v>
      </c>
      <c r="O556" s="2" t="s">
        <v>62</v>
      </c>
      <c r="P556" s="2" t="s">
        <v>1148</v>
      </c>
      <c r="W556" s="2">
        <v>861</v>
      </c>
      <c r="X556" s="2">
        <v>71</v>
      </c>
      <c r="Y556" s="2">
        <v>836</v>
      </c>
      <c r="Z556" s="2">
        <v>67</v>
      </c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>
        <f t="shared" si="9"/>
        <v>1697</v>
      </c>
      <c r="AV556" s="2">
        <f t="shared" si="9"/>
        <v>138</v>
      </c>
    </row>
    <row r="557" spans="1:48" x14ac:dyDescent="0.25">
      <c r="A557" s="2">
        <v>556</v>
      </c>
      <c r="B557" s="16" t="s">
        <v>210</v>
      </c>
      <c r="C557" s="26" t="s">
        <v>1080</v>
      </c>
      <c r="D557" s="33" t="s">
        <v>708</v>
      </c>
      <c r="E557" s="17" t="s">
        <v>15</v>
      </c>
      <c r="F557" s="17">
        <v>4400</v>
      </c>
      <c r="G557" s="28" t="s">
        <v>955</v>
      </c>
      <c r="H557" s="30">
        <v>4400</v>
      </c>
      <c r="I557" s="21">
        <v>45083</v>
      </c>
      <c r="J557" s="21"/>
      <c r="K557" s="18" t="s">
        <v>990</v>
      </c>
      <c r="L557" s="27">
        <v>1</v>
      </c>
      <c r="M557" s="2" t="s">
        <v>1141</v>
      </c>
      <c r="N557" s="2" t="s">
        <v>53</v>
      </c>
      <c r="O557" s="2" t="s">
        <v>62</v>
      </c>
      <c r="P557" s="2" t="s">
        <v>1148</v>
      </c>
      <c r="W557" s="2">
        <v>669</v>
      </c>
      <c r="X557" s="2">
        <v>0</v>
      </c>
      <c r="Y557" s="2">
        <v>559</v>
      </c>
      <c r="Z557" s="2">
        <v>0</v>
      </c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>
        <f t="shared" si="9"/>
        <v>1228</v>
      </c>
      <c r="AV557" s="2">
        <f t="shared" si="9"/>
        <v>0</v>
      </c>
    </row>
    <row r="558" spans="1:48" x14ac:dyDescent="0.25">
      <c r="A558" s="2">
        <v>557</v>
      </c>
      <c r="B558" s="16" t="s">
        <v>387</v>
      </c>
      <c r="C558" s="26" t="s">
        <v>1085</v>
      </c>
      <c r="D558" s="33" t="s">
        <v>709</v>
      </c>
      <c r="E558" s="17" t="s">
        <v>15</v>
      </c>
      <c r="F558" s="17">
        <v>5500</v>
      </c>
      <c r="G558" s="28" t="s">
        <v>922</v>
      </c>
      <c r="H558" s="30">
        <v>5000</v>
      </c>
      <c r="I558" s="21">
        <v>45083</v>
      </c>
      <c r="J558" s="21"/>
      <c r="K558" s="18" t="s">
        <v>990</v>
      </c>
      <c r="L558" s="27">
        <v>0.90909090909090906</v>
      </c>
      <c r="M558" s="2" t="s">
        <v>1141</v>
      </c>
      <c r="N558" s="2" t="s">
        <v>53</v>
      </c>
      <c r="O558" s="2" t="s">
        <v>62</v>
      </c>
      <c r="P558" s="2" t="s">
        <v>1148</v>
      </c>
      <c r="W558" s="2">
        <v>561</v>
      </c>
      <c r="X558" s="2">
        <v>524</v>
      </c>
      <c r="Y558" s="2">
        <v>499</v>
      </c>
      <c r="Z558" s="2">
        <v>429</v>
      </c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>
        <f t="shared" si="9"/>
        <v>1060</v>
      </c>
      <c r="AV558" s="2">
        <f t="shared" si="9"/>
        <v>953</v>
      </c>
    </row>
    <row r="559" spans="1:48" x14ac:dyDescent="0.25">
      <c r="A559" s="2">
        <v>558</v>
      </c>
      <c r="B559" s="16" t="s">
        <v>212</v>
      </c>
      <c r="C559" s="26" t="s">
        <v>1099</v>
      </c>
      <c r="D559" s="33" t="s">
        <v>710</v>
      </c>
      <c r="E559" s="17" t="s">
        <v>8</v>
      </c>
      <c r="F559" s="17">
        <v>5500</v>
      </c>
      <c r="G559" s="28" t="s">
        <v>90</v>
      </c>
      <c r="H559" s="30">
        <v>3000</v>
      </c>
      <c r="I559" s="21">
        <v>45083</v>
      </c>
      <c r="J559" s="21"/>
      <c r="K559" s="18" t="s">
        <v>990</v>
      </c>
      <c r="L559" s="27">
        <v>0.54545454545454541</v>
      </c>
      <c r="M559" s="2" t="s">
        <v>1140</v>
      </c>
      <c r="N559" s="2" t="s">
        <v>57</v>
      </c>
      <c r="O559" s="2" t="s">
        <v>64</v>
      </c>
      <c r="P559" s="2" t="s">
        <v>1148</v>
      </c>
      <c r="W559" s="2">
        <v>843</v>
      </c>
      <c r="X559" s="2">
        <v>149.58000000000001</v>
      </c>
      <c r="Y559" s="2">
        <v>792</v>
      </c>
      <c r="Z559" s="2">
        <v>160.97</v>
      </c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>
        <f t="shared" si="9"/>
        <v>1635</v>
      </c>
      <c r="AV559" s="2">
        <f t="shared" si="9"/>
        <v>310.55</v>
      </c>
    </row>
    <row r="560" spans="1:48" x14ac:dyDescent="0.25">
      <c r="A560" s="2">
        <v>559</v>
      </c>
      <c r="B560" s="16" t="s">
        <v>213</v>
      </c>
      <c r="C560" s="26" t="s">
        <v>1101</v>
      </c>
      <c r="D560" s="33" t="s">
        <v>711</v>
      </c>
      <c r="E560" s="17" t="s">
        <v>5</v>
      </c>
      <c r="F560" s="17">
        <v>13200</v>
      </c>
      <c r="G560" s="28" t="s">
        <v>111</v>
      </c>
      <c r="H560" s="30">
        <v>5000</v>
      </c>
      <c r="I560" s="21">
        <v>45083</v>
      </c>
      <c r="J560" s="21"/>
      <c r="K560" s="18" t="s">
        <v>990</v>
      </c>
      <c r="L560" s="27">
        <v>0.37878787878787878</v>
      </c>
      <c r="M560" s="2" t="s">
        <v>1139</v>
      </c>
      <c r="N560" s="2" t="s">
        <v>57</v>
      </c>
      <c r="O560" s="2" t="s">
        <v>86</v>
      </c>
      <c r="P560" s="2" t="s">
        <v>1148</v>
      </c>
      <c r="W560" s="2">
        <v>1541</v>
      </c>
      <c r="X560" s="2">
        <v>187.06</v>
      </c>
      <c r="Y560" s="2">
        <v>1300</v>
      </c>
      <c r="Z560" s="2">
        <v>198.99</v>
      </c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>
        <f t="shared" si="9"/>
        <v>2841</v>
      </c>
      <c r="AV560" s="2">
        <f t="shared" si="9"/>
        <v>386.05</v>
      </c>
    </row>
    <row r="561" spans="1:48" x14ac:dyDescent="0.25">
      <c r="A561" s="2">
        <v>560</v>
      </c>
      <c r="B561" s="16" t="s">
        <v>213</v>
      </c>
      <c r="C561" s="26" t="s">
        <v>1103</v>
      </c>
      <c r="D561" s="33" t="s">
        <v>712</v>
      </c>
      <c r="E561" s="17" t="s">
        <v>8</v>
      </c>
      <c r="F561" s="17">
        <v>4400</v>
      </c>
      <c r="G561" s="28" t="s">
        <v>97</v>
      </c>
      <c r="H561" s="30">
        <v>2200</v>
      </c>
      <c r="I561" s="21">
        <v>45083</v>
      </c>
      <c r="J561" s="21"/>
      <c r="K561" s="18" t="s">
        <v>990</v>
      </c>
      <c r="L561" s="27">
        <v>0.5</v>
      </c>
      <c r="M561" s="2" t="s">
        <v>1140</v>
      </c>
      <c r="N561" s="2" t="s">
        <v>57</v>
      </c>
      <c r="O561" s="2" t="s">
        <v>64</v>
      </c>
      <c r="P561" s="2" t="s">
        <v>1148</v>
      </c>
      <c r="W561" s="2">
        <v>677</v>
      </c>
      <c r="X561" s="2">
        <v>88</v>
      </c>
      <c r="Y561" s="2">
        <v>413</v>
      </c>
      <c r="Z561" s="2">
        <v>70.16</v>
      </c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>
        <f t="shared" si="9"/>
        <v>1090</v>
      </c>
      <c r="AV561" s="2">
        <f t="shared" si="9"/>
        <v>158.16</v>
      </c>
    </row>
    <row r="562" spans="1:48" x14ac:dyDescent="0.25">
      <c r="A562" s="2">
        <v>561</v>
      </c>
      <c r="B562" s="16" t="s">
        <v>213</v>
      </c>
      <c r="C562" s="26" t="s">
        <v>1103</v>
      </c>
      <c r="D562" s="33" t="s">
        <v>713</v>
      </c>
      <c r="E562" s="17" t="s">
        <v>59</v>
      </c>
      <c r="F562" s="17">
        <v>1110000</v>
      </c>
      <c r="G562" s="28" t="s">
        <v>956</v>
      </c>
      <c r="H562" s="30">
        <v>50000</v>
      </c>
      <c r="I562" s="21">
        <v>45083</v>
      </c>
      <c r="J562" s="21"/>
      <c r="K562" s="18" t="s">
        <v>990</v>
      </c>
      <c r="L562" s="27">
        <v>4.5045045045045043E-2</v>
      </c>
      <c r="M562" s="2" t="s">
        <v>1137</v>
      </c>
      <c r="N562" s="2" t="s">
        <v>53</v>
      </c>
      <c r="O562" s="2" t="s">
        <v>63</v>
      </c>
      <c r="P562" s="2" t="s">
        <v>1149</v>
      </c>
      <c r="W562" s="2">
        <v>85900</v>
      </c>
      <c r="X562" s="2">
        <v>0</v>
      </c>
      <c r="Y562" s="2">
        <v>94278</v>
      </c>
      <c r="Z562" s="2">
        <v>0</v>
      </c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>
        <f t="shared" si="9"/>
        <v>180178</v>
      </c>
      <c r="AV562" s="2">
        <f t="shared" si="9"/>
        <v>0</v>
      </c>
    </row>
    <row r="563" spans="1:48" x14ac:dyDescent="0.25">
      <c r="A563" s="2">
        <v>562</v>
      </c>
      <c r="B563" s="16" t="s">
        <v>213</v>
      </c>
      <c r="C563" s="26" t="s">
        <v>1104</v>
      </c>
      <c r="D563" s="33" t="s">
        <v>714</v>
      </c>
      <c r="E563" s="17" t="s">
        <v>8</v>
      </c>
      <c r="F563" s="17">
        <v>3500</v>
      </c>
      <c r="G563" s="28" t="s">
        <v>93</v>
      </c>
      <c r="H563" s="30">
        <v>2000</v>
      </c>
      <c r="I563" s="21">
        <v>45083</v>
      </c>
      <c r="J563" s="21"/>
      <c r="K563" s="18" t="s">
        <v>990</v>
      </c>
      <c r="L563" s="27">
        <v>0.5714285714285714</v>
      </c>
      <c r="M563" s="2" t="s">
        <v>1140</v>
      </c>
      <c r="N563" s="2" t="s">
        <v>57</v>
      </c>
      <c r="O563" s="2" t="s">
        <v>64</v>
      </c>
      <c r="P563" s="2" t="s">
        <v>1148</v>
      </c>
      <c r="W563" s="2">
        <v>489</v>
      </c>
      <c r="X563" s="2">
        <v>49</v>
      </c>
      <c r="Y563" s="2">
        <v>488</v>
      </c>
      <c r="Z563" s="2">
        <v>38</v>
      </c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>
        <f t="shared" si="9"/>
        <v>977</v>
      </c>
      <c r="AV563" s="2">
        <f t="shared" si="9"/>
        <v>87</v>
      </c>
    </row>
    <row r="564" spans="1:48" x14ac:dyDescent="0.25">
      <c r="A564" s="2">
        <v>563</v>
      </c>
      <c r="B564" s="16" t="s">
        <v>209</v>
      </c>
      <c r="C564" s="26" t="s">
        <v>1062</v>
      </c>
      <c r="D564" s="33" t="s">
        <v>715</v>
      </c>
      <c r="E564" s="17" t="s">
        <v>15</v>
      </c>
      <c r="F564" s="17">
        <v>10600</v>
      </c>
      <c r="G564" s="28" t="s">
        <v>925</v>
      </c>
      <c r="H564" s="30">
        <v>5000</v>
      </c>
      <c r="I564" s="21">
        <v>45114</v>
      </c>
      <c r="J564" s="21"/>
      <c r="K564" s="18" t="s">
        <v>990</v>
      </c>
      <c r="L564" s="27">
        <v>0.47169811320754718</v>
      </c>
      <c r="M564" s="2" t="s">
        <v>1140</v>
      </c>
      <c r="N564" s="2" t="s">
        <v>53</v>
      </c>
      <c r="O564" s="2" t="s">
        <v>62</v>
      </c>
      <c r="P564" s="2" t="s">
        <v>1148</v>
      </c>
      <c r="W564" s="2">
        <v>1521</v>
      </c>
      <c r="X564" s="2">
        <v>222.55</v>
      </c>
      <c r="Y564" s="2">
        <v>1636</v>
      </c>
      <c r="Z564" s="2">
        <v>153.55000000000001</v>
      </c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>
        <f t="shared" si="9"/>
        <v>3157</v>
      </c>
      <c r="AV564" s="2">
        <f t="shared" si="9"/>
        <v>376.1</v>
      </c>
    </row>
    <row r="565" spans="1:48" x14ac:dyDescent="0.25">
      <c r="A565" s="2">
        <v>564</v>
      </c>
      <c r="B565" s="16" t="s">
        <v>209</v>
      </c>
      <c r="C565" s="26" t="s">
        <v>1067</v>
      </c>
      <c r="D565" s="33" t="s">
        <v>716</v>
      </c>
      <c r="E565" s="17" t="s">
        <v>8</v>
      </c>
      <c r="F565" s="17">
        <v>3500</v>
      </c>
      <c r="G565" s="28" t="s">
        <v>93</v>
      </c>
      <c r="H565" s="30">
        <v>3000</v>
      </c>
      <c r="I565" s="21">
        <v>45114</v>
      </c>
      <c r="J565" s="21"/>
      <c r="K565" s="18" t="s">
        <v>990</v>
      </c>
      <c r="L565" s="27">
        <v>0.8571428571428571</v>
      </c>
      <c r="M565" s="2" t="s">
        <v>1141</v>
      </c>
      <c r="N565" s="2" t="s">
        <v>57</v>
      </c>
      <c r="O565" s="2" t="s">
        <v>64</v>
      </c>
      <c r="P565" s="2" t="s">
        <v>1148</v>
      </c>
      <c r="W565" s="2">
        <v>431</v>
      </c>
      <c r="X565" s="2">
        <v>137</v>
      </c>
      <c r="Y565" s="2">
        <v>259</v>
      </c>
      <c r="Z565" s="2">
        <v>151</v>
      </c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>
        <f t="shared" si="9"/>
        <v>690</v>
      </c>
      <c r="AV565" s="2">
        <f t="shared" si="9"/>
        <v>288</v>
      </c>
    </row>
    <row r="566" spans="1:48" x14ac:dyDescent="0.25">
      <c r="A566" s="2">
        <v>565</v>
      </c>
      <c r="B566" s="16" t="s">
        <v>387</v>
      </c>
      <c r="C566" s="26" t="s">
        <v>1086</v>
      </c>
      <c r="D566" s="33" t="s">
        <v>717</v>
      </c>
      <c r="E566" s="17" t="s">
        <v>15</v>
      </c>
      <c r="F566" s="17">
        <v>11000</v>
      </c>
      <c r="G566" s="28" t="s">
        <v>957</v>
      </c>
      <c r="H566" s="30">
        <v>10000</v>
      </c>
      <c r="I566" s="21">
        <v>45114</v>
      </c>
      <c r="J566" s="21"/>
      <c r="K566" s="18" t="s">
        <v>990</v>
      </c>
      <c r="L566" s="27">
        <v>0.90909090909090906</v>
      </c>
      <c r="M566" s="2" t="s">
        <v>1141</v>
      </c>
      <c r="N566" s="2" t="s">
        <v>53</v>
      </c>
      <c r="O566" s="2" t="s">
        <v>62</v>
      </c>
      <c r="P566" s="2" t="s">
        <v>1148</v>
      </c>
      <c r="W566" s="2">
        <v>440</v>
      </c>
      <c r="X566" s="2">
        <v>100</v>
      </c>
      <c r="Y566" s="2">
        <v>1236</v>
      </c>
      <c r="Z566" s="2">
        <v>0</v>
      </c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>
        <f t="shared" si="9"/>
        <v>1676</v>
      </c>
      <c r="AV566" s="2">
        <f t="shared" si="9"/>
        <v>100</v>
      </c>
    </row>
    <row r="567" spans="1:48" x14ac:dyDescent="0.25">
      <c r="A567" s="2">
        <v>566</v>
      </c>
      <c r="B567" s="16" t="s">
        <v>213</v>
      </c>
      <c r="C567" s="26" t="s">
        <v>1102</v>
      </c>
      <c r="D567" s="33" t="s">
        <v>718</v>
      </c>
      <c r="E567" s="17" t="s">
        <v>15</v>
      </c>
      <c r="F567" s="17">
        <v>66000</v>
      </c>
      <c r="G567" s="28" t="s">
        <v>942</v>
      </c>
      <c r="H567" s="30">
        <v>25000</v>
      </c>
      <c r="I567" s="21">
        <v>45114</v>
      </c>
      <c r="J567" s="21"/>
      <c r="K567" s="18" t="s">
        <v>990</v>
      </c>
      <c r="L567" s="27">
        <v>0.37878787878787878</v>
      </c>
      <c r="M567" s="2" t="s">
        <v>1139</v>
      </c>
      <c r="N567" s="2" t="s">
        <v>53</v>
      </c>
      <c r="O567" s="2" t="s">
        <v>62</v>
      </c>
      <c r="P567" s="2" t="s">
        <v>1148</v>
      </c>
      <c r="W567" s="2">
        <v>3080</v>
      </c>
      <c r="X567" s="2">
        <v>466.4</v>
      </c>
      <c r="Y567" s="2">
        <v>9048</v>
      </c>
      <c r="Z567" s="2">
        <v>409.8</v>
      </c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>
        <f t="shared" si="9"/>
        <v>12128</v>
      </c>
      <c r="AV567" s="2">
        <f t="shared" si="9"/>
        <v>876.2</v>
      </c>
    </row>
    <row r="568" spans="1:48" x14ac:dyDescent="0.25">
      <c r="A568" s="2">
        <v>567</v>
      </c>
      <c r="B568" s="16" t="s">
        <v>213</v>
      </c>
      <c r="C568" s="26" t="s">
        <v>1103</v>
      </c>
      <c r="D568" s="33" t="s">
        <v>719</v>
      </c>
      <c r="E568" s="17" t="s">
        <v>5</v>
      </c>
      <c r="F568" s="17">
        <v>7700</v>
      </c>
      <c r="G568" s="28" t="s">
        <v>131</v>
      </c>
      <c r="H568" s="30">
        <v>545</v>
      </c>
      <c r="I568" s="21">
        <v>45114</v>
      </c>
      <c r="J568" s="21"/>
      <c r="K568" s="18" t="s">
        <v>990</v>
      </c>
      <c r="L568" s="27">
        <v>7.0779220779220775E-2</v>
      </c>
      <c r="M568" s="2" t="s">
        <v>1137</v>
      </c>
      <c r="N568" s="2" t="s">
        <v>57</v>
      </c>
      <c r="O568" s="2" t="s">
        <v>86</v>
      </c>
      <c r="P568" s="2" t="s">
        <v>1148</v>
      </c>
      <c r="W568" s="2">
        <v>995</v>
      </c>
      <c r="X568" s="2">
        <v>70.69</v>
      </c>
      <c r="Y568" s="2">
        <v>841</v>
      </c>
      <c r="Z568" s="2">
        <v>73.739999999999995</v>
      </c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>
        <f t="shared" si="9"/>
        <v>1836</v>
      </c>
      <c r="AV568" s="2">
        <f t="shared" si="9"/>
        <v>144.43</v>
      </c>
    </row>
    <row r="569" spans="1:48" x14ac:dyDescent="0.25">
      <c r="A569" s="2">
        <v>568</v>
      </c>
      <c r="B569" s="16" t="s">
        <v>213</v>
      </c>
      <c r="C569" s="26" t="s">
        <v>1104</v>
      </c>
      <c r="D569" s="33" t="s">
        <v>720</v>
      </c>
      <c r="E569" s="17" t="s">
        <v>8</v>
      </c>
      <c r="F569" s="17">
        <v>4400</v>
      </c>
      <c r="G569" s="28" t="s">
        <v>97</v>
      </c>
      <c r="H569" s="30">
        <v>3000</v>
      </c>
      <c r="I569" s="21">
        <v>45114</v>
      </c>
      <c r="J569" s="21"/>
      <c r="K569" s="18" t="s">
        <v>990</v>
      </c>
      <c r="L569" s="27">
        <v>0.68181818181818177</v>
      </c>
      <c r="M569" s="2" t="s">
        <v>1141</v>
      </c>
      <c r="N569" s="2" t="s">
        <v>57</v>
      </c>
      <c r="O569" s="2" t="s">
        <v>64</v>
      </c>
      <c r="P569" s="2" t="s">
        <v>1148</v>
      </c>
      <c r="W569" s="2">
        <v>651</v>
      </c>
      <c r="X569" s="2">
        <v>61</v>
      </c>
      <c r="Y569" s="2">
        <v>823</v>
      </c>
      <c r="Z569" s="2">
        <v>88</v>
      </c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>
        <f t="shared" si="9"/>
        <v>1474</v>
      </c>
      <c r="AV569" s="2">
        <f t="shared" si="9"/>
        <v>149</v>
      </c>
    </row>
    <row r="570" spans="1:48" x14ac:dyDescent="0.25">
      <c r="A570" s="2">
        <v>569</v>
      </c>
      <c r="B570" s="16" t="s">
        <v>214</v>
      </c>
      <c r="C570" s="26" t="s">
        <v>1107</v>
      </c>
      <c r="D570" s="33" t="s">
        <v>721</v>
      </c>
      <c r="E570" s="17" t="s">
        <v>11</v>
      </c>
      <c r="F570" s="17">
        <v>1110000</v>
      </c>
      <c r="G570" s="28" t="s">
        <v>101</v>
      </c>
      <c r="H570" s="30">
        <v>100000</v>
      </c>
      <c r="I570" s="21">
        <v>45114</v>
      </c>
      <c r="J570" s="21"/>
      <c r="K570" s="18" t="s">
        <v>990</v>
      </c>
      <c r="L570" s="27">
        <v>9.0090090090090086E-2</v>
      </c>
      <c r="M570" s="2" t="s">
        <v>1137</v>
      </c>
      <c r="N570" s="2" t="s">
        <v>55</v>
      </c>
      <c r="O570" s="2" t="s">
        <v>26</v>
      </c>
      <c r="P570" s="2" t="s">
        <v>1149</v>
      </c>
      <c r="W570" s="2">
        <v>309922</v>
      </c>
      <c r="X570" s="2">
        <v>0</v>
      </c>
      <c r="Y570" s="2">
        <v>278417</v>
      </c>
      <c r="Z570" s="2">
        <v>0</v>
      </c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>
        <f t="shared" si="9"/>
        <v>588339</v>
      </c>
      <c r="AV570" s="2">
        <f t="shared" si="9"/>
        <v>0</v>
      </c>
    </row>
    <row r="571" spans="1:48" x14ac:dyDescent="0.25">
      <c r="A571" s="2">
        <v>570</v>
      </c>
      <c r="B571" s="16" t="s">
        <v>214</v>
      </c>
      <c r="C571" s="26" t="s">
        <v>1108</v>
      </c>
      <c r="D571" s="33" t="s">
        <v>722</v>
      </c>
      <c r="E571" s="17" t="s">
        <v>17</v>
      </c>
      <c r="F571" s="17">
        <v>690000</v>
      </c>
      <c r="G571" s="28" t="s">
        <v>144</v>
      </c>
      <c r="H571" s="30">
        <v>30000</v>
      </c>
      <c r="I571" s="21">
        <v>45114</v>
      </c>
      <c r="J571" s="21"/>
      <c r="K571" s="18" t="s">
        <v>990</v>
      </c>
      <c r="L571" s="27">
        <v>4.3478260869565216E-2</v>
      </c>
      <c r="M571" s="2" t="s">
        <v>1137</v>
      </c>
      <c r="N571" s="2" t="s">
        <v>54</v>
      </c>
      <c r="O571" s="2" t="s">
        <v>66</v>
      </c>
      <c r="P571" s="2" t="s">
        <v>1149</v>
      </c>
      <c r="W571" s="2">
        <v>75699</v>
      </c>
      <c r="X571" s="2">
        <v>0</v>
      </c>
      <c r="Y571" s="2">
        <v>71115</v>
      </c>
      <c r="Z571" s="2">
        <v>0</v>
      </c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>
        <f t="shared" si="9"/>
        <v>146814</v>
      </c>
      <c r="AV571" s="2">
        <f t="shared" si="9"/>
        <v>0</v>
      </c>
    </row>
    <row r="572" spans="1:48" x14ac:dyDescent="0.25">
      <c r="A572" s="2">
        <v>571</v>
      </c>
      <c r="B572" s="16" t="s">
        <v>207</v>
      </c>
      <c r="C572" s="26" t="s">
        <v>1038</v>
      </c>
      <c r="D572" s="33" t="s">
        <v>723</v>
      </c>
      <c r="E572" s="17" t="s">
        <v>15</v>
      </c>
      <c r="F572" s="17">
        <v>2200</v>
      </c>
      <c r="G572" s="28" t="s">
        <v>923</v>
      </c>
      <c r="H572" s="30">
        <v>2200</v>
      </c>
      <c r="I572" s="21">
        <v>45146</v>
      </c>
      <c r="J572" s="21"/>
      <c r="K572" s="18" t="s">
        <v>990</v>
      </c>
      <c r="L572" s="27">
        <v>1</v>
      </c>
      <c r="M572" s="2" t="s">
        <v>1141</v>
      </c>
      <c r="N572" s="2" t="s">
        <v>53</v>
      </c>
      <c r="O572" s="2" t="s">
        <v>61</v>
      </c>
      <c r="P572" s="2" t="s">
        <v>1148</v>
      </c>
      <c r="W572" s="2">
        <v>250</v>
      </c>
      <c r="X572" s="2">
        <v>0</v>
      </c>
      <c r="Y572" s="2">
        <v>242</v>
      </c>
      <c r="Z572" s="2">
        <v>183</v>
      </c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>
        <f t="shared" si="9"/>
        <v>492</v>
      </c>
      <c r="AV572" s="2">
        <f t="shared" si="9"/>
        <v>183</v>
      </c>
    </row>
    <row r="573" spans="1:48" x14ac:dyDescent="0.25">
      <c r="A573" s="2">
        <v>572</v>
      </c>
      <c r="B573" s="16" t="s">
        <v>207</v>
      </c>
      <c r="C573" s="26" t="s">
        <v>1043</v>
      </c>
      <c r="D573" s="33" t="s">
        <v>724</v>
      </c>
      <c r="E573" s="17" t="s">
        <v>11</v>
      </c>
      <c r="F573" s="17">
        <v>1730000</v>
      </c>
      <c r="G573" s="28" t="s">
        <v>147</v>
      </c>
      <c r="H573" s="30">
        <v>250000</v>
      </c>
      <c r="I573" s="21">
        <v>45146</v>
      </c>
      <c r="J573" s="21"/>
      <c r="K573" s="18" t="s">
        <v>990</v>
      </c>
      <c r="L573" s="27">
        <v>0.14450867052023122</v>
      </c>
      <c r="M573" s="2" t="s">
        <v>1137</v>
      </c>
      <c r="N573" s="2" t="s">
        <v>55</v>
      </c>
      <c r="O573" s="2" t="s">
        <v>26</v>
      </c>
      <c r="P573" s="2" t="s">
        <v>1149</v>
      </c>
      <c r="W573" s="2">
        <v>109726</v>
      </c>
      <c r="X573" s="2">
        <v>0</v>
      </c>
      <c r="Y573" s="2">
        <v>161364</v>
      </c>
      <c r="Z573" s="2">
        <v>0</v>
      </c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>
        <f t="shared" si="9"/>
        <v>271090</v>
      </c>
      <c r="AV573" s="2">
        <f t="shared" si="9"/>
        <v>0</v>
      </c>
    </row>
    <row r="574" spans="1:48" x14ac:dyDescent="0.25">
      <c r="A574" s="2">
        <v>573</v>
      </c>
      <c r="B574" s="16" t="s">
        <v>209</v>
      </c>
      <c r="C574" s="26" t="s">
        <v>1065</v>
      </c>
      <c r="D574" s="33" t="s">
        <v>725</v>
      </c>
      <c r="E574" s="17" t="s">
        <v>15</v>
      </c>
      <c r="F574" s="17">
        <v>6600</v>
      </c>
      <c r="G574" s="28" t="s">
        <v>916</v>
      </c>
      <c r="H574" s="30">
        <v>6600</v>
      </c>
      <c r="I574" s="21">
        <v>45146</v>
      </c>
      <c r="J574" s="21"/>
      <c r="K574" s="18" t="s">
        <v>990</v>
      </c>
      <c r="L574" s="27">
        <v>1</v>
      </c>
      <c r="M574" s="2" t="s">
        <v>1141</v>
      </c>
      <c r="N574" s="2" t="s">
        <v>53</v>
      </c>
      <c r="O574" s="2" t="s">
        <v>62</v>
      </c>
      <c r="P574" s="2" t="s">
        <v>1148</v>
      </c>
      <c r="W574" s="2">
        <v>328</v>
      </c>
      <c r="X574" s="2">
        <v>506.79</v>
      </c>
      <c r="Y574" s="2">
        <v>329</v>
      </c>
      <c r="Z574" s="2">
        <v>701.5</v>
      </c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>
        <f t="shared" si="9"/>
        <v>657</v>
      </c>
      <c r="AV574" s="2">
        <f t="shared" si="9"/>
        <v>1208.29</v>
      </c>
    </row>
    <row r="575" spans="1:48" x14ac:dyDescent="0.25">
      <c r="A575" s="2">
        <v>574</v>
      </c>
      <c r="B575" s="16" t="s">
        <v>209</v>
      </c>
      <c r="C575" s="26" t="s">
        <v>1064</v>
      </c>
      <c r="D575" s="33" t="s">
        <v>726</v>
      </c>
      <c r="E575" s="17" t="s">
        <v>8</v>
      </c>
      <c r="F575" s="17">
        <v>4400</v>
      </c>
      <c r="G575" s="28" t="s">
        <v>97</v>
      </c>
      <c r="H575" s="30">
        <v>3000</v>
      </c>
      <c r="I575" s="21">
        <v>45146</v>
      </c>
      <c r="J575" s="21"/>
      <c r="K575" s="18" t="s">
        <v>990</v>
      </c>
      <c r="L575" s="27">
        <v>0.68181818181818177</v>
      </c>
      <c r="M575" s="2" t="s">
        <v>1141</v>
      </c>
      <c r="N575" s="2" t="s">
        <v>57</v>
      </c>
      <c r="O575" s="2" t="s">
        <v>64</v>
      </c>
      <c r="P575" s="2" t="s">
        <v>1148</v>
      </c>
      <c r="W575" s="2">
        <v>657</v>
      </c>
      <c r="X575" s="2">
        <v>114</v>
      </c>
      <c r="Y575" s="2">
        <v>576</v>
      </c>
      <c r="Z575" s="2">
        <v>90</v>
      </c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>
        <f t="shared" si="9"/>
        <v>1233</v>
      </c>
      <c r="AV575" s="2">
        <f t="shared" si="9"/>
        <v>204</v>
      </c>
    </row>
    <row r="576" spans="1:48" x14ac:dyDescent="0.25">
      <c r="A576" s="2">
        <v>575</v>
      </c>
      <c r="B576" s="16" t="s">
        <v>213</v>
      </c>
      <c r="C576" s="26" t="s">
        <v>1101</v>
      </c>
      <c r="D576" s="33" t="s">
        <v>727</v>
      </c>
      <c r="E576" s="17" t="s">
        <v>5</v>
      </c>
      <c r="F576" s="17">
        <v>7700</v>
      </c>
      <c r="G576" s="28" t="s">
        <v>131</v>
      </c>
      <c r="H576" s="30">
        <v>4000</v>
      </c>
      <c r="I576" s="21">
        <v>45146</v>
      </c>
      <c r="J576" s="21"/>
      <c r="K576" s="18" t="s">
        <v>990</v>
      </c>
      <c r="L576" s="27">
        <v>0.51948051948051943</v>
      </c>
      <c r="M576" s="2" t="s">
        <v>1140</v>
      </c>
      <c r="N576" s="2" t="s">
        <v>57</v>
      </c>
      <c r="O576" s="2" t="s">
        <v>86</v>
      </c>
      <c r="P576" s="2" t="s">
        <v>1148</v>
      </c>
      <c r="W576" s="2">
        <v>1500</v>
      </c>
      <c r="X576" s="2">
        <v>0</v>
      </c>
      <c r="Y576" s="2">
        <v>1020</v>
      </c>
      <c r="Z576" s="2">
        <v>0</v>
      </c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>
        <f t="shared" si="9"/>
        <v>2520</v>
      </c>
      <c r="AV576" s="2">
        <f t="shared" si="9"/>
        <v>0</v>
      </c>
    </row>
    <row r="577" spans="1:48" x14ac:dyDescent="0.25">
      <c r="A577" s="2">
        <v>576</v>
      </c>
      <c r="B577" s="16" t="s">
        <v>213</v>
      </c>
      <c r="C577" s="26" t="s">
        <v>1102</v>
      </c>
      <c r="D577" s="33" t="s">
        <v>728</v>
      </c>
      <c r="E577" s="17" t="s">
        <v>8</v>
      </c>
      <c r="F577" s="17">
        <v>5500</v>
      </c>
      <c r="G577" s="28" t="s">
        <v>90</v>
      </c>
      <c r="H577" s="30">
        <v>4200</v>
      </c>
      <c r="I577" s="21">
        <v>45146</v>
      </c>
      <c r="J577" s="21"/>
      <c r="K577" s="18" t="s">
        <v>990</v>
      </c>
      <c r="L577" s="27">
        <v>0.76363636363636367</v>
      </c>
      <c r="M577" s="2" t="s">
        <v>1141</v>
      </c>
      <c r="N577" s="2" t="s">
        <v>57</v>
      </c>
      <c r="O577" s="2" t="s">
        <v>64</v>
      </c>
      <c r="P577" s="2" t="s">
        <v>1148</v>
      </c>
      <c r="W577" s="2">
        <v>361</v>
      </c>
      <c r="X577" s="2">
        <v>111.73</v>
      </c>
      <c r="Y577" s="2">
        <v>321</v>
      </c>
      <c r="Z577" s="2">
        <v>110.27</v>
      </c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>
        <f t="shared" si="9"/>
        <v>682</v>
      </c>
      <c r="AV577" s="2">
        <f t="shared" si="9"/>
        <v>222</v>
      </c>
    </row>
    <row r="578" spans="1:48" x14ac:dyDescent="0.25">
      <c r="A578" s="2">
        <v>577</v>
      </c>
      <c r="B578" s="16" t="s">
        <v>213</v>
      </c>
      <c r="C578" s="26" t="s">
        <v>1102</v>
      </c>
      <c r="D578" s="33" t="s">
        <v>729</v>
      </c>
      <c r="E578" s="17" t="s">
        <v>8</v>
      </c>
      <c r="F578" s="17">
        <v>5500</v>
      </c>
      <c r="G578" s="28" t="s">
        <v>90</v>
      </c>
      <c r="H578" s="30">
        <v>3000</v>
      </c>
      <c r="I578" s="21">
        <v>45146</v>
      </c>
      <c r="J578" s="21"/>
      <c r="K578" s="18" t="s">
        <v>990</v>
      </c>
      <c r="L578" s="27">
        <v>0.54545454545454541</v>
      </c>
      <c r="M578" s="2" t="s">
        <v>1140</v>
      </c>
      <c r="N578" s="2" t="s">
        <v>57</v>
      </c>
      <c r="O578" s="2" t="s">
        <v>64</v>
      </c>
      <c r="P578" s="2" t="s">
        <v>1148</v>
      </c>
      <c r="W578" s="2">
        <v>1657</v>
      </c>
      <c r="X578" s="2">
        <v>0</v>
      </c>
      <c r="Y578" s="2">
        <v>1793</v>
      </c>
      <c r="Z578" s="2">
        <v>0.1</v>
      </c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>
        <f t="shared" si="9"/>
        <v>3450</v>
      </c>
      <c r="AV578" s="2">
        <f t="shared" si="9"/>
        <v>0.1</v>
      </c>
    </row>
    <row r="579" spans="1:48" x14ac:dyDescent="0.25">
      <c r="A579" s="2">
        <v>578</v>
      </c>
      <c r="B579" s="16" t="s">
        <v>213</v>
      </c>
      <c r="C579" s="26" t="s">
        <v>1103</v>
      </c>
      <c r="D579" s="33" t="s">
        <v>697</v>
      </c>
      <c r="E579" s="17" t="s">
        <v>8</v>
      </c>
      <c r="F579" s="17">
        <v>5500</v>
      </c>
      <c r="G579" s="28" t="s">
        <v>90</v>
      </c>
      <c r="H579" s="30">
        <v>4000</v>
      </c>
      <c r="I579" s="21">
        <v>45146</v>
      </c>
      <c r="J579" s="21"/>
      <c r="K579" s="18" t="s">
        <v>990</v>
      </c>
      <c r="L579" s="27">
        <v>0.72727272727272729</v>
      </c>
      <c r="M579" s="2" t="s">
        <v>1141</v>
      </c>
      <c r="N579" s="2" t="s">
        <v>57</v>
      </c>
      <c r="O579" s="2" t="s">
        <v>64</v>
      </c>
      <c r="P579" s="2" t="s">
        <v>1148</v>
      </c>
      <c r="W579" s="2">
        <v>1230</v>
      </c>
      <c r="X579" s="2">
        <v>96.61</v>
      </c>
      <c r="Y579" s="2">
        <v>1136</v>
      </c>
      <c r="Z579" s="2">
        <v>88.94</v>
      </c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>
        <f t="shared" si="9"/>
        <v>2366</v>
      </c>
      <c r="AV579" s="2">
        <f t="shared" si="9"/>
        <v>185.55</v>
      </c>
    </row>
    <row r="580" spans="1:48" x14ac:dyDescent="0.25">
      <c r="A580" s="2">
        <v>579</v>
      </c>
      <c r="B580" s="16" t="s">
        <v>214</v>
      </c>
      <c r="C580" s="26" t="s">
        <v>1106</v>
      </c>
      <c r="D580" s="33" t="s">
        <v>730</v>
      </c>
      <c r="E580" s="17" t="s">
        <v>58</v>
      </c>
      <c r="F580" s="17">
        <v>555000</v>
      </c>
      <c r="G580" s="28" t="s">
        <v>148</v>
      </c>
      <c r="H580" s="30">
        <v>50000</v>
      </c>
      <c r="I580" s="21">
        <v>45146</v>
      </c>
      <c r="J580" s="21"/>
      <c r="K580" s="18" t="s">
        <v>990</v>
      </c>
      <c r="L580" s="27">
        <v>9.0090090090090086E-2</v>
      </c>
      <c r="M580" s="2" t="s">
        <v>1137</v>
      </c>
      <c r="N580" s="2" t="s">
        <v>56</v>
      </c>
      <c r="O580" s="2" t="s">
        <v>27</v>
      </c>
      <c r="P580" s="2" t="s">
        <v>1149</v>
      </c>
      <c r="W580" s="2">
        <v>89145</v>
      </c>
      <c r="X580" s="2">
        <v>0.8</v>
      </c>
      <c r="Y580" s="2">
        <v>86443</v>
      </c>
      <c r="Z580" s="2">
        <v>0</v>
      </c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>
        <f t="shared" si="9"/>
        <v>175588</v>
      </c>
      <c r="AV580" s="2">
        <f t="shared" si="9"/>
        <v>0.8</v>
      </c>
    </row>
    <row r="581" spans="1:48" x14ac:dyDescent="0.25">
      <c r="A581" s="2">
        <v>580</v>
      </c>
      <c r="B581" s="16" t="s">
        <v>215</v>
      </c>
      <c r="C581" s="26" t="s">
        <v>1112</v>
      </c>
      <c r="D581" s="33" t="s">
        <v>731</v>
      </c>
      <c r="E581" s="17" t="s">
        <v>7</v>
      </c>
      <c r="F581" s="17">
        <v>2200</v>
      </c>
      <c r="G581" s="28" t="s">
        <v>91</v>
      </c>
      <c r="H581" s="30">
        <v>400</v>
      </c>
      <c r="I581" s="21">
        <v>45146</v>
      </c>
      <c r="J581" s="21"/>
      <c r="K581" s="18" t="s">
        <v>990</v>
      </c>
      <c r="L581" s="27">
        <v>0.18181818181818182</v>
      </c>
      <c r="M581" s="2" t="s">
        <v>1138</v>
      </c>
      <c r="N581" s="2" t="s">
        <v>57</v>
      </c>
      <c r="O581" s="2" t="s">
        <v>23</v>
      </c>
      <c r="P581" s="2" t="s">
        <v>1148</v>
      </c>
      <c r="W581" s="2">
        <v>334</v>
      </c>
      <c r="X581" s="2">
        <v>32.409999999999997</v>
      </c>
      <c r="Y581" s="2">
        <v>274</v>
      </c>
      <c r="Z581" s="2">
        <v>34.92</v>
      </c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>
        <f t="shared" si="9"/>
        <v>608</v>
      </c>
      <c r="AV581" s="2">
        <f t="shared" si="9"/>
        <v>67.33</v>
      </c>
    </row>
    <row r="582" spans="1:48" x14ac:dyDescent="0.25">
      <c r="A582" s="2">
        <v>581</v>
      </c>
      <c r="B582" s="16" t="s">
        <v>388</v>
      </c>
      <c r="C582" s="26" t="s">
        <v>1115</v>
      </c>
      <c r="D582" s="33" t="s">
        <v>732</v>
      </c>
      <c r="E582" s="17" t="s">
        <v>15</v>
      </c>
      <c r="F582" s="17">
        <v>82500</v>
      </c>
      <c r="G582" s="28" t="s">
        <v>918</v>
      </c>
      <c r="H582" s="30">
        <v>10800</v>
      </c>
      <c r="I582" s="21">
        <v>45146</v>
      </c>
      <c r="J582" s="21"/>
      <c r="K582" s="18" t="s">
        <v>990</v>
      </c>
      <c r="L582" s="27">
        <v>0.13090909090909092</v>
      </c>
      <c r="M582" s="2" t="s">
        <v>1137</v>
      </c>
      <c r="N582" s="2" t="s">
        <v>53</v>
      </c>
      <c r="O582" s="2" t="s">
        <v>62</v>
      </c>
      <c r="P582" s="2" t="s">
        <v>1148</v>
      </c>
      <c r="W582" s="2">
        <v>9597</v>
      </c>
      <c r="X582" s="2">
        <v>0</v>
      </c>
      <c r="Y582" s="2">
        <v>7314</v>
      </c>
      <c r="Z582" s="2">
        <v>0</v>
      </c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>
        <f t="shared" si="9"/>
        <v>16911</v>
      </c>
      <c r="AV582" s="2">
        <f t="shared" si="9"/>
        <v>0</v>
      </c>
    </row>
    <row r="583" spans="1:48" x14ac:dyDescent="0.25">
      <c r="A583" s="2">
        <v>582</v>
      </c>
      <c r="B583" s="16" t="s">
        <v>205</v>
      </c>
      <c r="C583" s="26" t="s">
        <v>1029</v>
      </c>
      <c r="D583" s="33" t="s">
        <v>733</v>
      </c>
      <c r="E583" s="17" t="s">
        <v>15</v>
      </c>
      <c r="F583" s="17">
        <v>10600</v>
      </c>
      <c r="G583" s="28" t="s">
        <v>925</v>
      </c>
      <c r="H583" s="30">
        <v>7500</v>
      </c>
      <c r="I583" s="21">
        <v>45178</v>
      </c>
      <c r="J583" s="21"/>
      <c r="K583" s="18" t="s">
        <v>990</v>
      </c>
      <c r="L583" s="27">
        <v>0.70754716981132071</v>
      </c>
      <c r="M583" s="2" t="s">
        <v>1141</v>
      </c>
      <c r="N583" s="2" t="s">
        <v>53</v>
      </c>
      <c r="O583" s="2" t="s">
        <v>62</v>
      </c>
      <c r="P583" s="2" t="s">
        <v>1148</v>
      </c>
      <c r="W583" s="2">
        <v>1835</v>
      </c>
      <c r="X583" s="2">
        <v>210.34</v>
      </c>
      <c r="Y583" s="2">
        <v>1698</v>
      </c>
      <c r="Z583" s="2">
        <v>233.32</v>
      </c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>
        <f t="shared" si="9"/>
        <v>3533</v>
      </c>
      <c r="AV583" s="2">
        <f t="shared" si="9"/>
        <v>443.65999999999997</v>
      </c>
    </row>
    <row r="584" spans="1:48" x14ac:dyDescent="0.25">
      <c r="A584" s="2">
        <v>583</v>
      </c>
      <c r="B584" s="16" t="s">
        <v>384</v>
      </c>
      <c r="C584" s="26" t="s">
        <v>1034</v>
      </c>
      <c r="D584" s="33" t="s">
        <v>734</v>
      </c>
      <c r="E584" s="17" t="s">
        <v>15</v>
      </c>
      <c r="F584" s="17">
        <v>10600</v>
      </c>
      <c r="G584" s="28" t="s">
        <v>925</v>
      </c>
      <c r="H584" s="30">
        <v>10000</v>
      </c>
      <c r="I584" s="21">
        <v>45178</v>
      </c>
      <c r="J584" s="21"/>
      <c r="K584" s="18" t="s">
        <v>990</v>
      </c>
      <c r="L584" s="27">
        <v>0.94339622641509435</v>
      </c>
      <c r="M584" s="2" t="s">
        <v>1141</v>
      </c>
      <c r="N584" s="2" t="s">
        <v>53</v>
      </c>
      <c r="O584" s="2" t="s">
        <v>62</v>
      </c>
      <c r="P584" s="2" t="s">
        <v>1148</v>
      </c>
      <c r="W584" s="2">
        <v>428</v>
      </c>
      <c r="X584" s="2">
        <v>730.64</v>
      </c>
      <c r="Y584" s="2">
        <v>430</v>
      </c>
      <c r="Z584" s="2">
        <v>692.1</v>
      </c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>
        <f t="shared" si="9"/>
        <v>858</v>
      </c>
      <c r="AV584" s="2">
        <f t="shared" si="9"/>
        <v>1422.74</v>
      </c>
    </row>
    <row r="585" spans="1:48" x14ac:dyDescent="0.25">
      <c r="A585" s="2">
        <v>584</v>
      </c>
      <c r="B585" s="16" t="s">
        <v>207</v>
      </c>
      <c r="C585" s="26" t="s">
        <v>1040</v>
      </c>
      <c r="D585" s="33" t="s">
        <v>735</v>
      </c>
      <c r="E585" s="17" t="s">
        <v>15</v>
      </c>
      <c r="F585" s="17">
        <v>5500</v>
      </c>
      <c r="G585" s="28" t="s">
        <v>922</v>
      </c>
      <c r="H585" s="30">
        <v>5500</v>
      </c>
      <c r="I585" s="21">
        <v>45178</v>
      </c>
      <c r="J585" s="21"/>
      <c r="K585" s="18" t="s">
        <v>990</v>
      </c>
      <c r="L585" s="27">
        <v>1</v>
      </c>
      <c r="M585" s="2" t="s">
        <v>1141</v>
      </c>
      <c r="N585" s="2" t="s">
        <v>53</v>
      </c>
      <c r="O585" s="2" t="s">
        <v>62</v>
      </c>
      <c r="P585" s="2" t="s">
        <v>1148</v>
      </c>
      <c r="W585" s="2">
        <v>151</v>
      </c>
      <c r="X585" s="2">
        <v>0</v>
      </c>
      <c r="Y585" s="2">
        <v>104</v>
      </c>
      <c r="Z585" s="2">
        <v>0</v>
      </c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>
        <f t="shared" si="9"/>
        <v>255</v>
      </c>
      <c r="AV585" s="2">
        <f t="shared" si="9"/>
        <v>0</v>
      </c>
    </row>
    <row r="586" spans="1:48" x14ac:dyDescent="0.25">
      <c r="A586" s="2">
        <v>585</v>
      </c>
      <c r="B586" s="16" t="s">
        <v>207</v>
      </c>
      <c r="C586" s="26" t="s">
        <v>1041</v>
      </c>
      <c r="D586" s="33" t="s">
        <v>736</v>
      </c>
      <c r="E586" s="17" t="s">
        <v>11</v>
      </c>
      <c r="F586" s="17">
        <v>2180000</v>
      </c>
      <c r="G586" s="28" t="s">
        <v>149</v>
      </c>
      <c r="H586" s="30">
        <v>250000</v>
      </c>
      <c r="I586" s="21">
        <v>45178</v>
      </c>
      <c r="J586" s="21"/>
      <c r="K586" s="18" t="s">
        <v>990</v>
      </c>
      <c r="L586" s="27">
        <v>0.11467889908256881</v>
      </c>
      <c r="M586" s="2" t="s">
        <v>1137</v>
      </c>
      <c r="N586" s="2" t="s">
        <v>55</v>
      </c>
      <c r="O586" s="2" t="s">
        <v>26</v>
      </c>
      <c r="P586" s="2" t="s">
        <v>1149</v>
      </c>
      <c r="W586" s="2">
        <v>242956</v>
      </c>
      <c r="X586" s="2">
        <v>312</v>
      </c>
      <c r="Y586" s="2">
        <v>273636</v>
      </c>
      <c r="Z586" s="2">
        <v>12</v>
      </c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>
        <f t="shared" si="9"/>
        <v>516592</v>
      </c>
      <c r="AV586" s="2">
        <f t="shared" si="9"/>
        <v>324</v>
      </c>
    </row>
    <row r="587" spans="1:48" x14ac:dyDescent="0.25">
      <c r="A587" s="2">
        <v>586</v>
      </c>
      <c r="B587" s="16" t="s">
        <v>385</v>
      </c>
      <c r="C587" s="26" t="s">
        <v>1052</v>
      </c>
      <c r="D587" s="33" t="s">
        <v>737</v>
      </c>
      <c r="E587" s="17" t="s">
        <v>8</v>
      </c>
      <c r="F587" s="17">
        <v>3500</v>
      </c>
      <c r="G587" s="28" t="s">
        <v>93</v>
      </c>
      <c r="H587" s="30">
        <v>1020</v>
      </c>
      <c r="I587" s="21">
        <v>45178</v>
      </c>
      <c r="J587" s="21"/>
      <c r="K587" s="18" t="s">
        <v>990</v>
      </c>
      <c r="L587" s="27">
        <v>0.29142857142857143</v>
      </c>
      <c r="M587" s="2" t="s">
        <v>1138</v>
      </c>
      <c r="N587" s="2" t="s">
        <v>57</v>
      </c>
      <c r="O587" s="2" t="s">
        <v>64</v>
      </c>
      <c r="P587" s="2" t="s">
        <v>1148</v>
      </c>
      <c r="W587" s="2">
        <v>64</v>
      </c>
      <c r="X587" s="2">
        <v>59</v>
      </c>
      <c r="Y587" s="2">
        <v>48</v>
      </c>
      <c r="Z587" s="2">
        <v>42</v>
      </c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>
        <f t="shared" si="9"/>
        <v>112</v>
      </c>
      <c r="AV587" s="2">
        <f t="shared" si="9"/>
        <v>101</v>
      </c>
    </row>
    <row r="588" spans="1:48" x14ac:dyDescent="0.25">
      <c r="A588" s="2">
        <v>587</v>
      </c>
      <c r="B588" s="16" t="s">
        <v>211</v>
      </c>
      <c r="C588" s="26" t="s">
        <v>1093</v>
      </c>
      <c r="D588" s="33" t="s">
        <v>738</v>
      </c>
      <c r="E588" s="17" t="s">
        <v>11</v>
      </c>
      <c r="F588" s="17">
        <v>2180000</v>
      </c>
      <c r="G588" s="28" t="s">
        <v>149</v>
      </c>
      <c r="H588" s="30">
        <v>300000</v>
      </c>
      <c r="I588" s="21">
        <v>45178</v>
      </c>
      <c r="J588" s="21"/>
      <c r="K588" s="18" t="s">
        <v>990</v>
      </c>
      <c r="L588" s="27">
        <v>0.13761467889908258</v>
      </c>
      <c r="M588" s="2" t="s">
        <v>1137</v>
      </c>
      <c r="N588" s="2" t="s">
        <v>55</v>
      </c>
      <c r="O588" s="2" t="s">
        <v>26</v>
      </c>
      <c r="P588" s="2" t="s">
        <v>1149</v>
      </c>
      <c r="W588" s="2">
        <v>665466</v>
      </c>
      <c r="X588" s="2">
        <v>414</v>
      </c>
      <c r="Y588" s="2">
        <v>678267</v>
      </c>
      <c r="Z588" s="2">
        <v>0</v>
      </c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>
        <f t="shared" si="9"/>
        <v>1343733</v>
      </c>
      <c r="AV588" s="2">
        <f t="shared" si="9"/>
        <v>414</v>
      </c>
    </row>
    <row r="589" spans="1:48" x14ac:dyDescent="0.25">
      <c r="A589" s="2">
        <v>588</v>
      </c>
      <c r="B589" s="16" t="s">
        <v>213</v>
      </c>
      <c r="C589" s="26" t="s">
        <v>1101</v>
      </c>
      <c r="D589" s="33" t="s">
        <v>739</v>
      </c>
      <c r="E589" s="17" t="s">
        <v>15</v>
      </c>
      <c r="F589" s="17">
        <v>197000</v>
      </c>
      <c r="G589" s="28" t="s">
        <v>943</v>
      </c>
      <c r="H589" s="30">
        <v>29160</v>
      </c>
      <c r="I589" s="21">
        <v>45178</v>
      </c>
      <c r="J589" s="21"/>
      <c r="K589" s="18" t="s">
        <v>990</v>
      </c>
      <c r="L589" s="27">
        <v>0.14802030456852791</v>
      </c>
      <c r="M589" s="2" t="s">
        <v>1137</v>
      </c>
      <c r="N589" s="2" t="s">
        <v>53</v>
      </c>
      <c r="O589" s="2" t="s">
        <v>62</v>
      </c>
      <c r="P589" s="2" t="s">
        <v>1148</v>
      </c>
      <c r="W589" s="2">
        <v>18717</v>
      </c>
      <c r="X589" s="2">
        <v>697.2</v>
      </c>
      <c r="Y589" s="2">
        <v>21161</v>
      </c>
      <c r="Z589" s="2">
        <v>604.20000000000005</v>
      </c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>
        <f t="shared" si="9"/>
        <v>39878</v>
      </c>
      <c r="AV589" s="2">
        <f t="shared" si="9"/>
        <v>1301.4000000000001</v>
      </c>
    </row>
    <row r="590" spans="1:48" x14ac:dyDescent="0.25">
      <c r="A590" s="2">
        <v>589</v>
      </c>
      <c r="B590" s="16" t="s">
        <v>213</v>
      </c>
      <c r="C590" s="26" t="s">
        <v>1103</v>
      </c>
      <c r="D590" s="33" t="s">
        <v>740</v>
      </c>
      <c r="E590" s="17" t="s">
        <v>8</v>
      </c>
      <c r="F590" s="17">
        <v>3500</v>
      </c>
      <c r="G590" s="28" t="s">
        <v>93</v>
      </c>
      <c r="H590" s="30">
        <v>1650</v>
      </c>
      <c r="I590" s="21">
        <v>45178</v>
      </c>
      <c r="J590" s="21"/>
      <c r="K590" s="18" t="s">
        <v>990</v>
      </c>
      <c r="L590" s="27">
        <v>0.47142857142857142</v>
      </c>
      <c r="M590" s="2" t="s">
        <v>1140</v>
      </c>
      <c r="N590" s="2" t="s">
        <v>57</v>
      </c>
      <c r="O590" s="2" t="s">
        <v>64</v>
      </c>
      <c r="P590" s="2" t="s">
        <v>1148</v>
      </c>
      <c r="W590" s="2">
        <v>570</v>
      </c>
      <c r="X590" s="2">
        <v>11.26</v>
      </c>
      <c r="Y590" s="2">
        <v>384</v>
      </c>
      <c r="Z590" s="2">
        <v>27.72</v>
      </c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>
        <f t="shared" si="9"/>
        <v>954</v>
      </c>
      <c r="AV590" s="2">
        <f t="shared" si="9"/>
        <v>38.979999999999997</v>
      </c>
    </row>
    <row r="591" spans="1:48" x14ac:dyDescent="0.25">
      <c r="A591" s="2">
        <v>590</v>
      </c>
      <c r="B591" s="16" t="s">
        <v>213</v>
      </c>
      <c r="C591" s="26" t="s">
        <v>1103</v>
      </c>
      <c r="D591" s="33" t="s">
        <v>741</v>
      </c>
      <c r="E591" s="17" t="s">
        <v>8</v>
      </c>
      <c r="F591" s="17">
        <v>3500</v>
      </c>
      <c r="G591" s="28" t="s">
        <v>93</v>
      </c>
      <c r="H591" s="30">
        <v>1000</v>
      </c>
      <c r="I591" s="21">
        <v>45178</v>
      </c>
      <c r="J591" s="21"/>
      <c r="K591" s="18" t="s">
        <v>990</v>
      </c>
      <c r="L591" s="27">
        <v>0.2857142857142857</v>
      </c>
      <c r="M591" s="2" t="s">
        <v>1138</v>
      </c>
      <c r="N591" s="2" t="s">
        <v>57</v>
      </c>
      <c r="O591" s="2" t="s">
        <v>64</v>
      </c>
      <c r="P591" s="2" t="s">
        <v>1148</v>
      </c>
      <c r="W591" s="2">
        <v>501</v>
      </c>
      <c r="X591" s="2">
        <v>150.61000000000001</v>
      </c>
      <c r="Y591" s="2">
        <v>538</v>
      </c>
      <c r="Z591" s="2">
        <v>132.96</v>
      </c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>
        <f t="shared" si="9"/>
        <v>1039</v>
      </c>
      <c r="AV591" s="2">
        <f t="shared" si="9"/>
        <v>283.57000000000005</v>
      </c>
    </row>
    <row r="592" spans="1:48" x14ac:dyDescent="0.25">
      <c r="A592" s="2">
        <v>591</v>
      </c>
      <c r="B592" s="16" t="s">
        <v>214</v>
      </c>
      <c r="C592" s="26" t="s">
        <v>1107</v>
      </c>
      <c r="D592" s="33" t="s">
        <v>742</v>
      </c>
      <c r="E592" s="17" t="s">
        <v>58</v>
      </c>
      <c r="F592" s="17">
        <v>1110000</v>
      </c>
      <c r="G592" s="28" t="s">
        <v>150</v>
      </c>
      <c r="H592" s="30">
        <v>25000</v>
      </c>
      <c r="I592" s="21">
        <v>45178</v>
      </c>
      <c r="J592" s="21"/>
      <c r="K592" s="18" t="s">
        <v>990</v>
      </c>
      <c r="L592" s="27">
        <v>2.2522522522522521E-2</v>
      </c>
      <c r="M592" s="2" t="s">
        <v>1137</v>
      </c>
      <c r="N592" s="2" t="s">
        <v>56</v>
      </c>
      <c r="O592" s="2" t="s">
        <v>27</v>
      </c>
      <c r="P592" s="2" t="s">
        <v>1149</v>
      </c>
      <c r="W592" s="2">
        <v>248440</v>
      </c>
      <c r="X592" s="2">
        <v>0</v>
      </c>
      <c r="Y592" s="2">
        <v>255732</v>
      </c>
      <c r="Z592" s="2">
        <v>0</v>
      </c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>
        <f t="shared" si="9"/>
        <v>504172</v>
      </c>
      <c r="AV592" s="2">
        <f t="shared" si="9"/>
        <v>0</v>
      </c>
    </row>
    <row r="593" spans="1:48" x14ac:dyDescent="0.25">
      <c r="A593" s="2">
        <v>592</v>
      </c>
      <c r="B593" s="16" t="s">
        <v>215</v>
      </c>
      <c r="C593" s="26" t="s">
        <v>1111</v>
      </c>
      <c r="D593" s="33" t="s">
        <v>743</v>
      </c>
      <c r="E593" s="17" t="s">
        <v>19</v>
      </c>
      <c r="F593" s="17">
        <v>2180000</v>
      </c>
      <c r="G593" s="28" t="s">
        <v>151</v>
      </c>
      <c r="H593" s="30">
        <v>591600</v>
      </c>
      <c r="I593" s="21">
        <v>45178</v>
      </c>
      <c r="J593" s="21"/>
      <c r="K593" s="18" t="s">
        <v>990</v>
      </c>
      <c r="L593" s="27">
        <v>0.2713761467889908</v>
      </c>
      <c r="M593" s="2" t="s">
        <v>1138</v>
      </c>
      <c r="N593" s="2" t="s">
        <v>55</v>
      </c>
      <c r="O593" s="2" t="s">
        <v>26</v>
      </c>
      <c r="P593" s="2" t="s">
        <v>1149</v>
      </c>
      <c r="W593" s="2">
        <v>155943</v>
      </c>
      <c r="X593" s="2">
        <v>7734</v>
      </c>
      <c r="Y593" s="2">
        <v>246411</v>
      </c>
      <c r="Z593" s="2">
        <v>6000</v>
      </c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>
        <f t="shared" si="9"/>
        <v>402354</v>
      </c>
      <c r="AV593" s="2">
        <f t="shared" si="9"/>
        <v>13734</v>
      </c>
    </row>
    <row r="594" spans="1:48" x14ac:dyDescent="0.25">
      <c r="A594" s="2">
        <v>593</v>
      </c>
      <c r="B594" s="16" t="s">
        <v>208</v>
      </c>
      <c r="C594" s="26" t="s">
        <v>1048</v>
      </c>
      <c r="D594" s="33" t="s">
        <v>744</v>
      </c>
      <c r="E594" s="17" t="s">
        <v>15</v>
      </c>
      <c r="F594" s="17">
        <v>66000</v>
      </c>
      <c r="G594" s="28" t="s">
        <v>942</v>
      </c>
      <c r="H594" s="30">
        <v>10000</v>
      </c>
      <c r="I594" s="21">
        <v>45209</v>
      </c>
      <c r="J594" s="21"/>
      <c r="K594" s="18" t="s">
        <v>990</v>
      </c>
      <c r="L594" s="27">
        <v>0.15151515151515152</v>
      </c>
      <c r="M594" s="2" t="s">
        <v>1138</v>
      </c>
      <c r="N594" s="2" t="s">
        <v>53</v>
      </c>
      <c r="O594" s="2" t="s">
        <v>62</v>
      </c>
      <c r="P594" s="2" t="s">
        <v>1148</v>
      </c>
      <c r="W594" s="2">
        <v>22924</v>
      </c>
      <c r="X594" s="2">
        <v>0</v>
      </c>
      <c r="Y594" s="2">
        <v>20338</v>
      </c>
      <c r="Z594" s="2">
        <v>0</v>
      </c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>
        <f t="shared" ref="AU594:AV657" si="10">W594+Y594+AA594+AC594+AE594+AG594+AI594+AK594+AM594+AO594+AQ594+AS594</f>
        <v>43262</v>
      </c>
      <c r="AV594" s="2">
        <f t="shared" si="10"/>
        <v>0</v>
      </c>
    </row>
    <row r="595" spans="1:48" x14ac:dyDescent="0.25">
      <c r="A595" s="2">
        <v>594</v>
      </c>
      <c r="B595" s="16" t="s">
        <v>386</v>
      </c>
      <c r="C595" s="26" t="s">
        <v>1070</v>
      </c>
      <c r="D595" s="33" t="s">
        <v>745</v>
      </c>
      <c r="E595" s="17" t="s">
        <v>49</v>
      </c>
      <c r="F595" s="17">
        <v>100000000</v>
      </c>
      <c r="G595" s="28" t="s">
        <v>152</v>
      </c>
      <c r="H595" s="30">
        <v>8240000</v>
      </c>
      <c r="I595" s="21">
        <v>45209</v>
      </c>
      <c r="J595" s="21"/>
      <c r="K595" s="18" t="s">
        <v>990</v>
      </c>
      <c r="L595" s="27">
        <v>8.2400000000000001E-2</v>
      </c>
      <c r="M595" s="2" t="s">
        <v>1137</v>
      </c>
      <c r="N595" s="2" t="s">
        <v>55</v>
      </c>
      <c r="O595" s="2" t="s">
        <v>35</v>
      </c>
      <c r="P595" s="2" t="s">
        <v>1150</v>
      </c>
      <c r="W595" s="2">
        <v>20039040</v>
      </c>
      <c r="X595" s="2">
        <v>0</v>
      </c>
      <c r="Y595" s="2">
        <v>18861840</v>
      </c>
      <c r="Z595" s="2">
        <v>0</v>
      </c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>
        <f t="shared" si="10"/>
        <v>38900880</v>
      </c>
      <c r="AV595" s="2">
        <f t="shared" si="10"/>
        <v>0</v>
      </c>
    </row>
    <row r="596" spans="1:48" x14ac:dyDescent="0.25">
      <c r="A596" s="2">
        <v>595</v>
      </c>
      <c r="B596" s="16" t="s">
        <v>386</v>
      </c>
      <c r="C596" s="26" t="s">
        <v>1070</v>
      </c>
      <c r="D596" s="33" t="s">
        <v>746</v>
      </c>
      <c r="E596" s="17" t="s">
        <v>11</v>
      </c>
      <c r="F596" s="17">
        <v>2770000</v>
      </c>
      <c r="G596" s="28" t="s">
        <v>121</v>
      </c>
      <c r="H596" s="30">
        <v>350000</v>
      </c>
      <c r="I596" s="21">
        <v>45209</v>
      </c>
      <c r="J596" s="21"/>
      <c r="K596" s="18" t="s">
        <v>990</v>
      </c>
      <c r="L596" s="27">
        <v>0.1263537906137184</v>
      </c>
      <c r="M596" s="2" t="s">
        <v>1137</v>
      </c>
      <c r="N596" s="2" t="s">
        <v>55</v>
      </c>
      <c r="O596" s="2" t="s">
        <v>26</v>
      </c>
      <c r="P596" s="2" t="s">
        <v>1149</v>
      </c>
      <c r="W596" s="2">
        <v>409720</v>
      </c>
      <c r="X596" s="2">
        <v>2780</v>
      </c>
      <c r="Y596" s="2">
        <v>429780</v>
      </c>
      <c r="Z596" s="2">
        <v>0</v>
      </c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>
        <f t="shared" si="10"/>
        <v>839500</v>
      </c>
      <c r="AV596" s="2">
        <f t="shared" si="10"/>
        <v>2780</v>
      </c>
    </row>
    <row r="597" spans="1:48" x14ac:dyDescent="0.25">
      <c r="A597" s="2">
        <v>596</v>
      </c>
      <c r="B597" s="16" t="s">
        <v>386</v>
      </c>
      <c r="C597" s="26" t="s">
        <v>1077</v>
      </c>
      <c r="D597" s="33" t="s">
        <v>747</v>
      </c>
      <c r="E597" s="17" t="s">
        <v>15</v>
      </c>
      <c r="F597" s="17">
        <v>10600</v>
      </c>
      <c r="G597" s="28" t="s">
        <v>925</v>
      </c>
      <c r="H597" s="30">
        <v>5000</v>
      </c>
      <c r="I597" s="21">
        <v>45209</v>
      </c>
      <c r="J597" s="21"/>
      <c r="K597" s="18" t="s">
        <v>990</v>
      </c>
      <c r="L597" s="27">
        <v>0.47169811320754718</v>
      </c>
      <c r="M597" s="2" t="s">
        <v>1140</v>
      </c>
      <c r="N597" s="2" t="s">
        <v>53</v>
      </c>
      <c r="O597" s="2" t="s">
        <v>62</v>
      </c>
      <c r="P597" s="2" t="s">
        <v>1148</v>
      </c>
      <c r="W597" s="2">
        <v>2529</v>
      </c>
      <c r="X597" s="2">
        <v>106</v>
      </c>
      <c r="Y597" s="2">
        <v>2182</v>
      </c>
      <c r="Z597" s="2">
        <v>96</v>
      </c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>
        <f t="shared" si="10"/>
        <v>4711</v>
      </c>
      <c r="AV597" s="2">
        <f t="shared" si="10"/>
        <v>202</v>
      </c>
    </row>
    <row r="598" spans="1:48" x14ac:dyDescent="0.25">
      <c r="A598" s="2">
        <v>597</v>
      </c>
      <c r="B598" s="16" t="s">
        <v>211</v>
      </c>
      <c r="C598" s="26" t="s">
        <v>1092</v>
      </c>
      <c r="D598" s="33" t="s">
        <v>690</v>
      </c>
      <c r="E598" s="17" t="s">
        <v>11</v>
      </c>
      <c r="F598" s="17">
        <v>555000</v>
      </c>
      <c r="G598" s="28" t="s">
        <v>145</v>
      </c>
      <c r="H598" s="30">
        <v>60000</v>
      </c>
      <c r="I598" s="21">
        <v>45209</v>
      </c>
      <c r="J598" s="21"/>
      <c r="K598" s="18" t="s">
        <v>990</v>
      </c>
      <c r="L598" s="27">
        <v>0.10810810810810811</v>
      </c>
      <c r="M598" s="2" t="s">
        <v>1137</v>
      </c>
      <c r="N598" s="2" t="s">
        <v>55</v>
      </c>
      <c r="O598" s="2" t="s">
        <v>26</v>
      </c>
      <c r="P598" s="2" t="s">
        <v>1149</v>
      </c>
      <c r="W598" s="2">
        <v>77260</v>
      </c>
      <c r="X598" s="2">
        <v>0</v>
      </c>
      <c r="Y598" s="2">
        <v>67810</v>
      </c>
      <c r="Z598" s="2">
        <v>0</v>
      </c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>
        <f t="shared" si="10"/>
        <v>145070</v>
      </c>
      <c r="AV598" s="2">
        <f t="shared" si="10"/>
        <v>0</v>
      </c>
    </row>
    <row r="599" spans="1:48" x14ac:dyDescent="0.25">
      <c r="A599" s="2">
        <v>598</v>
      </c>
      <c r="B599" s="16" t="s">
        <v>211</v>
      </c>
      <c r="C599" s="26" t="s">
        <v>1094</v>
      </c>
      <c r="D599" s="33" t="s">
        <v>748</v>
      </c>
      <c r="E599" s="17" t="s">
        <v>11</v>
      </c>
      <c r="F599" s="17">
        <v>4330000</v>
      </c>
      <c r="G599" s="28" t="s">
        <v>153</v>
      </c>
      <c r="H599" s="30">
        <v>300000</v>
      </c>
      <c r="I599" s="21">
        <v>45209</v>
      </c>
      <c r="J599" s="21"/>
      <c r="K599" s="18" t="s">
        <v>990</v>
      </c>
      <c r="L599" s="27">
        <v>6.9284064665127015E-2</v>
      </c>
      <c r="M599" s="2" t="s">
        <v>1137</v>
      </c>
      <c r="N599" s="2" t="s">
        <v>55</v>
      </c>
      <c r="O599" s="2" t="s">
        <v>26</v>
      </c>
      <c r="P599" s="2" t="s">
        <v>1149</v>
      </c>
      <c r="W599" s="2">
        <v>352674</v>
      </c>
      <c r="X599" s="2">
        <v>2736</v>
      </c>
      <c r="Y599" s="2">
        <v>312642</v>
      </c>
      <c r="Z599" s="2">
        <v>3204</v>
      </c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>
        <f t="shared" si="10"/>
        <v>665316</v>
      </c>
      <c r="AV599" s="2">
        <f t="shared" si="10"/>
        <v>5940</v>
      </c>
    </row>
    <row r="600" spans="1:48" x14ac:dyDescent="0.25">
      <c r="A600" s="2">
        <v>599</v>
      </c>
      <c r="B600" s="16" t="s">
        <v>213</v>
      </c>
      <c r="C600" s="26" t="s">
        <v>1104</v>
      </c>
      <c r="D600" s="33" t="s">
        <v>749</v>
      </c>
      <c r="E600" s="17" t="s">
        <v>7</v>
      </c>
      <c r="F600" s="17">
        <v>2200</v>
      </c>
      <c r="G600" s="28" t="s">
        <v>91</v>
      </c>
      <c r="H600" s="30">
        <v>1600</v>
      </c>
      <c r="I600" s="21">
        <v>45209</v>
      </c>
      <c r="J600" s="21"/>
      <c r="K600" s="18" t="s">
        <v>990</v>
      </c>
      <c r="L600" s="27">
        <v>0.72727272727272729</v>
      </c>
      <c r="M600" s="2" t="s">
        <v>1141</v>
      </c>
      <c r="N600" s="2" t="s">
        <v>57</v>
      </c>
      <c r="O600" s="2" t="s">
        <v>23</v>
      </c>
      <c r="P600" s="2" t="s">
        <v>1148</v>
      </c>
      <c r="W600" s="2">
        <v>339</v>
      </c>
      <c r="X600" s="2">
        <v>51</v>
      </c>
      <c r="Y600" s="2">
        <v>41</v>
      </c>
      <c r="Z600" s="2">
        <v>76</v>
      </c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>
        <f t="shared" si="10"/>
        <v>380</v>
      </c>
      <c r="AV600" s="2">
        <f t="shared" si="10"/>
        <v>127</v>
      </c>
    </row>
    <row r="601" spans="1:48" x14ac:dyDescent="0.25">
      <c r="A601" s="2">
        <v>600</v>
      </c>
      <c r="B601" s="16" t="s">
        <v>215</v>
      </c>
      <c r="C601" s="26" t="s">
        <v>1111</v>
      </c>
      <c r="D601" s="33" t="s">
        <v>750</v>
      </c>
      <c r="E601" s="17" t="s">
        <v>11</v>
      </c>
      <c r="F601" s="17">
        <v>1385000</v>
      </c>
      <c r="G601" s="28" t="s">
        <v>154</v>
      </c>
      <c r="H601" s="30">
        <v>200000</v>
      </c>
      <c r="I601" s="21">
        <v>45209</v>
      </c>
      <c r="J601" s="21"/>
      <c r="K601" s="18" t="s">
        <v>990</v>
      </c>
      <c r="L601" s="27">
        <v>0.1444043321299639</v>
      </c>
      <c r="M601" s="2" t="s">
        <v>1137</v>
      </c>
      <c r="N601" s="2" t="s">
        <v>55</v>
      </c>
      <c r="O601" s="2" t="s">
        <v>26</v>
      </c>
      <c r="P601" s="2" t="s">
        <v>1149</v>
      </c>
      <c r="W601" s="2">
        <v>471886</v>
      </c>
      <c r="X601" s="2">
        <v>76</v>
      </c>
      <c r="Y601" s="2">
        <v>461160</v>
      </c>
      <c r="Z601" s="2">
        <v>102</v>
      </c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>
        <f t="shared" si="10"/>
        <v>933046</v>
      </c>
      <c r="AV601" s="2">
        <f t="shared" si="10"/>
        <v>178</v>
      </c>
    </row>
    <row r="602" spans="1:48" x14ac:dyDescent="0.25">
      <c r="A602" s="2">
        <v>601</v>
      </c>
      <c r="B602" s="16" t="s">
        <v>208</v>
      </c>
      <c r="C602" s="26" t="s">
        <v>1050</v>
      </c>
      <c r="D602" s="33" t="s">
        <v>751</v>
      </c>
      <c r="E602" s="17" t="s">
        <v>15</v>
      </c>
      <c r="F602" s="17">
        <v>197000</v>
      </c>
      <c r="G602" s="28" t="s">
        <v>943</v>
      </c>
      <c r="H602" s="30">
        <v>150000</v>
      </c>
      <c r="I602" s="21">
        <v>45241</v>
      </c>
      <c r="J602" s="21"/>
      <c r="K602" s="18" t="s">
        <v>990</v>
      </c>
      <c r="L602" s="27">
        <v>0.76142131979695427</v>
      </c>
      <c r="M602" s="2" t="s">
        <v>1141</v>
      </c>
      <c r="N602" s="2" t="s">
        <v>53</v>
      </c>
      <c r="O602" s="2" t="s">
        <v>62</v>
      </c>
      <c r="P602" s="2" t="s">
        <v>1148</v>
      </c>
      <c r="W602" s="2">
        <v>49976</v>
      </c>
      <c r="X602" s="2">
        <v>116.4</v>
      </c>
      <c r="Y602" s="2">
        <v>48109</v>
      </c>
      <c r="Z602" s="2">
        <v>81</v>
      </c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>
        <f t="shared" si="10"/>
        <v>98085</v>
      </c>
      <c r="AV602" s="2">
        <f t="shared" si="10"/>
        <v>197.4</v>
      </c>
    </row>
    <row r="603" spans="1:48" x14ac:dyDescent="0.25">
      <c r="A603" s="2">
        <v>602</v>
      </c>
      <c r="B603" s="16" t="s">
        <v>386</v>
      </c>
      <c r="C603" s="26" t="s">
        <v>1074</v>
      </c>
      <c r="D603" s="33" t="s">
        <v>752</v>
      </c>
      <c r="E603" s="17" t="s">
        <v>11</v>
      </c>
      <c r="F603" s="17">
        <v>4330000</v>
      </c>
      <c r="G603" s="28" t="s">
        <v>153</v>
      </c>
      <c r="H603" s="30">
        <v>400000</v>
      </c>
      <c r="I603" s="21">
        <v>45241</v>
      </c>
      <c r="J603" s="21"/>
      <c r="K603" s="18" t="s">
        <v>990</v>
      </c>
      <c r="L603" s="27">
        <v>9.237875288683603E-2</v>
      </c>
      <c r="M603" s="2" t="s">
        <v>1137</v>
      </c>
      <c r="N603" s="2" t="s">
        <v>55</v>
      </c>
      <c r="O603" s="2" t="s">
        <v>26</v>
      </c>
      <c r="P603" s="2" t="s">
        <v>1149</v>
      </c>
      <c r="W603" s="2">
        <v>540042</v>
      </c>
      <c r="X603" s="2">
        <v>7998</v>
      </c>
      <c r="Y603" s="2">
        <v>625764</v>
      </c>
      <c r="Z603" s="2">
        <v>6246</v>
      </c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>
        <f t="shared" si="10"/>
        <v>1165806</v>
      </c>
      <c r="AV603" s="2">
        <f t="shared" si="10"/>
        <v>14244</v>
      </c>
    </row>
    <row r="604" spans="1:48" x14ac:dyDescent="0.25">
      <c r="A604" s="2">
        <v>603</v>
      </c>
      <c r="B604" s="16" t="s">
        <v>386</v>
      </c>
      <c r="C604" s="26" t="s">
        <v>1074</v>
      </c>
      <c r="D604" s="33" t="s">
        <v>753</v>
      </c>
      <c r="E604" s="17" t="s">
        <v>8</v>
      </c>
      <c r="F604" s="17">
        <v>5500</v>
      </c>
      <c r="G604" s="28" t="s">
        <v>90</v>
      </c>
      <c r="H604" s="30">
        <v>4000</v>
      </c>
      <c r="I604" s="21">
        <v>45241</v>
      </c>
      <c r="J604" s="21"/>
      <c r="K604" s="18" t="s">
        <v>990</v>
      </c>
      <c r="L604" s="27">
        <v>0.72727272727272729</v>
      </c>
      <c r="M604" s="2" t="s">
        <v>1141</v>
      </c>
      <c r="N604" s="2" t="s">
        <v>57</v>
      </c>
      <c r="O604" s="2" t="s">
        <v>64</v>
      </c>
      <c r="P604" s="2" t="s">
        <v>1148</v>
      </c>
      <c r="W604" s="2">
        <v>605</v>
      </c>
      <c r="X604" s="2">
        <v>361</v>
      </c>
      <c r="Y604" s="2">
        <v>553</v>
      </c>
      <c r="Z604" s="2">
        <v>333</v>
      </c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>
        <f t="shared" si="10"/>
        <v>1158</v>
      </c>
      <c r="AV604" s="2">
        <f t="shared" si="10"/>
        <v>694</v>
      </c>
    </row>
    <row r="605" spans="1:48" x14ac:dyDescent="0.25">
      <c r="A605" s="2">
        <v>604</v>
      </c>
      <c r="B605" s="16" t="s">
        <v>209</v>
      </c>
      <c r="C605" s="26" t="s">
        <v>1065</v>
      </c>
      <c r="D605" s="33" t="s">
        <v>754</v>
      </c>
      <c r="E605" s="17" t="s">
        <v>16</v>
      </c>
      <c r="F605" s="17">
        <v>105000</v>
      </c>
      <c r="G605" s="28" t="s">
        <v>94</v>
      </c>
      <c r="H605" s="30">
        <v>25000</v>
      </c>
      <c r="I605" s="21">
        <v>45241</v>
      </c>
      <c r="J605" s="21"/>
      <c r="K605" s="18" t="s">
        <v>990</v>
      </c>
      <c r="L605" s="27">
        <v>0.23809523809523808</v>
      </c>
      <c r="M605" s="2" t="s">
        <v>1138</v>
      </c>
      <c r="N605" s="2" t="s">
        <v>55</v>
      </c>
      <c r="O605" s="2" t="s">
        <v>69</v>
      </c>
      <c r="P605" s="2" t="s">
        <v>1148</v>
      </c>
      <c r="W605" s="2">
        <v>67</v>
      </c>
      <c r="X605" s="2">
        <v>0</v>
      </c>
      <c r="Y605" s="2">
        <v>59</v>
      </c>
      <c r="Z605" s="2">
        <v>0</v>
      </c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>
        <f t="shared" si="10"/>
        <v>126</v>
      </c>
      <c r="AV605" s="2">
        <f t="shared" si="10"/>
        <v>0</v>
      </c>
    </row>
    <row r="606" spans="1:48" x14ac:dyDescent="0.25">
      <c r="A606" s="2">
        <v>605</v>
      </c>
      <c r="B606" s="16" t="s">
        <v>211</v>
      </c>
      <c r="C606" s="26" t="s">
        <v>1092</v>
      </c>
      <c r="D606" s="33" t="s">
        <v>755</v>
      </c>
      <c r="E606" s="17" t="s">
        <v>15</v>
      </c>
      <c r="F606" s="17">
        <v>23000</v>
      </c>
      <c r="G606" s="28" t="s">
        <v>933</v>
      </c>
      <c r="H606" s="30">
        <v>10000</v>
      </c>
      <c r="I606" s="21">
        <v>45241</v>
      </c>
      <c r="J606" s="21"/>
      <c r="K606" s="18" t="s">
        <v>990</v>
      </c>
      <c r="L606" s="27">
        <v>0.43478260869565216</v>
      </c>
      <c r="M606" s="2" t="s">
        <v>1139</v>
      </c>
      <c r="N606" s="2" t="s">
        <v>53</v>
      </c>
      <c r="O606" s="2" t="s">
        <v>62</v>
      </c>
      <c r="P606" s="2" t="s">
        <v>1148</v>
      </c>
      <c r="W606" s="2">
        <v>1384</v>
      </c>
      <c r="X606" s="2">
        <v>430.1</v>
      </c>
      <c r="Y606" s="2">
        <v>1024</v>
      </c>
      <c r="Z606" s="2">
        <v>473.38</v>
      </c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>
        <f t="shared" si="10"/>
        <v>2408</v>
      </c>
      <c r="AV606" s="2">
        <f t="shared" si="10"/>
        <v>903.48</v>
      </c>
    </row>
    <row r="607" spans="1:48" x14ac:dyDescent="0.25">
      <c r="A607" s="2">
        <v>606</v>
      </c>
      <c r="B607" s="16" t="s">
        <v>214</v>
      </c>
      <c r="C607" s="26" t="s">
        <v>1110</v>
      </c>
      <c r="D607" s="33" t="s">
        <v>756</v>
      </c>
      <c r="E607" s="17" t="s">
        <v>17</v>
      </c>
      <c r="F607" s="17">
        <v>13840000</v>
      </c>
      <c r="G607" s="28" t="s">
        <v>155</v>
      </c>
      <c r="H607" s="30">
        <v>50000</v>
      </c>
      <c r="I607" s="21">
        <v>45241</v>
      </c>
      <c r="J607" s="21"/>
      <c r="K607" s="18" t="s">
        <v>990</v>
      </c>
      <c r="L607" s="27">
        <v>3.6127167630057803E-3</v>
      </c>
      <c r="M607" s="2" t="s">
        <v>1137</v>
      </c>
      <c r="N607" s="2" t="s">
        <v>54</v>
      </c>
      <c r="O607" s="2" t="s">
        <v>66</v>
      </c>
      <c r="P607" s="2" t="s">
        <v>1149</v>
      </c>
      <c r="W607" s="2">
        <v>3132416</v>
      </c>
      <c r="X607" s="2">
        <v>0</v>
      </c>
      <c r="Y607" s="2">
        <v>2808032</v>
      </c>
      <c r="Z607" s="2">
        <v>0</v>
      </c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>
        <f t="shared" si="10"/>
        <v>5940448</v>
      </c>
      <c r="AV607" s="2">
        <f t="shared" si="10"/>
        <v>0</v>
      </c>
    </row>
    <row r="608" spans="1:48" x14ac:dyDescent="0.25">
      <c r="A608" s="2">
        <v>607</v>
      </c>
      <c r="B608" s="16" t="s">
        <v>214</v>
      </c>
      <c r="C608" s="26" t="s">
        <v>1110</v>
      </c>
      <c r="D608" s="33" t="s">
        <v>757</v>
      </c>
      <c r="E608" s="17" t="s">
        <v>5</v>
      </c>
      <c r="F608" s="17">
        <v>33000</v>
      </c>
      <c r="G608" s="28" t="s">
        <v>129</v>
      </c>
      <c r="H608" s="30">
        <v>10000</v>
      </c>
      <c r="I608" s="21">
        <v>45241</v>
      </c>
      <c r="J608" s="21"/>
      <c r="K608" s="18" t="s">
        <v>990</v>
      </c>
      <c r="L608" s="27">
        <v>0.30303030303030304</v>
      </c>
      <c r="M608" s="2" t="s">
        <v>1138</v>
      </c>
      <c r="N608" s="2" t="s">
        <v>57</v>
      </c>
      <c r="O608" s="2" t="s">
        <v>86</v>
      </c>
      <c r="P608" s="2" t="s">
        <v>1148</v>
      </c>
      <c r="W608" s="2">
        <v>4224</v>
      </c>
      <c r="X608" s="2">
        <v>26.65</v>
      </c>
      <c r="Y608" s="2">
        <v>4181</v>
      </c>
      <c r="Z608" s="2">
        <v>28.65</v>
      </c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>
        <f t="shared" si="10"/>
        <v>8405</v>
      </c>
      <c r="AV608" s="2">
        <f t="shared" si="10"/>
        <v>55.3</v>
      </c>
    </row>
    <row r="609" spans="1:48" x14ac:dyDescent="0.25">
      <c r="A609" s="2">
        <v>608</v>
      </c>
      <c r="B609" s="16" t="s">
        <v>214</v>
      </c>
      <c r="C609" s="26" t="s">
        <v>1110</v>
      </c>
      <c r="D609" s="33" t="s">
        <v>758</v>
      </c>
      <c r="E609" s="17" t="s">
        <v>15</v>
      </c>
      <c r="F609" s="17">
        <v>13200</v>
      </c>
      <c r="G609" s="28" t="s">
        <v>921</v>
      </c>
      <c r="H609" s="30">
        <v>5000</v>
      </c>
      <c r="I609" s="21">
        <v>45241</v>
      </c>
      <c r="J609" s="21"/>
      <c r="K609" s="18" t="s">
        <v>990</v>
      </c>
      <c r="L609" s="27">
        <v>0.37878787878787878</v>
      </c>
      <c r="M609" s="2" t="s">
        <v>1139</v>
      </c>
      <c r="N609" s="2" t="s">
        <v>53</v>
      </c>
      <c r="O609" s="2" t="s">
        <v>62</v>
      </c>
      <c r="P609" s="2" t="s">
        <v>1148</v>
      </c>
      <c r="W609" s="2">
        <v>2605</v>
      </c>
      <c r="X609" s="2">
        <v>59.27</v>
      </c>
      <c r="Y609" s="2">
        <v>2301</v>
      </c>
      <c r="Z609" s="2">
        <v>62.95</v>
      </c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>
        <f t="shared" si="10"/>
        <v>4906</v>
      </c>
      <c r="AV609" s="2">
        <f t="shared" si="10"/>
        <v>122.22</v>
      </c>
    </row>
    <row r="610" spans="1:48" x14ac:dyDescent="0.25">
      <c r="A610" s="2">
        <v>609</v>
      </c>
      <c r="B610" s="16" t="s">
        <v>215</v>
      </c>
      <c r="C610" s="26" t="s">
        <v>1111</v>
      </c>
      <c r="D610" s="33" t="s">
        <v>759</v>
      </c>
      <c r="E610" s="17" t="s">
        <v>11</v>
      </c>
      <c r="F610" s="17">
        <v>2180000</v>
      </c>
      <c r="G610" s="28" t="s">
        <v>149</v>
      </c>
      <c r="H610" s="30">
        <v>327000</v>
      </c>
      <c r="I610" s="21">
        <v>45241</v>
      </c>
      <c r="J610" s="21"/>
      <c r="K610" s="18" t="s">
        <v>990</v>
      </c>
      <c r="L610" s="27">
        <v>0.15</v>
      </c>
      <c r="M610" s="2" t="s">
        <v>1137</v>
      </c>
      <c r="N610" s="2" t="s">
        <v>55</v>
      </c>
      <c r="O610" s="2" t="s">
        <v>26</v>
      </c>
      <c r="P610" s="2" t="s">
        <v>1149</v>
      </c>
      <c r="W610" s="2">
        <v>547731</v>
      </c>
      <c r="X610" s="2">
        <v>465</v>
      </c>
      <c r="Y610" s="2">
        <v>533079</v>
      </c>
      <c r="Z610" s="2">
        <v>516</v>
      </c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>
        <f t="shared" si="10"/>
        <v>1080810</v>
      </c>
      <c r="AV610" s="2">
        <f t="shared" si="10"/>
        <v>981</v>
      </c>
    </row>
    <row r="611" spans="1:48" x14ac:dyDescent="0.25">
      <c r="A611" s="2">
        <v>610</v>
      </c>
      <c r="B611" s="16" t="s">
        <v>384</v>
      </c>
      <c r="C611" s="26" t="s">
        <v>1033</v>
      </c>
      <c r="D611" s="33" t="s">
        <v>760</v>
      </c>
      <c r="E611" s="17" t="s">
        <v>13</v>
      </c>
      <c r="F611" s="17">
        <v>33000</v>
      </c>
      <c r="G611" s="28" t="s">
        <v>112</v>
      </c>
      <c r="H611" s="30">
        <v>25000</v>
      </c>
      <c r="I611" s="21">
        <v>45272</v>
      </c>
      <c r="J611" s="21"/>
      <c r="K611" s="18" t="s">
        <v>990</v>
      </c>
      <c r="L611" s="27">
        <v>0.75757575757575757</v>
      </c>
      <c r="M611" s="2" t="s">
        <v>1141</v>
      </c>
      <c r="N611" s="2" t="s">
        <v>56</v>
      </c>
      <c r="O611" s="2" t="s">
        <v>83</v>
      </c>
      <c r="P611" s="2" t="s">
        <v>1148</v>
      </c>
      <c r="W611" s="2">
        <v>6485</v>
      </c>
      <c r="X611" s="2">
        <v>681.78</v>
      </c>
      <c r="Y611" s="2">
        <v>5690</v>
      </c>
      <c r="Z611" s="2">
        <v>916.9</v>
      </c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>
        <f t="shared" si="10"/>
        <v>12175</v>
      </c>
      <c r="AV611" s="2">
        <f t="shared" si="10"/>
        <v>1598.6799999999998</v>
      </c>
    </row>
    <row r="612" spans="1:48" x14ac:dyDescent="0.25">
      <c r="A612" s="2">
        <v>611</v>
      </c>
      <c r="B612" s="16" t="s">
        <v>208</v>
      </c>
      <c r="C612" s="26" t="s">
        <v>1051</v>
      </c>
      <c r="D612" s="33" t="s">
        <v>761</v>
      </c>
      <c r="E612" s="17" t="s">
        <v>5</v>
      </c>
      <c r="F612" s="17">
        <v>10600</v>
      </c>
      <c r="G612" s="28" t="s">
        <v>95</v>
      </c>
      <c r="H612" s="30">
        <v>10000</v>
      </c>
      <c r="I612" s="21">
        <v>45272</v>
      </c>
      <c r="J612" s="21"/>
      <c r="K612" s="18" t="s">
        <v>990</v>
      </c>
      <c r="L612" s="27">
        <v>0.94339622641509435</v>
      </c>
      <c r="M612" s="2" t="s">
        <v>1141</v>
      </c>
      <c r="N612" s="2" t="s">
        <v>57</v>
      </c>
      <c r="O612" s="2" t="s">
        <v>86</v>
      </c>
      <c r="P612" s="2" t="s">
        <v>1148</v>
      </c>
      <c r="W612" s="2">
        <v>1716</v>
      </c>
      <c r="X612" s="2">
        <v>597.34</v>
      </c>
      <c r="Y612" s="2">
        <v>1199</v>
      </c>
      <c r="Z612" s="2">
        <v>701.01</v>
      </c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>
        <f t="shared" si="10"/>
        <v>2915</v>
      </c>
      <c r="AV612" s="2">
        <f t="shared" si="10"/>
        <v>1298.3499999999999</v>
      </c>
    </row>
    <row r="613" spans="1:48" x14ac:dyDescent="0.25">
      <c r="A613" s="2">
        <v>612</v>
      </c>
      <c r="B613" s="16" t="s">
        <v>208</v>
      </c>
      <c r="C613" s="26" t="s">
        <v>1051</v>
      </c>
      <c r="D613" s="33" t="s">
        <v>762</v>
      </c>
      <c r="E613" s="17" t="s">
        <v>15</v>
      </c>
      <c r="F613" s="17">
        <v>5500</v>
      </c>
      <c r="G613" s="28" t="s">
        <v>922</v>
      </c>
      <c r="H613" s="30">
        <v>5000</v>
      </c>
      <c r="I613" s="21">
        <v>45272</v>
      </c>
      <c r="J613" s="21"/>
      <c r="K613" s="18" t="s">
        <v>990</v>
      </c>
      <c r="L613" s="27">
        <v>0.90909090909090906</v>
      </c>
      <c r="M613" s="2" t="s">
        <v>1141</v>
      </c>
      <c r="N613" s="2" t="s">
        <v>53</v>
      </c>
      <c r="O613" s="2" t="s">
        <v>62</v>
      </c>
      <c r="P613" s="2" t="s">
        <v>1148</v>
      </c>
      <c r="W613" s="2">
        <v>349</v>
      </c>
      <c r="X613" s="2">
        <v>248.85</v>
      </c>
      <c r="Y613" s="2">
        <v>224</v>
      </c>
      <c r="Z613" s="2">
        <v>231.74</v>
      </c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>
        <f t="shared" si="10"/>
        <v>573</v>
      </c>
      <c r="AV613" s="2">
        <f t="shared" si="10"/>
        <v>480.59000000000003</v>
      </c>
    </row>
    <row r="614" spans="1:48" x14ac:dyDescent="0.25">
      <c r="A614" s="2">
        <v>613</v>
      </c>
      <c r="B614" s="16" t="s">
        <v>386</v>
      </c>
      <c r="C614" s="26" t="s">
        <v>1070</v>
      </c>
      <c r="D614" s="33" t="s">
        <v>763</v>
      </c>
      <c r="E614" s="17" t="s">
        <v>7</v>
      </c>
      <c r="F614" s="17">
        <v>2200</v>
      </c>
      <c r="G614" s="28" t="s">
        <v>91</v>
      </c>
      <c r="H614" s="30">
        <v>1000</v>
      </c>
      <c r="I614" s="21">
        <v>45272</v>
      </c>
      <c r="J614" s="21"/>
      <c r="K614" s="18" t="s">
        <v>990</v>
      </c>
      <c r="L614" s="27">
        <v>0.45454545454545453</v>
      </c>
      <c r="M614" s="2" t="s">
        <v>1139</v>
      </c>
      <c r="N614" s="2" t="s">
        <v>57</v>
      </c>
      <c r="O614" s="2" t="s">
        <v>23</v>
      </c>
      <c r="P614" s="2" t="s">
        <v>1148</v>
      </c>
      <c r="W614" s="2">
        <v>818</v>
      </c>
      <c r="X614" s="2">
        <v>2.99</v>
      </c>
      <c r="Y614" s="2">
        <v>803</v>
      </c>
      <c r="Z614" s="2">
        <v>2.1</v>
      </c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>
        <f t="shared" si="10"/>
        <v>1621</v>
      </c>
      <c r="AV614" s="2">
        <f t="shared" si="10"/>
        <v>5.09</v>
      </c>
    </row>
    <row r="615" spans="1:48" x14ac:dyDescent="0.25">
      <c r="A615" s="2">
        <v>614</v>
      </c>
      <c r="B615" s="16" t="s">
        <v>209</v>
      </c>
      <c r="C615" s="26" t="s">
        <v>1065</v>
      </c>
      <c r="D615" s="33" t="s">
        <v>764</v>
      </c>
      <c r="E615" s="17" t="s">
        <v>15</v>
      </c>
      <c r="F615" s="17">
        <v>5500</v>
      </c>
      <c r="G615" s="28" t="s">
        <v>922</v>
      </c>
      <c r="H615" s="30">
        <v>5000</v>
      </c>
      <c r="I615" s="21">
        <v>45272</v>
      </c>
      <c r="J615" s="21"/>
      <c r="K615" s="18" t="s">
        <v>990</v>
      </c>
      <c r="L615" s="27">
        <v>0.90909090909090906</v>
      </c>
      <c r="M615" s="2" t="s">
        <v>1141</v>
      </c>
      <c r="N615" s="2" t="s">
        <v>53</v>
      </c>
      <c r="O615" s="2" t="s">
        <v>62</v>
      </c>
      <c r="P615" s="2" t="s">
        <v>1148</v>
      </c>
      <c r="W615" s="2">
        <v>420</v>
      </c>
      <c r="X615" s="2">
        <v>11</v>
      </c>
      <c r="Y615" s="2">
        <v>387</v>
      </c>
      <c r="Z615" s="2">
        <v>8</v>
      </c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>
        <f t="shared" si="10"/>
        <v>807</v>
      </c>
      <c r="AV615" s="2">
        <f t="shared" si="10"/>
        <v>19</v>
      </c>
    </row>
    <row r="616" spans="1:48" x14ac:dyDescent="0.25">
      <c r="A616" s="2">
        <v>615</v>
      </c>
      <c r="B616" s="16" t="s">
        <v>387</v>
      </c>
      <c r="C616" s="26" t="s">
        <v>1088</v>
      </c>
      <c r="D616" s="33" t="s">
        <v>765</v>
      </c>
      <c r="E616" s="17" t="s">
        <v>15</v>
      </c>
      <c r="F616" s="17">
        <v>10600</v>
      </c>
      <c r="G616" s="28" t="s">
        <v>925</v>
      </c>
      <c r="H616" s="30">
        <v>5000</v>
      </c>
      <c r="I616" s="21">
        <v>45272</v>
      </c>
      <c r="J616" s="21"/>
      <c r="K616" s="18" t="s">
        <v>990</v>
      </c>
      <c r="L616" s="27">
        <v>0.47169811320754718</v>
      </c>
      <c r="M616" s="2" t="s">
        <v>1140</v>
      </c>
      <c r="N616" s="2" t="s">
        <v>53</v>
      </c>
      <c r="O616" s="2" t="s">
        <v>62</v>
      </c>
      <c r="P616" s="2" t="s">
        <v>1148</v>
      </c>
      <c r="W616" s="2">
        <v>2666</v>
      </c>
      <c r="X616" s="2">
        <v>4.7</v>
      </c>
      <c r="Y616" s="2">
        <v>3363</v>
      </c>
      <c r="Z616" s="2">
        <v>15.93</v>
      </c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>
        <f t="shared" si="10"/>
        <v>6029</v>
      </c>
      <c r="AV616" s="2">
        <f t="shared" si="10"/>
        <v>20.63</v>
      </c>
    </row>
    <row r="617" spans="1:48" x14ac:dyDescent="0.25">
      <c r="A617" s="2">
        <v>616</v>
      </c>
      <c r="B617" s="16" t="s">
        <v>211</v>
      </c>
      <c r="C617" s="26" t="s">
        <v>1096</v>
      </c>
      <c r="D617" s="33" t="s">
        <v>766</v>
      </c>
      <c r="E617" s="17" t="s">
        <v>5</v>
      </c>
      <c r="F617" s="17">
        <v>33000</v>
      </c>
      <c r="G617" s="28" t="s">
        <v>129</v>
      </c>
      <c r="H617" s="30">
        <v>11000</v>
      </c>
      <c r="I617" s="21">
        <v>45272</v>
      </c>
      <c r="J617" s="21"/>
      <c r="K617" s="18" t="s">
        <v>990</v>
      </c>
      <c r="L617" s="27">
        <v>0.33333333333333331</v>
      </c>
      <c r="M617" s="2" t="s">
        <v>1139</v>
      </c>
      <c r="N617" s="2" t="s">
        <v>57</v>
      </c>
      <c r="O617" s="2" t="s">
        <v>86</v>
      </c>
      <c r="P617" s="2" t="s">
        <v>1148</v>
      </c>
      <c r="W617" s="2">
        <v>4148</v>
      </c>
      <c r="X617" s="2">
        <v>239.94</v>
      </c>
      <c r="Y617" s="2">
        <v>3712</v>
      </c>
      <c r="Z617" s="2">
        <v>287.97000000000003</v>
      </c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>
        <f t="shared" si="10"/>
        <v>7860</v>
      </c>
      <c r="AV617" s="2">
        <f t="shared" si="10"/>
        <v>527.91000000000008</v>
      </c>
    </row>
    <row r="618" spans="1:48" x14ac:dyDescent="0.25">
      <c r="A618" s="2">
        <v>617</v>
      </c>
      <c r="B618" s="16" t="s">
        <v>213</v>
      </c>
      <c r="C618" s="26" t="s">
        <v>1101</v>
      </c>
      <c r="D618" s="33" t="s">
        <v>767</v>
      </c>
      <c r="E618" s="17" t="s">
        <v>8</v>
      </c>
      <c r="F618" s="17">
        <v>3500</v>
      </c>
      <c r="G618" s="28" t="s">
        <v>93</v>
      </c>
      <c r="H618" s="30">
        <v>2000</v>
      </c>
      <c r="I618" s="21">
        <v>45272</v>
      </c>
      <c r="J618" s="21"/>
      <c r="K618" s="18" t="s">
        <v>990</v>
      </c>
      <c r="L618" s="27">
        <v>0.5714285714285714</v>
      </c>
      <c r="M618" s="2" t="s">
        <v>1140</v>
      </c>
      <c r="N618" s="2" t="s">
        <v>57</v>
      </c>
      <c r="O618" s="2" t="s">
        <v>64</v>
      </c>
      <c r="P618" s="2" t="s">
        <v>1148</v>
      </c>
      <c r="W618" s="2">
        <v>443</v>
      </c>
      <c r="X618" s="2">
        <v>0</v>
      </c>
      <c r="Y618" s="2">
        <v>341</v>
      </c>
      <c r="Z618" s="2">
        <v>0</v>
      </c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>
        <f t="shared" si="10"/>
        <v>784</v>
      </c>
      <c r="AV618" s="2">
        <f t="shared" si="10"/>
        <v>0</v>
      </c>
    </row>
    <row r="619" spans="1:48" x14ac:dyDescent="0.25">
      <c r="A619" s="2">
        <v>618</v>
      </c>
      <c r="B619" s="16" t="s">
        <v>213</v>
      </c>
      <c r="C619" s="26" t="s">
        <v>1101</v>
      </c>
      <c r="D619" s="33" t="s">
        <v>768</v>
      </c>
      <c r="E619" s="17" t="s">
        <v>8</v>
      </c>
      <c r="F619" s="17">
        <v>3500</v>
      </c>
      <c r="G619" s="28" t="s">
        <v>93</v>
      </c>
      <c r="H619" s="30">
        <v>2000</v>
      </c>
      <c r="I619" s="21">
        <v>45272</v>
      </c>
      <c r="J619" s="21"/>
      <c r="K619" s="18" t="s">
        <v>990</v>
      </c>
      <c r="L619" s="27">
        <v>0.5714285714285714</v>
      </c>
      <c r="M619" s="2" t="s">
        <v>1140</v>
      </c>
      <c r="N619" s="2" t="s">
        <v>57</v>
      </c>
      <c r="O619" s="2" t="s">
        <v>64</v>
      </c>
      <c r="P619" s="2" t="s">
        <v>1148</v>
      </c>
      <c r="W619" s="2">
        <v>1098</v>
      </c>
      <c r="X619" s="2">
        <v>0</v>
      </c>
      <c r="Y619" s="2">
        <v>619</v>
      </c>
      <c r="Z619" s="2">
        <v>0</v>
      </c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>
        <f t="shared" si="10"/>
        <v>1717</v>
      </c>
      <c r="AV619" s="2">
        <f t="shared" si="10"/>
        <v>0</v>
      </c>
    </row>
    <row r="620" spans="1:48" x14ac:dyDescent="0.25">
      <c r="A620" s="2">
        <v>619</v>
      </c>
      <c r="B620" s="16" t="s">
        <v>213</v>
      </c>
      <c r="C620" s="26" t="s">
        <v>1101</v>
      </c>
      <c r="D620" s="33" t="s">
        <v>769</v>
      </c>
      <c r="E620" s="17" t="s">
        <v>980</v>
      </c>
      <c r="F620" s="17">
        <v>4400</v>
      </c>
      <c r="G620" s="28" t="s">
        <v>130</v>
      </c>
      <c r="H620" s="30">
        <v>2000</v>
      </c>
      <c r="I620" s="21">
        <v>45272</v>
      </c>
      <c r="J620" s="18">
        <v>45607</v>
      </c>
      <c r="K620" s="18" t="s">
        <v>970</v>
      </c>
      <c r="L620" s="27">
        <v>0.45454545454545453</v>
      </c>
      <c r="M620" s="2" t="s">
        <v>1139</v>
      </c>
      <c r="N620" s="2" t="s">
        <v>57</v>
      </c>
      <c r="O620" s="2" t="s">
        <v>64</v>
      </c>
      <c r="P620" s="2" t="s">
        <v>1148</v>
      </c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2">
        <f t="shared" si="10"/>
        <v>0</v>
      </c>
      <c r="AV620" s="2">
        <f t="shared" si="10"/>
        <v>0</v>
      </c>
    </row>
    <row r="621" spans="1:48" x14ac:dyDescent="0.25">
      <c r="A621" s="2">
        <v>620</v>
      </c>
      <c r="B621" s="16" t="s">
        <v>213</v>
      </c>
      <c r="C621" s="26" t="s">
        <v>1101</v>
      </c>
      <c r="D621" s="33" t="s">
        <v>770</v>
      </c>
      <c r="E621" s="17" t="s">
        <v>8</v>
      </c>
      <c r="F621" s="17">
        <v>4400</v>
      </c>
      <c r="G621" s="28" t="s">
        <v>97</v>
      </c>
      <c r="H621" s="30">
        <v>2000</v>
      </c>
      <c r="I621" s="21">
        <v>45272</v>
      </c>
      <c r="J621" s="21"/>
      <c r="K621" s="18" t="s">
        <v>990</v>
      </c>
      <c r="L621" s="27">
        <v>0.45454545454545453</v>
      </c>
      <c r="M621" s="2" t="s">
        <v>1139</v>
      </c>
      <c r="N621" s="2" t="s">
        <v>57</v>
      </c>
      <c r="O621" s="2" t="s">
        <v>64</v>
      </c>
      <c r="P621" s="2" t="s">
        <v>1148</v>
      </c>
      <c r="W621" s="2">
        <v>730</v>
      </c>
      <c r="X621" s="2">
        <v>100</v>
      </c>
      <c r="Y621" s="2">
        <v>594</v>
      </c>
      <c r="Z621" s="2">
        <v>114</v>
      </c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>
        <f t="shared" si="10"/>
        <v>1324</v>
      </c>
      <c r="AV621" s="2">
        <f t="shared" si="10"/>
        <v>214</v>
      </c>
    </row>
    <row r="622" spans="1:48" x14ac:dyDescent="0.25">
      <c r="A622" s="2">
        <v>621</v>
      </c>
      <c r="B622" s="16" t="s">
        <v>213</v>
      </c>
      <c r="C622" s="26" t="s">
        <v>1101</v>
      </c>
      <c r="D622" s="33" t="s">
        <v>771</v>
      </c>
      <c r="E622" s="17" t="s">
        <v>8</v>
      </c>
      <c r="F622" s="17">
        <v>4400</v>
      </c>
      <c r="G622" s="28" t="s">
        <v>97</v>
      </c>
      <c r="H622" s="30">
        <v>2000</v>
      </c>
      <c r="I622" s="21">
        <v>45272</v>
      </c>
      <c r="J622" s="21"/>
      <c r="K622" s="18" t="s">
        <v>990</v>
      </c>
      <c r="L622" s="27">
        <v>0.45454545454545453</v>
      </c>
      <c r="M622" s="2" t="s">
        <v>1139</v>
      </c>
      <c r="N622" s="2" t="s">
        <v>57</v>
      </c>
      <c r="O622" s="2" t="s">
        <v>64</v>
      </c>
      <c r="P622" s="2" t="s">
        <v>1148</v>
      </c>
      <c r="W622" s="2">
        <v>503</v>
      </c>
      <c r="X622" s="2">
        <v>54</v>
      </c>
      <c r="Y622" s="2">
        <v>427</v>
      </c>
      <c r="Z622" s="2">
        <v>56</v>
      </c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>
        <f t="shared" si="10"/>
        <v>930</v>
      </c>
      <c r="AV622" s="2">
        <f t="shared" si="10"/>
        <v>110</v>
      </c>
    </row>
    <row r="623" spans="1:48" x14ac:dyDescent="0.25">
      <c r="A623" s="2">
        <v>622</v>
      </c>
      <c r="B623" s="16" t="s">
        <v>213</v>
      </c>
      <c r="C623" s="26" t="s">
        <v>1101</v>
      </c>
      <c r="D623" s="33" t="s">
        <v>772</v>
      </c>
      <c r="E623" s="17" t="s">
        <v>8</v>
      </c>
      <c r="F623" s="17">
        <v>5500</v>
      </c>
      <c r="G623" s="28" t="s">
        <v>90</v>
      </c>
      <c r="H623" s="30">
        <v>2000</v>
      </c>
      <c r="I623" s="21">
        <v>45272</v>
      </c>
      <c r="J623" s="21"/>
      <c r="K623" s="18" t="s">
        <v>990</v>
      </c>
      <c r="L623" s="27">
        <v>0.36363636363636365</v>
      </c>
      <c r="M623" s="2" t="s">
        <v>1139</v>
      </c>
      <c r="N623" s="2" t="s">
        <v>57</v>
      </c>
      <c r="O623" s="2" t="s">
        <v>64</v>
      </c>
      <c r="P623" s="2" t="s">
        <v>1148</v>
      </c>
      <c r="W623" s="2">
        <v>838</v>
      </c>
      <c r="X623" s="2">
        <v>145</v>
      </c>
      <c r="Y623" s="2">
        <v>788</v>
      </c>
      <c r="Z623" s="2">
        <v>115</v>
      </c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>
        <f t="shared" si="10"/>
        <v>1626</v>
      </c>
      <c r="AV623" s="2">
        <f t="shared" si="10"/>
        <v>260</v>
      </c>
    </row>
    <row r="624" spans="1:48" x14ac:dyDescent="0.25">
      <c r="A624" s="2">
        <v>623</v>
      </c>
      <c r="B624" s="16" t="s">
        <v>213</v>
      </c>
      <c r="C624" s="26" t="s">
        <v>1101</v>
      </c>
      <c r="D624" s="33" t="s">
        <v>773</v>
      </c>
      <c r="E624" s="17" t="s">
        <v>5</v>
      </c>
      <c r="F624" s="17">
        <v>11000</v>
      </c>
      <c r="G624" s="28" t="s">
        <v>132</v>
      </c>
      <c r="H624" s="30">
        <v>6800</v>
      </c>
      <c r="I624" s="21">
        <v>45272</v>
      </c>
      <c r="J624" s="21"/>
      <c r="K624" s="18" t="s">
        <v>990</v>
      </c>
      <c r="L624" s="27">
        <v>0.61818181818181817</v>
      </c>
      <c r="M624" s="2" t="s">
        <v>1141</v>
      </c>
      <c r="N624" s="2" t="s">
        <v>57</v>
      </c>
      <c r="O624" s="2" t="s">
        <v>86</v>
      </c>
      <c r="P624" s="2" t="s">
        <v>1148</v>
      </c>
      <c r="W624" s="2">
        <v>1312</v>
      </c>
      <c r="X624" s="2">
        <v>3.48</v>
      </c>
      <c r="Y624" s="2">
        <v>970</v>
      </c>
      <c r="Z624" s="2">
        <v>3</v>
      </c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>
        <f t="shared" si="10"/>
        <v>2282</v>
      </c>
      <c r="AV624" s="2">
        <f t="shared" si="10"/>
        <v>6.48</v>
      </c>
    </row>
    <row r="625" spans="1:48" x14ac:dyDescent="0.25">
      <c r="A625" s="2">
        <v>624</v>
      </c>
      <c r="B625" s="16" t="s">
        <v>213</v>
      </c>
      <c r="C625" s="26" t="s">
        <v>1101</v>
      </c>
      <c r="D625" s="33" t="s">
        <v>774</v>
      </c>
      <c r="E625" s="17" t="s">
        <v>5</v>
      </c>
      <c r="F625" s="17">
        <v>16500</v>
      </c>
      <c r="G625" s="28" t="s">
        <v>105</v>
      </c>
      <c r="H625" s="30">
        <v>5000</v>
      </c>
      <c r="I625" s="21">
        <v>45272</v>
      </c>
      <c r="J625" s="21"/>
      <c r="K625" s="18" t="s">
        <v>990</v>
      </c>
      <c r="L625" s="27">
        <v>0.30303030303030304</v>
      </c>
      <c r="M625" s="2" t="s">
        <v>1138</v>
      </c>
      <c r="N625" s="2" t="s">
        <v>57</v>
      </c>
      <c r="O625" s="2" t="s">
        <v>86</v>
      </c>
      <c r="P625" s="2" t="s">
        <v>1148</v>
      </c>
      <c r="W625" s="2">
        <v>1566</v>
      </c>
      <c r="X625" s="2">
        <v>308.99</v>
      </c>
      <c r="Y625" s="2">
        <v>1848</v>
      </c>
      <c r="Z625" s="2">
        <v>258.29000000000002</v>
      </c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>
        <f t="shared" si="10"/>
        <v>3414</v>
      </c>
      <c r="AV625" s="2">
        <f t="shared" si="10"/>
        <v>567.28</v>
      </c>
    </row>
    <row r="626" spans="1:48" x14ac:dyDescent="0.25">
      <c r="A626" s="2">
        <v>625</v>
      </c>
      <c r="B626" s="16" t="s">
        <v>213</v>
      </c>
      <c r="C626" s="26" t="s">
        <v>1101</v>
      </c>
      <c r="D626" s="33" t="s">
        <v>775</v>
      </c>
      <c r="E626" s="17" t="s">
        <v>5</v>
      </c>
      <c r="F626" s="17">
        <v>7700</v>
      </c>
      <c r="G626" s="28" t="s">
        <v>131</v>
      </c>
      <c r="H626" s="30">
        <v>2000</v>
      </c>
      <c r="I626" s="21">
        <v>45272</v>
      </c>
      <c r="J626" s="21"/>
      <c r="K626" s="18" t="s">
        <v>990</v>
      </c>
      <c r="L626" s="27">
        <v>0.25974025974025972</v>
      </c>
      <c r="M626" s="2" t="s">
        <v>1138</v>
      </c>
      <c r="N626" s="2" t="s">
        <v>57</v>
      </c>
      <c r="O626" s="2" t="s">
        <v>86</v>
      </c>
      <c r="P626" s="2" t="s">
        <v>1148</v>
      </c>
      <c r="W626" s="2">
        <v>803</v>
      </c>
      <c r="X626" s="2">
        <v>52</v>
      </c>
      <c r="Y626" s="2">
        <v>871</v>
      </c>
      <c r="Z626" s="2">
        <v>39</v>
      </c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>
        <f t="shared" si="10"/>
        <v>1674</v>
      </c>
      <c r="AV626" s="2">
        <f t="shared" si="10"/>
        <v>91</v>
      </c>
    </row>
    <row r="627" spans="1:48" x14ac:dyDescent="0.25">
      <c r="A627" s="2">
        <v>626</v>
      </c>
      <c r="B627" s="16" t="s">
        <v>214</v>
      </c>
      <c r="C627" s="26" t="s">
        <v>1110</v>
      </c>
      <c r="D627" s="33" t="s">
        <v>776</v>
      </c>
      <c r="E627" s="17" t="s">
        <v>17</v>
      </c>
      <c r="F627" s="17">
        <v>555000</v>
      </c>
      <c r="G627" s="28" t="s">
        <v>139</v>
      </c>
      <c r="H627" s="30">
        <v>82500</v>
      </c>
      <c r="I627" s="21">
        <v>45272</v>
      </c>
      <c r="J627" s="21"/>
      <c r="K627" s="18" t="s">
        <v>990</v>
      </c>
      <c r="L627" s="27">
        <v>0.14864864864864866</v>
      </c>
      <c r="M627" s="2" t="s">
        <v>1137</v>
      </c>
      <c r="N627" s="2" t="s">
        <v>54</v>
      </c>
      <c r="O627" s="2" t="s">
        <v>66</v>
      </c>
      <c r="P627" s="2" t="s">
        <v>1149</v>
      </c>
      <c r="W627" s="2">
        <v>59329</v>
      </c>
      <c r="X627" s="2">
        <v>19.2</v>
      </c>
      <c r="Y627" s="2">
        <v>63296</v>
      </c>
      <c r="Z627" s="2">
        <v>31.2</v>
      </c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>
        <f t="shared" si="10"/>
        <v>122625</v>
      </c>
      <c r="AV627" s="2">
        <f t="shared" si="10"/>
        <v>50.4</v>
      </c>
    </row>
    <row r="628" spans="1:48" x14ac:dyDescent="0.25">
      <c r="A628" s="2">
        <v>627</v>
      </c>
      <c r="B628" s="16" t="s">
        <v>386</v>
      </c>
      <c r="C628" s="26" t="s">
        <v>1072</v>
      </c>
      <c r="D628" s="33" t="s">
        <v>777</v>
      </c>
      <c r="E628" s="17" t="s">
        <v>7</v>
      </c>
      <c r="F628" s="17">
        <v>2200</v>
      </c>
      <c r="G628" s="28" t="s">
        <v>91</v>
      </c>
      <c r="H628" s="30">
        <v>1200</v>
      </c>
      <c r="I628" s="21">
        <v>45295</v>
      </c>
      <c r="J628" s="21"/>
      <c r="K628" s="18" t="s">
        <v>990</v>
      </c>
      <c r="L628" s="27">
        <v>0.54545454545454541</v>
      </c>
      <c r="M628" s="2" t="s">
        <v>1140</v>
      </c>
      <c r="N628" s="2" t="s">
        <v>57</v>
      </c>
      <c r="O628" s="2" t="s">
        <v>23</v>
      </c>
      <c r="P628" s="2" t="s">
        <v>1148</v>
      </c>
      <c r="W628" s="2">
        <v>560</v>
      </c>
      <c r="X628" s="2">
        <v>4</v>
      </c>
      <c r="Y628" s="2">
        <v>487</v>
      </c>
      <c r="Z628" s="2">
        <v>5</v>
      </c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>
        <f t="shared" si="10"/>
        <v>1047</v>
      </c>
      <c r="AV628" s="2">
        <f t="shared" si="10"/>
        <v>9</v>
      </c>
    </row>
    <row r="629" spans="1:48" x14ac:dyDescent="0.25">
      <c r="A629" s="2">
        <v>628</v>
      </c>
      <c r="B629" s="16" t="s">
        <v>209</v>
      </c>
      <c r="C629" s="26" t="s">
        <v>1063</v>
      </c>
      <c r="D629" s="33" t="s">
        <v>778</v>
      </c>
      <c r="E629" s="17" t="s">
        <v>4</v>
      </c>
      <c r="F629" s="17">
        <v>53000</v>
      </c>
      <c r="G629" s="28" t="s">
        <v>156</v>
      </c>
      <c r="H629" s="30">
        <v>6600</v>
      </c>
      <c r="I629" s="21">
        <v>45295</v>
      </c>
      <c r="J629" s="21"/>
      <c r="K629" s="18" t="s">
        <v>990</v>
      </c>
      <c r="L629" s="27">
        <v>0.12452830188679245</v>
      </c>
      <c r="M629" s="2" t="s">
        <v>1137</v>
      </c>
      <c r="N629" s="2" t="s">
        <v>54</v>
      </c>
      <c r="O629" s="2" t="s">
        <v>82</v>
      </c>
      <c r="P629" s="2" t="s">
        <v>1148</v>
      </c>
      <c r="W629" s="2">
        <v>4057</v>
      </c>
      <c r="X629" s="2">
        <v>0</v>
      </c>
      <c r="Y629" s="2">
        <v>4034</v>
      </c>
      <c r="Z629" s="2">
        <v>0</v>
      </c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>
        <f t="shared" si="10"/>
        <v>8091</v>
      </c>
      <c r="AV629" s="2">
        <f t="shared" si="10"/>
        <v>0</v>
      </c>
    </row>
    <row r="630" spans="1:48" x14ac:dyDescent="0.25">
      <c r="A630" s="2">
        <v>629</v>
      </c>
      <c r="B630" s="16" t="s">
        <v>213</v>
      </c>
      <c r="C630" s="26" t="s">
        <v>1101</v>
      </c>
      <c r="D630" s="33" t="s">
        <v>779</v>
      </c>
      <c r="E630" s="17" t="s">
        <v>4</v>
      </c>
      <c r="F630" s="17">
        <v>23000</v>
      </c>
      <c r="G630" s="28" t="s">
        <v>103</v>
      </c>
      <c r="H630" s="30">
        <v>12000</v>
      </c>
      <c r="I630" s="21">
        <v>45295</v>
      </c>
      <c r="J630" s="21"/>
      <c r="K630" s="18" t="s">
        <v>990</v>
      </c>
      <c r="L630" s="27">
        <v>0.52173913043478259</v>
      </c>
      <c r="M630" s="2" t="s">
        <v>1140</v>
      </c>
      <c r="N630" s="2" t="s">
        <v>54</v>
      </c>
      <c r="O630" s="2" t="s">
        <v>82</v>
      </c>
      <c r="P630" s="2" t="s">
        <v>1148</v>
      </c>
      <c r="W630" s="2">
        <v>4</v>
      </c>
      <c r="X630" s="2">
        <v>0</v>
      </c>
      <c r="Y630" s="2">
        <v>1862</v>
      </c>
      <c r="Z630" s="2">
        <v>5.42</v>
      </c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>
        <f t="shared" si="10"/>
        <v>1866</v>
      </c>
      <c r="AV630" s="2">
        <f t="shared" si="10"/>
        <v>5.42</v>
      </c>
    </row>
    <row r="631" spans="1:48" x14ac:dyDescent="0.25">
      <c r="A631" s="2">
        <v>630</v>
      </c>
      <c r="B631" s="16" t="s">
        <v>213</v>
      </c>
      <c r="C631" s="26" t="s">
        <v>1101</v>
      </c>
      <c r="D631" s="33" t="s">
        <v>780</v>
      </c>
      <c r="E631" s="17" t="s">
        <v>5</v>
      </c>
      <c r="F631" s="17">
        <v>10600</v>
      </c>
      <c r="G631" s="28" t="s">
        <v>95</v>
      </c>
      <c r="H631" s="30">
        <v>2400</v>
      </c>
      <c r="I631" s="21">
        <v>45295</v>
      </c>
      <c r="J631" s="21"/>
      <c r="K631" s="18" t="s">
        <v>990</v>
      </c>
      <c r="L631" s="27">
        <v>0.22641509433962265</v>
      </c>
      <c r="M631" s="2" t="s">
        <v>1138</v>
      </c>
      <c r="N631" s="2" t="s">
        <v>57</v>
      </c>
      <c r="O631" s="2" t="s">
        <v>86</v>
      </c>
      <c r="P631" s="2" t="s">
        <v>1148</v>
      </c>
      <c r="W631" s="2">
        <v>786</v>
      </c>
      <c r="X631" s="2">
        <v>119.9</v>
      </c>
      <c r="Y631" s="2">
        <v>719</v>
      </c>
      <c r="Z631" s="2">
        <v>130.4</v>
      </c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>
        <f t="shared" si="10"/>
        <v>1505</v>
      </c>
      <c r="AV631" s="2">
        <f t="shared" si="10"/>
        <v>250.3</v>
      </c>
    </row>
    <row r="632" spans="1:48" x14ac:dyDescent="0.25">
      <c r="A632" s="2">
        <v>631</v>
      </c>
      <c r="B632" s="16" t="s">
        <v>213</v>
      </c>
      <c r="C632" s="26" t="s">
        <v>1101</v>
      </c>
      <c r="D632" s="33" t="s">
        <v>781</v>
      </c>
      <c r="E632" s="17" t="s">
        <v>5</v>
      </c>
      <c r="F632" s="17">
        <v>16500</v>
      </c>
      <c r="G632" s="28" t="s">
        <v>105</v>
      </c>
      <c r="H632" s="30">
        <v>2562</v>
      </c>
      <c r="I632" s="21">
        <v>45295</v>
      </c>
      <c r="J632" s="21"/>
      <c r="K632" s="18" t="s">
        <v>990</v>
      </c>
      <c r="L632" s="27">
        <v>0.15527272727272728</v>
      </c>
      <c r="M632" s="2" t="s">
        <v>1138</v>
      </c>
      <c r="N632" s="2" t="s">
        <v>57</v>
      </c>
      <c r="O632" s="2" t="s">
        <v>86</v>
      </c>
      <c r="P632" s="2" t="s">
        <v>1148</v>
      </c>
      <c r="W632" s="2">
        <v>1352</v>
      </c>
      <c r="X632" s="2">
        <v>0</v>
      </c>
      <c r="Y632" s="2">
        <v>1121</v>
      </c>
      <c r="Z632" s="2">
        <v>0</v>
      </c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>
        <f t="shared" si="10"/>
        <v>2473</v>
      </c>
      <c r="AV632" s="2">
        <f t="shared" si="10"/>
        <v>0</v>
      </c>
    </row>
    <row r="633" spans="1:48" x14ac:dyDescent="0.25">
      <c r="A633" s="2">
        <v>632</v>
      </c>
      <c r="B633" s="16" t="s">
        <v>213</v>
      </c>
      <c r="C633" s="26" t="s">
        <v>1103</v>
      </c>
      <c r="D633" s="33" t="s">
        <v>782</v>
      </c>
      <c r="E633" s="17" t="s">
        <v>6</v>
      </c>
      <c r="F633" s="17">
        <v>5500</v>
      </c>
      <c r="G633" s="28" t="s">
        <v>143</v>
      </c>
      <c r="H633" s="30">
        <v>4000</v>
      </c>
      <c r="I633" s="21">
        <v>45295</v>
      </c>
      <c r="J633" s="21"/>
      <c r="K633" s="18" t="s">
        <v>990</v>
      </c>
      <c r="L633" s="27">
        <v>0.72727272727272729</v>
      </c>
      <c r="M633" s="2" t="s">
        <v>1141</v>
      </c>
      <c r="N633" s="2" t="s">
        <v>54</v>
      </c>
      <c r="O633" s="2" t="s">
        <v>82</v>
      </c>
      <c r="P633" s="2" t="s">
        <v>1148</v>
      </c>
      <c r="W633" s="2">
        <v>529</v>
      </c>
      <c r="X633" s="2">
        <v>143.04</v>
      </c>
      <c r="Y633" s="2">
        <v>603</v>
      </c>
      <c r="Z633" s="2">
        <v>116.94</v>
      </c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>
        <f t="shared" si="10"/>
        <v>1132</v>
      </c>
      <c r="AV633" s="2">
        <f t="shared" si="10"/>
        <v>259.98</v>
      </c>
    </row>
    <row r="634" spans="1:48" x14ac:dyDescent="0.25">
      <c r="A634" s="2">
        <v>633</v>
      </c>
      <c r="B634" s="16" t="s">
        <v>388</v>
      </c>
      <c r="C634" s="26" t="s">
        <v>1116</v>
      </c>
      <c r="D634" s="33" t="s">
        <v>783</v>
      </c>
      <c r="E634" s="17" t="s">
        <v>13</v>
      </c>
      <c r="F634" s="17">
        <v>41500</v>
      </c>
      <c r="G634" s="28" t="s">
        <v>983</v>
      </c>
      <c r="H634" s="30">
        <v>5000</v>
      </c>
      <c r="I634" s="21">
        <v>45295</v>
      </c>
      <c r="J634" s="21"/>
      <c r="K634" s="18" t="s">
        <v>990</v>
      </c>
      <c r="L634" s="27">
        <v>0.12048192771084337</v>
      </c>
      <c r="M634" s="2" t="s">
        <v>1137</v>
      </c>
      <c r="N634" s="2" t="s">
        <v>56</v>
      </c>
      <c r="O634" s="2" t="s">
        <v>83</v>
      </c>
      <c r="P634" s="2" t="s">
        <v>1148</v>
      </c>
      <c r="W634" s="2">
        <v>1005</v>
      </c>
      <c r="X634" s="2">
        <v>161.16999999999999</v>
      </c>
      <c r="Y634" s="2">
        <v>871</v>
      </c>
      <c r="Z634" s="2">
        <v>169.24</v>
      </c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>
        <f t="shared" si="10"/>
        <v>1876</v>
      </c>
      <c r="AV634" s="2">
        <f t="shared" si="10"/>
        <v>330.40999999999997</v>
      </c>
    </row>
    <row r="635" spans="1:48" x14ac:dyDescent="0.25">
      <c r="A635" s="2">
        <v>634</v>
      </c>
      <c r="B635" s="16" t="s">
        <v>207</v>
      </c>
      <c r="C635" s="26" t="s">
        <v>1038</v>
      </c>
      <c r="D635" s="33" t="s">
        <v>784</v>
      </c>
      <c r="E635" s="17" t="s">
        <v>5</v>
      </c>
      <c r="F635" s="17">
        <v>10600</v>
      </c>
      <c r="G635" s="28" t="s">
        <v>95</v>
      </c>
      <c r="H635" s="30">
        <v>10600</v>
      </c>
      <c r="I635" s="21">
        <v>45324</v>
      </c>
      <c r="J635" s="21"/>
      <c r="K635" s="18" t="s">
        <v>990</v>
      </c>
      <c r="L635" s="27">
        <v>1</v>
      </c>
      <c r="M635" s="2" t="s">
        <v>1141</v>
      </c>
      <c r="N635" s="2" t="s">
        <v>57</v>
      </c>
      <c r="O635" s="2" t="s">
        <v>86</v>
      </c>
      <c r="P635" s="2" t="s">
        <v>1148</v>
      </c>
      <c r="W635" s="2">
        <v>2811</v>
      </c>
      <c r="X635" s="2">
        <v>0</v>
      </c>
      <c r="Y635" s="2">
        <v>2475</v>
      </c>
      <c r="Z635" s="2">
        <v>0</v>
      </c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>
        <f t="shared" si="10"/>
        <v>5286</v>
      </c>
      <c r="AV635" s="2">
        <f t="shared" si="10"/>
        <v>0</v>
      </c>
    </row>
    <row r="636" spans="1:48" x14ac:dyDescent="0.25">
      <c r="A636" s="2">
        <v>635</v>
      </c>
      <c r="B636" s="16" t="s">
        <v>386</v>
      </c>
      <c r="C636" s="26" t="s">
        <v>1077</v>
      </c>
      <c r="D636" s="33" t="s">
        <v>785</v>
      </c>
      <c r="E636" s="17" t="s">
        <v>11</v>
      </c>
      <c r="F636" s="17">
        <v>3465000</v>
      </c>
      <c r="G636" s="28" t="s">
        <v>157</v>
      </c>
      <c r="H636" s="30">
        <v>553175</v>
      </c>
      <c r="I636" s="21">
        <v>45324</v>
      </c>
      <c r="J636" s="21"/>
      <c r="K636" s="18" t="s">
        <v>990</v>
      </c>
      <c r="L636" s="27">
        <v>0.15964646464646465</v>
      </c>
      <c r="M636" s="2" t="s">
        <v>1138</v>
      </c>
      <c r="N636" s="2" t="s">
        <v>55</v>
      </c>
      <c r="O636" s="2" t="s">
        <v>26</v>
      </c>
      <c r="P636" s="2" t="s">
        <v>1149</v>
      </c>
      <c r="W636" s="2">
        <v>210604</v>
      </c>
      <c r="X636" s="2">
        <v>2512</v>
      </c>
      <c r="Y636" s="2">
        <v>232848</v>
      </c>
      <c r="Z636" s="2">
        <v>1776</v>
      </c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>
        <f t="shared" si="10"/>
        <v>443452</v>
      </c>
      <c r="AV636" s="2">
        <f t="shared" si="10"/>
        <v>4288</v>
      </c>
    </row>
    <row r="637" spans="1:48" x14ac:dyDescent="0.25">
      <c r="A637" s="2">
        <v>636</v>
      </c>
      <c r="B637" s="16" t="s">
        <v>209</v>
      </c>
      <c r="C637" s="26" t="s">
        <v>1066</v>
      </c>
      <c r="D637" s="33" t="s">
        <v>786</v>
      </c>
      <c r="E637" s="17" t="s">
        <v>8</v>
      </c>
      <c r="F637" s="17">
        <v>5500</v>
      </c>
      <c r="G637" s="28" t="s">
        <v>90</v>
      </c>
      <c r="H637" s="30">
        <v>3600</v>
      </c>
      <c r="I637" s="21">
        <v>45354</v>
      </c>
      <c r="J637" s="21"/>
      <c r="K637" s="18" t="s">
        <v>990</v>
      </c>
      <c r="L637" s="27">
        <v>0.65454545454545454</v>
      </c>
      <c r="M637" s="2" t="s">
        <v>1141</v>
      </c>
      <c r="N637" s="2" t="s">
        <v>57</v>
      </c>
      <c r="O637" s="2" t="s">
        <v>64</v>
      </c>
      <c r="P637" s="2" t="s">
        <v>1148</v>
      </c>
      <c r="W637" s="2">
        <v>560</v>
      </c>
      <c r="X637" s="2">
        <v>0</v>
      </c>
      <c r="Y637" s="2">
        <v>518</v>
      </c>
      <c r="Z637" s="2">
        <v>0</v>
      </c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>
        <f t="shared" si="10"/>
        <v>1078</v>
      </c>
      <c r="AV637" s="2">
        <f t="shared" si="10"/>
        <v>0</v>
      </c>
    </row>
    <row r="638" spans="1:48" x14ac:dyDescent="0.25">
      <c r="A638" s="2">
        <v>637</v>
      </c>
      <c r="B638" s="16" t="s">
        <v>209</v>
      </c>
      <c r="C638" s="26" t="s">
        <v>1067</v>
      </c>
      <c r="D638" s="33" t="s">
        <v>787</v>
      </c>
      <c r="E638" s="17" t="s">
        <v>8</v>
      </c>
      <c r="F638" s="17">
        <v>4400</v>
      </c>
      <c r="G638" s="28" t="s">
        <v>97</v>
      </c>
      <c r="H638" s="30">
        <v>3000</v>
      </c>
      <c r="I638" s="21">
        <v>45354</v>
      </c>
      <c r="J638" s="21"/>
      <c r="K638" s="18" t="s">
        <v>990</v>
      </c>
      <c r="L638" s="27">
        <v>0.68181818181818177</v>
      </c>
      <c r="M638" s="2" t="s">
        <v>1141</v>
      </c>
      <c r="N638" s="2" t="s">
        <v>57</v>
      </c>
      <c r="O638" s="2" t="s">
        <v>64</v>
      </c>
      <c r="P638" s="2" t="s">
        <v>1148</v>
      </c>
      <c r="W638" s="2">
        <v>316</v>
      </c>
      <c r="X638" s="2">
        <v>0</v>
      </c>
      <c r="Y638" s="2">
        <v>380</v>
      </c>
      <c r="Z638" s="2">
        <v>0</v>
      </c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>
        <f t="shared" si="10"/>
        <v>696</v>
      </c>
      <c r="AV638" s="2">
        <f t="shared" si="10"/>
        <v>0</v>
      </c>
    </row>
    <row r="639" spans="1:48" x14ac:dyDescent="0.25">
      <c r="A639" s="2">
        <v>638</v>
      </c>
      <c r="B639" s="16" t="s">
        <v>213</v>
      </c>
      <c r="C639" s="26" t="s">
        <v>1101</v>
      </c>
      <c r="D639" s="33" t="s">
        <v>788</v>
      </c>
      <c r="E639" s="17" t="s">
        <v>8</v>
      </c>
      <c r="F639" s="17">
        <v>3500</v>
      </c>
      <c r="G639" s="28" t="s">
        <v>93</v>
      </c>
      <c r="H639" s="30">
        <v>2000</v>
      </c>
      <c r="I639" s="21">
        <v>45354</v>
      </c>
      <c r="J639" s="21"/>
      <c r="K639" s="18" t="s">
        <v>990</v>
      </c>
      <c r="L639" s="27">
        <v>0.5714285714285714</v>
      </c>
      <c r="M639" s="2" t="s">
        <v>1140</v>
      </c>
      <c r="N639" s="2" t="s">
        <v>57</v>
      </c>
      <c r="O639" s="2" t="s">
        <v>64</v>
      </c>
      <c r="P639" s="2" t="s">
        <v>1148</v>
      </c>
      <c r="W639" s="2">
        <v>470</v>
      </c>
      <c r="X639" s="2">
        <v>0</v>
      </c>
      <c r="Y639" s="2">
        <v>388</v>
      </c>
      <c r="Z639" s="2">
        <v>0</v>
      </c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>
        <f t="shared" si="10"/>
        <v>858</v>
      </c>
      <c r="AV639" s="2">
        <f t="shared" si="10"/>
        <v>0</v>
      </c>
    </row>
    <row r="640" spans="1:48" x14ac:dyDescent="0.25">
      <c r="A640" s="2">
        <v>639</v>
      </c>
      <c r="B640" s="16" t="s">
        <v>213</v>
      </c>
      <c r="C640" s="26" t="s">
        <v>1101</v>
      </c>
      <c r="D640" s="33" t="s">
        <v>789</v>
      </c>
      <c r="E640" s="17" t="s">
        <v>8</v>
      </c>
      <c r="F640" s="17">
        <v>3500</v>
      </c>
      <c r="G640" s="28" t="s">
        <v>93</v>
      </c>
      <c r="H640" s="30">
        <v>2000</v>
      </c>
      <c r="I640" s="21">
        <v>45354</v>
      </c>
      <c r="J640" s="21"/>
      <c r="K640" s="18" t="s">
        <v>990</v>
      </c>
      <c r="L640" s="27">
        <v>0.5714285714285714</v>
      </c>
      <c r="M640" s="2" t="s">
        <v>1140</v>
      </c>
      <c r="N640" s="2" t="s">
        <v>57</v>
      </c>
      <c r="O640" s="2" t="s">
        <v>64</v>
      </c>
      <c r="P640" s="2" t="s">
        <v>1148</v>
      </c>
      <c r="W640" s="2">
        <v>438</v>
      </c>
      <c r="X640" s="2">
        <v>129</v>
      </c>
      <c r="Y640" s="2">
        <v>343</v>
      </c>
      <c r="Z640" s="2">
        <v>125</v>
      </c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>
        <f t="shared" si="10"/>
        <v>781</v>
      </c>
      <c r="AV640" s="2">
        <f t="shared" si="10"/>
        <v>254</v>
      </c>
    </row>
    <row r="641" spans="1:48" x14ac:dyDescent="0.25">
      <c r="A641" s="2">
        <v>640</v>
      </c>
      <c r="B641" s="16" t="s">
        <v>213</v>
      </c>
      <c r="C641" s="26" t="s">
        <v>1101</v>
      </c>
      <c r="D641" s="33" t="s">
        <v>790</v>
      </c>
      <c r="E641" s="17" t="s">
        <v>8</v>
      </c>
      <c r="F641" s="17">
        <v>3500</v>
      </c>
      <c r="G641" s="28" t="s">
        <v>93</v>
      </c>
      <c r="H641" s="30">
        <v>2000</v>
      </c>
      <c r="I641" s="21">
        <v>45354</v>
      </c>
      <c r="J641" s="21"/>
      <c r="K641" s="18" t="s">
        <v>990</v>
      </c>
      <c r="L641" s="27">
        <v>0.5714285714285714</v>
      </c>
      <c r="M641" s="2" t="s">
        <v>1140</v>
      </c>
      <c r="N641" s="2" t="s">
        <v>57</v>
      </c>
      <c r="O641" s="2" t="s">
        <v>64</v>
      </c>
      <c r="P641" s="2" t="s">
        <v>1148</v>
      </c>
      <c r="W641" s="2">
        <v>61</v>
      </c>
      <c r="X641" s="2">
        <v>135</v>
      </c>
      <c r="Y641" s="2">
        <v>20</v>
      </c>
      <c r="Z641" s="2">
        <v>134</v>
      </c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>
        <f t="shared" si="10"/>
        <v>81</v>
      </c>
      <c r="AV641" s="2">
        <f t="shared" si="10"/>
        <v>269</v>
      </c>
    </row>
    <row r="642" spans="1:48" x14ac:dyDescent="0.25">
      <c r="A642" s="2">
        <v>641</v>
      </c>
      <c r="B642" s="16" t="s">
        <v>213</v>
      </c>
      <c r="C642" s="26" t="s">
        <v>1101</v>
      </c>
      <c r="D642" s="33" t="s">
        <v>791</v>
      </c>
      <c r="E642" s="17" t="s">
        <v>8</v>
      </c>
      <c r="F642" s="17">
        <v>3500</v>
      </c>
      <c r="G642" s="28" t="s">
        <v>93</v>
      </c>
      <c r="H642" s="30">
        <v>2000</v>
      </c>
      <c r="I642" s="21">
        <v>45354</v>
      </c>
      <c r="J642" s="21"/>
      <c r="K642" s="18" t="s">
        <v>990</v>
      </c>
      <c r="L642" s="27">
        <v>0.5714285714285714</v>
      </c>
      <c r="M642" s="2" t="s">
        <v>1140</v>
      </c>
      <c r="N642" s="2" t="s">
        <v>57</v>
      </c>
      <c r="O642" s="2" t="s">
        <v>64</v>
      </c>
      <c r="P642" s="2" t="s">
        <v>1148</v>
      </c>
      <c r="W642" s="2">
        <v>183</v>
      </c>
      <c r="X642" s="2">
        <v>119</v>
      </c>
      <c r="Y642" s="2">
        <v>260</v>
      </c>
      <c r="Z642" s="2">
        <v>79</v>
      </c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>
        <f t="shared" si="10"/>
        <v>443</v>
      </c>
      <c r="AV642" s="2">
        <f t="shared" si="10"/>
        <v>198</v>
      </c>
    </row>
    <row r="643" spans="1:48" x14ac:dyDescent="0.25">
      <c r="A643" s="2">
        <v>642</v>
      </c>
      <c r="B643" s="16" t="s">
        <v>213</v>
      </c>
      <c r="C643" s="26" t="s">
        <v>1101</v>
      </c>
      <c r="D643" s="33" t="s">
        <v>792</v>
      </c>
      <c r="E643" s="17" t="s">
        <v>5</v>
      </c>
      <c r="F643" s="17">
        <v>10600</v>
      </c>
      <c r="G643" s="28" t="s">
        <v>95</v>
      </c>
      <c r="H643" s="30">
        <v>2000</v>
      </c>
      <c r="I643" s="21">
        <v>45354</v>
      </c>
      <c r="J643" s="21"/>
      <c r="K643" s="18" t="s">
        <v>990</v>
      </c>
      <c r="L643" s="27">
        <v>0.18867924528301888</v>
      </c>
      <c r="M643" s="2" t="s">
        <v>1138</v>
      </c>
      <c r="N643" s="2" t="s">
        <v>57</v>
      </c>
      <c r="O643" s="2" t="s">
        <v>86</v>
      </c>
      <c r="P643" s="2" t="s">
        <v>1148</v>
      </c>
      <c r="W643" s="2">
        <v>0</v>
      </c>
      <c r="X643" s="2">
        <v>0</v>
      </c>
      <c r="Y643" s="2">
        <v>0</v>
      </c>
      <c r="Z643" s="2">
        <v>0</v>
      </c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>
        <f t="shared" si="10"/>
        <v>0</v>
      </c>
      <c r="AV643" s="2">
        <f t="shared" si="10"/>
        <v>0</v>
      </c>
    </row>
    <row r="644" spans="1:48" x14ac:dyDescent="0.25">
      <c r="A644" s="2">
        <v>643</v>
      </c>
      <c r="B644" s="16" t="s">
        <v>213</v>
      </c>
      <c r="C644" s="26" t="s">
        <v>1101</v>
      </c>
      <c r="D644" s="33" t="s">
        <v>414</v>
      </c>
      <c r="E644" s="17" t="s">
        <v>8</v>
      </c>
      <c r="F644" s="17">
        <v>3500</v>
      </c>
      <c r="G644" s="28" t="s">
        <v>93</v>
      </c>
      <c r="H644" s="30">
        <v>2000</v>
      </c>
      <c r="I644" s="21">
        <v>45354</v>
      </c>
      <c r="J644" s="21"/>
      <c r="K644" s="18" t="s">
        <v>990</v>
      </c>
      <c r="L644" s="27">
        <v>0.5714285714285714</v>
      </c>
      <c r="M644" s="2" t="s">
        <v>1140</v>
      </c>
      <c r="N644" s="2" t="s">
        <v>57</v>
      </c>
      <c r="O644" s="2" t="s">
        <v>64</v>
      </c>
      <c r="P644" s="2" t="s">
        <v>1148</v>
      </c>
      <c r="W644" s="2">
        <v>16</v>
      </c>
      <c r="X644" s="2">
        <v>0</v>
      </c>
      <c r="Y644" s="2">
        <v>37</v>
      </c>
      <c r="Z644" s="2">
        <v>0</v>
      </c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>
        <f t="shared" si="10"/>
        <v>53</v>
      </c>
      <c r="AV644" s="2">
        <f t="shared" si="10"/>
        <v>0</v>
      </c>
    </row>
    <row r="645" spans="1:48" x14ac:dyDescent="0.25">
      <c r="A645" s="2">
        <v>644</v>
      </c>
      <c r="B645" s="16" t="s">
        <v>213</v>
      </c>
      <c r="C645" s="26" t="s">
        <v>1104</v>
      </c>
      <c r="D645" s="33" t="s">
        <v>793</v>
      </c>
      <c r="E645" s="17" t="s">
        <v>15</v>
      </c>
      <c r="F645" s="17">
        <v>6600</v>
      </c>
      <c r="G645" s="28" t="s">
        <v>916</v>
      </c>
      <c r="H645" s="30">
        <v>5000</v>
      </c>
      <c r="I645" s="21">
        <v>45354</v>
      </c>
      <c r="J645" s="21"/>
      <c r="K645" s="18" t="s">
        <v>990</v>
      </c>
      <c r="L645" s="27">
        <v>0.75757575757575757</v>
      </c>
      <c r="M645" s="2" t="s">
        <v>1141</v>
      </c>
      <c r="N645" s="2" t="s">
        <v>53</v>
      </c>
      <c r="O645" s="2" t="s">
        <v>62</v>
      </c>
      <c r="P645" s="2" t="s">
        <v>1148</v>
      </c>
      <c r="W645" s="2">
        <v>1438</v>
      </c>
      <c r="X645" s="2">
        <v>0</v>
      </c>
      <c r="Y645" s="2">
        <v>1179</v>
      </c>
      <c r="Z645" s="2">
        <v>0</v>
      </c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>
        <f t="shared" si="10"/>
        <v>2617</v>
      </c>
      <c r="AV645" s="2">
        <f t="shared" si="10"/>
        <v>0</v>
      </c>
    </row>
    <row r="646" spans="1:48" x14ac:dyDescent="0.25">
      <c r="A646" s="2">
        <v>645</v>
      </c>
      <c r="B646" s="16" t="s">
        <v>215</v>
      </c>
      <c r="C646" s="26" t="s">
        <v>1111</v>
      </c>
      <c r="D646" s="33" t="s">
        <v>794</v>
      </c>
      <c r="E646" s="17" t="s">
        <v>8</v>
      </c>
      <c r="F646" s="17">
        <v>5500</v>
      </c>
      <c r="G646" s="28" t="s">
        <v>90</v>
      </c>
      <c r="H646" s="30">
        <v>1300</v>
      </c>
      <c r="I646" s="21">
        <v>45354</v>
      </c>
      <c r="J646" s="21"/>
      <c r="K646" s="18" t="s">
        <v>990</v>
      </c>
      <c r="L646" s="27">
        <v>0.23636363636363636</v>
      </c>
      <c r="M646" s="2" t="s">
        <v>1138</v>
      </c>
      <c r="N646" s="2" t="s">
        <v>57</v>
      </c>
      <c r="O646" s="2" t="s">
        <v>64</v>
      </c>
      <c r="P646" s="2" t="s">
        <v>1148</v>
      </c>
      <c r="W646" s="2">
        <v>271</v>
      </c>
      <c r="X646" s="2">
        <v>62.99</v>
      </c>
      <c r="Y646" s="2">
        <v>282</v>
      </c>
      <c r="Z646" s="2">
        <v>58</v>
      </c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>
        <f t="shared" si="10"/>
        <v>553</v>
      </c>
      <c r="AV646" s="2">
        <f t="shared" si="10"/>
        <v>120.99000000000001</v>
      </c>
    </row>
    <row r="647" spans="1:48" x14ac:dyDescent="0.25">
      <c r="A647" s="2">
        <v>646</v>
      </c>
      <c r="B647" s="16" t="s">
        <v>205</v>
      </c>
      <c r="C647" s="26" t="s">
        <v>1028</v>
      </c>
      <c r="D647" s="33" t="s">
        <v>795</v>
      </c>
      <c r="E647" s="17" t="s">
        <v>15</v>
      </c>
      <c r="F647" s="17">
        <v>7700</v>
      </c>
      <c r="G647" s="28" t="s">
        <v>917</v>
      </c>
      <c r="H647" s="30">
        <v>6000</v>
      </c>
      <c r="I647" s="21">
        <v>45386</v>
      </c>
      <c r="J647" s="21"/>
      <c r="K647" s="18" t="s">
        <v>990</v>
      </c>
      <c r="L647" s="27">
        <v>0.77922077922077926</v>
      </c>
      <c r="M647" s="2" t="s">
        <v>1141</v>
      </c>
      <c r="N647" s="2" t="s">
        <v>53</v>
      </c>
      <c r="O647" s="2" t="s">
        <v>62</v>
      </c>
      <c r="P647" s="2" t="s">
        <v>1148</v>
      </c>
      <c r="W647" s="2">
        <v>685</v>
      </c>
      <c r="X647" s="2">
        <v>227.43</v>
      </c>
      <c r="Y647" s="2">
        <v>1113</v>
      </c>
      <c r="Z647" s="2">
        <v>62</v>
      </c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>
        <f t="shared" si="10"/>
        <v>1798</v>
      </c>
      <c r="AV647" s="2">
        <f t="shared" si="10"/>
        <v>289.43</v>
      </c>
    </row>
    <row r="648" spans="1:48" x14ac:dyDescent="0.25">
      <c r="A648" s="2">
        <v>647</v>
      </c>
      <c r="B648" s="16" t="s">
        <v>386</v>
      </c>
      <c r="C648" s="26" t="s">
        <v>1075</v>
      </c>
      <c r="D648" s="33" t="s">
        <v>796</v>
      </c>
      <c r="E648" s="17" t="s">
        <v>15</v>
      </c>
      <c r="F648" s="17">
        <v>82500</v>
      </c>
      <c r="G648" s="28" t="s">
        <v>918</v>
      </c>
      <c r="H648" s="30">
        <v>10000</v>
      </c>
      <c r="I648" s="21">
        <v>45386</v>
      </c>
      <c r="J648" s="21"/>
      <c r="K648" s="18" t="s">
        <v>990</v>
      </c>
      <c r="L648" s="27">
        <v>0.12121212121212122</v>
      </c>
      <c r="M648" s="2" t="s">
        <v>1137</v>
      </c>
      <c r="N648" s="2" t="s">
        <v>53</v>
      </c>
      <c r="O648" s="2" t="s">
        <v>62</v>
      </c>
      <c r="P648" s="2" t="s">
        <v>1148</v>
      </c>
      <c r="W648" s="2">
        <v>29263</v>
      </c>
      <c r="X648" s="2">
        <v>0</v>
      </c>
      <c r="Y648" s="2">
        <v>21674</v>
      </c>
      <c r="Z648" s="2">
        <v>0</v>
      </c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>
        <f t="shared" si="10"/>
        <v>50937</v>
      </c>
      <c r="AV648" s="2">
        <f t="shared" si="10"/>
        <v>0</v>
      </c>
    </row>
    <row r="649" spans="1:48" x14ac:dyDescent="0.25">
      <c r="A649" s="2">
        <v>648</v>
      </c>
      <c r="B649" s="16" t="s">
        <v>210</v>
      </c>
      <c r="C649" s="26" t="s">
        <v>1080</v>
      </c>
      <c r="D649" s="33" t="s">
        <v>797</v>
      </c>
      <c r="E649" s="17" t="s">
        <v>15</v>
      </c>
      <c r="F649" s="17">
        <v>33000</v>
      </c>
      <c r="G649" s="28" t="s">
        <v>919</v>
      </c>
      <c r="H649" s="30">
        <v>10000</v>
      </c>
      <c r="I649" s="21">
        <v>45386</v>
      </c>
      <c r="J649" s="21"/>
      <c r="K649" s="18" t="s">
        <v>990</v>
      </c>
      <c r="L649" s="27">
        <v>0.30303030303030304</v>
      </c>
      <c r="M649" s="2" t="s">
        <v>1138</v>
      </c>
      <c r="N649" s="2" t="s">
        <v>53</v>
      </c>
      <c r="O649" s="2" t="s">
        <v>62</v>
      </c>
      <c r="P649" s="2" t="s">
        <v>1148</v>
      </c>
      <c r="W649" s="2">
        <v>1684</v>
      </c>
      <c r="X649" s="2">
        <v>290.77999999999997</v>
      </c>
      <c r="Y649" s="2">
        <v>1137</v>
      </c>
      <c r="Z649" s="2">
        <v>399.63</v>
      </c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>
        <f t="shared" si="10"/>
        <v>2821</v>
      </c>
      <c r="AV649" s="2">
        <f t="shared" si="10"/>
        <v>690.41</v>
      </c>
    </row>
    <row r="650" spans="1:48" x14ac:dyDescent="0.25">
      <c r="A650" s="2">
        <v>649</v>
      </c>
      <c r="B650" s="16" t="s">
        <v>211</v>
      </c>
      <c r="C650" s="26" t="s">
        <v>1096</v>
      </c>
      <c r="D650" s="33" t="s">
        <v>798</v>
      </c>
      <c r="E650" s="17" t="s">
        <v>49</v>
      </c>
      <c r="F650" s="17">
        <v>25000000</v>
      </c>
      <c r="G650" s="28" t="s">
        <v>158</v>
      </c>
      <c r="H650" s="30">
        <v>395000</v>
      </c>
      <c r="I650" s="21">
        <v>45386</v>
      </c>
      <c r="J650" s="21"/>
      <c r="K650" s="18" t="s">
        <v>990</v>
      </c>
      <c r="L650" s="27">
        <v>1.5800000000000002E-2</v>
      </c>
      <c r="M650" s="2" t="s">
        <v>1137</v>
      </c>
      <c r="N650" s="2" t="s">
        <v>55</v>
      </c>
      <c r="O650" s="2" t="s">
        <v>35</v>
      </c>
      <c r="P650" s="2" t="s">
        <v>1149</v>
      </c>
      <c r="W650" s="2">
        <v>11865065</v>
      </c>
      <c r="X650" s="2">
        <v>0</v>
      </c>
      <c r="Y650" s="2">
        <v>11137543</v>
      </c>
      <c r="Z650" s="2">
        <v>0</v>
      </c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>
        <f t="shared" si="10"/>
        <v>23002608</v>
      </c>
      <c r="AV650" s="2">
        <f t="shared" si="10"/>
        <v>0</v>
      </c>
    </row>
    <row r="651" spans="1:48" x14ac:dyDescent="0.25">
      <c r="A651" s="2">
        <v>650</v>
      </c>
      <c r="B651" s="16" t="s">
        <v>213</v>
      </c>
      <c r="C651" s="26" t="s">
        <v>1101</v>
      </c>
      <c r="D651" s="33" t="s">
        <v>799</v>
      </c>
      <c r="E651" s="17" t="s">
        <v>8</v>
      </c>
      <c r="F651" s="17">
        <v>3500</v>
      </c>
      <c r="G651" s="28" t="s">
        <v>93</v>
      </c>
      <c r="H651" s="30">
        <v>2000</v>
      </c>
      <c r="I651" s="21">
        <v>45386</v>
      </c>
      <c r="J651" s="21"/>
      <c r="K651" s="18" t="s">
        <v>990</v>
      </c>
      <c r="L651" s="27">
        <v>0.5714285714285714</v>
      </c>
      <c r="M651" s="2" t="s">
        <v>1140</v>
      </c>
      <c r="N651" s="2" t="s">
        <v>57</v>
      </c>
      <c r="O651" s="2" t="s">
        <v>64</v>
      </c>
      <c r="P651" s="2" t="s">
        <v>1148</v>
      </c>
      <c r="W651" s="2">
        <v>449</v>
      </c>
      <c r="X651" s="2">
        <v>0</v>
      </c>
      <c r="Y651" s="2">
        <v>334</v>
      </c>
      <c r="Z651" s="2">
        <v>0</v>
      </c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>
        <f t="shared" si="10"/>
        <v>783</v>
      </c>
      <c r="AV651" s="2">
        <f t="shared" si="10"/>
        <v>0</v>
      </c>
    </row>
    <row r="652" spans="1:48" x14ac:dyDescent="0.25">
      <c r="A652" s="2">
        <v>651</v>
      </c>
      <c r="B652" s="16" t="s">
        <v>213</v>
      </c>
      <c r="C652" s="26" t="s">
        <v>1101</v>
      </c>
      <c r="D652" s="33" t="s">
        <v>800</v>
      </c>
      <c r="E652" s="17" t="s">
        <v>8</v>
      </c>
      <c r="F652" s="17">
        <v>3500</v>
      </c>
      <c r="G652" s="28" t="s">
        <v>93</v>
      </c>
      <c r="H652" s="30">
        <v>2000</v>
      </c>
      <c r="I652" s="21">
        <v>45386</v>
      </c>
      <c r="J652" s="21"/>
      <c r="K652" s="18" t="s">
        <v>990</v>
      </c>
      <c r="L652" s="27">
        <v>0.5714285714285714</v>
      </c>
      <c r="M652" s="2" t="s">
        <v>1140</v>
      </c>
      <c r="N652" s="2" t="s">
        <v>57</v>
      </c>
      <c r="O652" s="2" t="s">
        <v>64</v>
      </c>
      <c r="P652" s="2" t="s">
        <v>1148</v>
      </c>
      <c r="W652" s="2">
        <v>374</v>
      </c>
      <c r="X652" s="2">
        <v>90</v>
      </c>
      <c r="Y652" s="2">
        <v>388</v>
      </c>
      <c r="Z652" s="2">
        <v>80</v>
      </c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>
        <f t="shared" si="10"/>
        <v>762</v>
      </c>
      <c r="AV652" s="2">
        <f t="shared" si="10"/>
        <v>170</v>
      </c>
    </row>
    <row r="653" spans="1:48" x14ac:dyDescent="0.25">
      <c r="A653" s="2">
        <v>652</v>
      </c>
      <c r="B653" s="16" t="s">
        <v>213</v>
      </c>
      <c r="C653" s="26" t="s">
        <v>1102</v>
      </c>
      <c r="D653" s="33" t="s">
        <v>801</v>
      </c>
      <c r="E653" s="17" t="s">
        <v>17</v>
      </c>
      <c r="F653" s="17">
        <v>1110000</v>
      </c>
      <c r="G653" s="28" t="s">
        <v>159</v>
      </c>
      <c r="H653" s="30">
        <v>150000</v>
      </c>
      <c r="I653" s="21">
        <v>45386</v>
      </c>
      <c r="J653" s="21"/>
      <c r="K653" s="18" t="s">
        <v>990</v>
      </c>
      <c r="L653" s="27">
        <v>0.13513513513513514</v>
      </c>
      <c r="M653" s="2" t="s">
        <v>1137</v>
      </c>
      <c r="N653" s="2" t="s">
        <v>54</v>
      </c>
      <c r="O653" s="2" t="s">
        <v>66</v>
      </c>
      <c r="P653" s="2" t="s">
        <v>1149</v>
      </c>
      <c r="W653" s="2">
        <v>181059</v>
      </c>
      <c r="X653" s="2">
        <v>0</v>
      </c>
      <c r="Y653" s="2">
        <v>184143</v>
      </c>
      <c r="Z653" s="2">
        <v>0</v>
      </c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>
        <f t="shared" si="10"/>
        <v>365202</v>
      </c>
      <c r="AV653" s="2">
        <f t="shared" si="10"/>
        <v>0</v>
      </c>
    </row>
    <row r="654" spans="1:48" x14ac:dyDescent="0.25">
      <c r="A654" s="2">
        <v>653</v>
      </c>
      <c r="B654" s="16" t="s">
        <v>213</v>
      </c>
      <c r="C654" s="26" t="s">
        <v>1104</v>
      </c>
      <c r="D654" s="33" t="s">
        <v>802</v>
      </c>
      <c r="E654" s="17" t="s">
        <v>11</v>
      </c>
      <c r="F654" s="17">
        <v>8660000</v>
      </c>
      <c r="G654" s="28" t="s">
        <v>920</v>
      </c>
      <c r="H654" s="30">
        <v>345000</v>
      </c>
      <c r="I654" s="21">
        <v>45386</v>
      </c>
      <c r="J654" s="21"/>
      <c r="K654" s="18" t="s">
        <v>990</v>
      </c>
      <c r="L654" s="27">
        <v>3.9838337182448037E-2</v>
      </c>
      <c r="M654" s="2" t="s">
        <v>1137</v>
      </c>
      <c r="N654" s="2" t="s">
        <v>55</v>
      </c>
      <c r="O654" s="2" t="s">
        <v>26</v>
      </c>
      <c r="P654" s="2" t="s">
        <v>1149</v>
      </c>
      <c r="W654" s="2">
        <v>2634348</v>
      </c>
      <c r="X654" s="2">
        <v>0</v>
      </c>
      <c r="Y654" s="2">
        <v>3201984</v>
      </c>
      <c r="Z654" s="2">
        <v>0</v>
      </c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>
        <f t="shared" si="10"/>
        <v>5836332</v>
      </c>
      <c r="AV654" s="2">
        <f t="shared" si="10"/>
        <v>0</v>
      </c>
    </row>
    <row r="655" spans="1:48" x14ac:dyDescent="0.25">
      <c r="A655" s="2">
        <v>654</v>
      </c>
      <c r="B655" s="16" t="s">
        <v>215</v>
      </c>
      <c r="C655" s="26" t="s">
        <v>1111</v>
      </c>
      <c r="D655" s="33" t="s">
        <v>803</v>
      </c>
      <c r="E655" s="17" t="s">
        <v>15</v>
      </c>
      <c r="F655" s="17">
        <v>82500</v>
      </c>
      <c r="G655" s="28" t="s">
        <v>918</v>
      </c>
      <c r="H655" s="30">
        <v>10000</v>
      </c>
      <c r="I655" s="21">
        <v>45386</v>
      </c>
      <c r="J655" s="21"/>
      <c r="K655" s="18" t="s">
        <v>990</v>
      </c>
      <c r="L655" s="27">
        <v>0.12121212121212122</v>
      </c>
      <c r="M655" s="2" t="s">
        <v>1137</v>
      </c>
      <c r="N655" s="2" t="s">
        <v>53</v>
      </c>
      <c r="O655" s="2" t="s">
        <v>62</v>
      </c>
      <c r="P655" s="2" t="s">
        <v>1148</v>
      </c>
      <c r="W655" s="2">
        <v>15860</v>
      </c>
      <c r="X655" s="2">
        <v>247.2</v>
      </c>
      <c r="Y655" s="2">
        <v>25335</v>
      </c>
      <c r="Z655" s="2">
        <v>63.42</v>
      </c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>
        <f t="shared" si="10"/>
        <v>41195</v>
      </c>
      <c r="AV655" s="2">
        <f t="shared" si="10"/>
        <v>310.62</v>
      </c>
    </row>
    <row r="656" spans="1:48" x14ac:dyDescent="0.25">
      <c r="A656" s="2">
        <v>655</v>
      </c>
      <c r="B656" s="16" t="s">
        <v>205</v>
      </c>
      <c r="C656" s="26" t="s">
        <v>1026</v>
      </c>
      <c r="D656" s="33" t="s">
        <v>804</v>
      </c>
      <c r="E656" s="17" t="s">
        <v>15</v>
      </c>
      <c r="F656" s="17">
        <v>13200</v>
      </c>
      <c r="G656" s="28" t="s">
        <v>921</v>
      </c>
      <c r="H656" s="30">
        <v>10000</v>
      </c>
      <c r="I656" s="21">
        <v>45417</v>
      </c>
      <c r="J656" s="21"/>
      <c r="K656" s="18" t="s">
        <v>990</v>
      </c>
      <c r="L656" s="27">
        <v>0.75757575757575757</v>
      </c>
      <c r="M656" s="2" t="s">
        <v>1141</v>
      </c>
      <c r="N656" s="2" t="s">
        <v>53</v>
      </c>
      <c r="O656" s="2" t="s">
        <v>62</v>
      </c>
      <c r="P656" s="2" t="s">
        <v>1148</v>
      </c>
      <c r="W656" s="2">
        <v>1253</v>
      </c>
      <c r="X656" s="2">
        <v>557.21</v>
      </c>
      <c r="Y656" s="2">
        <v>1135</v>
      </c>
      <c r="Z656" s="2">
        <v>513.74</v>
      </c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>
        <f t="shared" si="10"/>
        <v>2388</v>
      </c>
      <c r="AV656" s="2">
        <f t="shared" si="10"/>
        <v>1070.95</v>
      </c>
    </row>
    <row r="657" spans="1:48" x14ac:dyDescent="0.25">
      <c r="A657" s="2">
        <v>656</v>
      </c>
      <c r="B657" s="16" t="s">
        <v>205</v>
      </c>
      <c r="C657" s="26" t="s">
        <v>1026</v>
      </c>
      <c r="D657" s="33" t="s">
        <v>805</v>
      </c>
      <c r="E657" s="17" t="s">
        <v>15</v>
      </c>
      <c r="F657" s="17">
        <v>5500</v>
      </c>
      <c r="G657" s="28" t="s">
        <v>922</v>
      </c>
      <c r="H657" s="30">
        <v>5000</v>
      </c>
      <c r="I657" s="21">
        <v>45417</v>
      </c>
      <c r="J657" s="21"/>
      <c r="K657" s="18" t="s">
        <v>990</v>
      </c>
      <c r="L657" s="27">
        <v>0.90909090909090906</v>
      </c>
      <c r="M657" s="2" t="s">
        <v>1141</v>
      </c>
      <c r="N657" s="2" t="s">
        <v>53</v>
      </c>
      <c r="O657" s="2" t="s">
        <v>62</v>
      </c>
      <c r="P657" s="2" t="s">
        <v>1148</v>
      </c>
      <c r="W657" s="2">
        <v>946</v>
      </c>
      <c r="X657" s="2">
        <v>195.6</v>
      </c>
      <c r="Y657" s="2">
        <v>1185</v>
      </c>
      <c r="Z657" s="2">
        <v>175.58</v>
      </c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>
        <f t="shared" si="10"/>
        <v>2131</v>
      </c>
      <c r="AV657" s="2">
        <f t="shared" si="10"/>
        <v>371.18</v>
      </c>
    </row>
    <row r="658" spans="1:48" x14ac:dyDescent="0.25">
      <c r="A658" s="2">
        <v>657</v>
      </c>
      <c r="B658" s="16" t="s">
        <v>385</v>
      </c>
      <c r="C658" s="26" t="s">
        <v>1052</v>
      </c>
      <c r="D658" s="33" t="s">
        <v>806</v>
      </c>
      <c r="E658" s="17" t="s">
        <v>8</v>
      </c>
      <c r="F658" s="17">
        <v>5500</v>
      </c>
      <c r="G658" s="28" t="s">
        <v>90</v>
      </c>
      <c r="H658" s="30">
        <v>5000</v>
      </c>
      <c r="I658" s="21">
        <v>45417</v>
      </c>
      <c r="J658" s="21"/>
      <c r="K658" s="18" t="s">
        <v>990</v>
      </c>
      <c r="L658" s="27">
        <v>0.90909090909090906</v>
      </c>
      <c r="M658" s="2" t="s">
        <v>1141</v>
      </c>
      <c r="N658" s="2" t="s">
        <v>57</v>
      </c>
      <c r="O658" s="2" t="s">
        <v>64</v>
      </c>
      <c r="P658" s="2" t="s">
        <v>1148</v>
      </c>
      <c r="W658" s="2">
        <v>393</v>
      </c>
      <c r="X658" s="2">
        <v>0</v>
      </c>
      <c r="Y658" s="2">
        <v>452</v>
      </c>
      <c r="Z658" s="2">
        <v>0</v>
      </c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>
        <f t="shared" ref="AU658:AV721" si="11">W658+Y658+AA658+AC658+AE658+AG658+AI658+AK658+AM658+AO658+AQ658+AS658</f>
        <v>845</v>
      </c>
      <c r="AV658" s="2">
        <f t="shared" si="11"/>
        <v>0</v>
      </c>
    </row>
    <row r="659" spans="1:48" x14ac:dyDescent="0.25">
      <c r="A659" s="2">
        <v>658</v>
      </c>
      <c r="B659" s="16" t="s">
        <v>211</v>
      </c>
      <c r="C659" s="26" t="s">
        <v>1093</v>
      </c>
      <c r="D659" s="33" t="s">
        <v>807</v>
      </c>
      <c r="E659" s="17" t="s">
        <v>11</v>
      </c>
      <c r="F659" s="17">
        <v>865000</v>
      </c>
      <c r="G659" s="28" t="s">
        <v>142</v>
      </c>
      <c r="H659" s="30">
        <v>22000</v>
      </c>
      <c r="I659" s="21">
        <v>45417</v>
      </c>
      <c r="J659" s="21"/>
      <c r="K659" s="18" t="s">
        <v>990</v>
      </c>
      <c r="L659" s="27">
        <v>2.5433526011560695E-2</v>
      </c>
      <c r="M659" s="2" t="s">
        <v>1137</v>
      </c>
      <c r="N659" s="2" t="s">
        <v>55</v>
      </c>
      <c r="O659" s="2" t="s">
        <v>26</v>
      </c>
      <c r="P659" s="2" t="s">
        <v>1149</v>
      </c>
      <c r="W659" s="2">
        <v>123188</v>
      </c>
      <c r="X659" s="2">
        <v>0</v>
      </c>
      <c r="Y659" s="2">
        <v>125956</v>
      </c>
      <c r="Z659" s="2">
        <v>0</v>
      </c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>
        <f t="shared" si="11"/>
        <v>249144</v>
      </c>
      <c r="AV659" s="2">
        <f t="shared" si="11"/>
        <v>0</v>
      </c>
    </row>
    <row r="660" spans="1:48" x14ac:dyDescent="0.25">
      <c r="A660" s="2">
        <v>659</v>
      </c>
      <c r="B660" s="16" t="s">
        <v>213</v>
      </c>
      <c r="C660" s="26" t="s">
        <v>1101</v>
      </c>
      <c r="D660" s="33" t="s">
        <v>808</v>
      </c>
      <c r="E660" s="17" t="s">
        <v>5</v>
      </c>
      <c r="F660" s="17">
        <v>11000</v>
      </c>
      <c r="G660" s="28" t="s">
        <v>132</v>
      </c>
      <c r="H660" s="30">
        <v>10000</v>
      </c>
      <c r="I660" s="21">
        <v>45417</v>
      </c>
      <c r="J660" s="21"/>
      <c r="K660" s="18" t="s">
        <v>990</v>
      </c>
      <c r="L660" s="27">
        <v>0.90909090909090906</v>
      </c>
      <c r="M660" s="2" t="s">
        <v>1141</v>
      </c>
      <c r="N660" s="2" t="s">
        <v>57</v>
      </c>
      <c r="O660" s="2" t="s">
        <v>86</v>
      </c>
      <c r="P660" s="2" t="s">
        <v>1148</v>
      </c>
      <c r="W660" s="2">
        <v>1588</v>
      </c>
      <c r="X660" s="2">
        <v>204</v>
      </c>
      <c r="Y660" s="2">
        <v>1489</v>
      </c>
      <c r="Z660" s="2">
        <v>111</v>
      </c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>
        <f t="shared" si="11"/>
        <v>3077</v>
      </c>
      <c r="AV660" s="2">
        <f t="shared" si="11"/>
        <v>315</v>
      </c>
    </row>
    <row r="661" spans="1:48" x14ac:dyDescent="0.25">
      <c r="A661" s="2">
        <v>660</v>
      </c>
      <c r="B661" s="16" t="s">
        <v>205</v>
      </c>
      <c r="C661" s="26" t="s">
        <v>1030</v>
      </c>
      <c r="D661" s="33" t="s">
        <v>809</v>
      </c>
      <c r="E661" s="17" t="s">
        <v>15</v>
      </c>
      <c r="F661" s="17">
        <v>2200</v>
      </c>
      <c r="G661" s="28" t="s">
        <v>923</v>
      </c>
      <c r="H661" s="30">
        <v>2100</v>
      </c>
      <c r="I661" s="21">
        <v>45449</v>
      </c>
      <c r="J661" s="21"/>
      <c r="K661" s="18" t="s">
        <v>990</v>
      </c>
      <c r="L661" s="27">
        <v>0.95454545454545459</v>
      </c>
      <c r="M661" s="2" t="s">
        <v>1141</v>
      </c>
      <c r="N661" s="2" t="s">
        <v>53</v>
      </c>
      <c r="O661" s="2" t="s">
        <v>61</v>
      </c>
      <c r="P661" s="2" t="s">
        <v>1148</v>
      </c>
      <c r="W661" s="2">
        <v>505</v>
      </c>
      <c r="X661" s="2">
        <v>171</v>
      </c>
      <c r="Y661" s="2">
        <v>409</v>
      </c>
      <c r="Z661" s="2">
        <v>179</v>
      </c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>
        <f t="shared" si="11"/>
        <v>914</v>
      </c>
      <c r="AV661" s="2">
        <f t="shared" si="11"/>
        <v>350</v>
      </c>
    </row>
    <row r="662" spans="1:48" x14ac:dyDescent="0.25">
      <c r="A662" s="2">
        <v>661</v>
      </c>
      <c r="B662" s="16" t="s">
        <v>206</v>
      </c>
      <c r="C662" s="26" t="s">
        <v>1037</v>
      </c>
      <c r="D662" s="33" t="s">
        <v>810</v>
      </c>
      <c r="E662" s="17" t="s">
        <v>11</v>
      </c>
      <c r="F662" s="17">
        <v>1730000</v>
      </c>
      <c r="G662" s="28" t="s">
        <v>147</v>
      </c>
      <c r="H662" s="30">
        <v>145000</v>
      </c>
      <c r="I662" s="21">
        <v>45449</v>
      </c>
      <c r="J662" s="21"/>
      <c r="K662" s="18" t="s">
        <v>990</v>
      </c>
      <c r="L662" s="27">
        <v>8.3815028901734104E-2</v>
      </c>
      <c r="M662" s="2" t="s">
        <v>1137</v>
      </c>
      <c r="N662" s="2" t="s">
        <v>55</v>
      </c>
      <c r="O662" s="2" t="s">
        <v>26</v>
      </c>
      <c r="P662" s="2" t="s">
        <v>1149</v>
      </c>
      <c r="W662" s="2">
        <v>104674</v>
      </c>
      <c r="X662" s="2">
        <v>40</v>
      </c>
      <c r="Y662" s="2">
        <v>107634</v>
      </c>
      <c r="Z662" s="2">
        <v>60</v>
      </c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>
        <f t="shared" si="11"/>
        <v>212308</v>
      </c>
      <c r="AV662" s="2">
        <f t="shared" si="11"/>
        <v>100</v>
      </c>
    </row>
    <row r="663" spans="1:48" x14ac:dyDescent="0.25">
      <c r="A663" s="2">
        <v>662</v>
      </c>
      <c r="B663" s="16" t="s">
        <v>208</v>
      </c>
      <c r="C663" s="26" t="s">
        <v>1046</v>
      </c>
      <c r="D663" s="33" t="s">
        <v>811</v>
      </c>
      <c r="E663" s="17" t="s">
        <v>15</v>
      </c>
      <c r="F663" s="17">
        <v>16500</v>
      </c>
      <c r="G663" s="28" t="s">
        <v>924</v>
      </c>
      <c r="H663" s="30">
        <v>6600</v>
      </c>
      <c r="I663" s="21">
        <v>45449</v>
      </c>
      <c r="J663" s="21"/>
      <c r="K663" s="18" t="s">
        <v>990</v>
      </c>
      <c r="L663" s="27">
        <v>0.4</v>
      </c>
      <c r="M663" s="2" t="s">
        <v>1139</v>
      </c>
      <c r="N663" s="2" t="s">
        <v>53</v>
      </c>
      <c r="O663" s="2" t="s">
        <v>62</v>
      </c>
      <c r="P663" s="2" t="s">
        <v>1148</v>
      </c>
      <c r="W663" s="2">
        <v>2996</v>
      </c>
      <c r="X663" s="2">
        <v>0</v>
      </c>
      <c r="Y663" s="2">
        <v>3085</v>
      </c>
      <c r="Z663" s="2">
        <v>0</v>
      </c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>
        <f t="shared" si="11"/>
        <v>6081</v>
      </c>
      <c r="AV663" s="2">
        <f t="shared" si="11"/>
        <v>0</v>
      </c>
    </row>
    <row r="664" spans="1:48" x14ac:dyDescent="0.25">
      <c r="A664" s="2">
        <v>663</v>
      </c>
      <c r="B664" s="16" t="s">
        <v>208</v>
      </c>
      <c r="C664" s="26" t="s">
        <v>1046</v>
      </c>
      <c r="D664" s="33" t="s">
        <v>812</v>
      </c>
      <c r="E664" s="17" t="s">
        <v>15</v>
      </c>
      <c r="F664" s="17">
        <v>7700</v>
      </c>
      <c r="G664" s="28" t="s">
        <v>917</v>
      </c>
      <c r="H664" s="30">
        <v>7700</v>
      </c>
      <c r="I664" s="21">
        <v>45449</v>
      </c>
      <c r="J664" s="21"/>
      <c r="K664" s="18" t="s">
        <v>990</v>
      </c>
      <c r="L664" s="27">
        <v>1</v>
      </c>
      <c r="M664" s="2" t="s">
        <v>1141</v>
      </c>
      <c r="N664" s="2" t="s">
        <v>53</v>
      </c>
      <c r="O664" s="2" t="s">
        <v>62</v>
      </c>
      <c r="P664" s="2" t="s">
        <v>1148</v>
      </c>
      <c r="W664" s="2">
        <v>577</v>
      </c>
      <c r="X664" s="2">
        <v>0</v>
      </c>
      <c r="Y664" s="2">
        <v>533</v>
      </c>
      <c r="Z664" s="2">
        <v>0</v>
      </c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>
        <f t="shared" si="11"/>
        <v>1110</v>
      </c>
      <c r="AV664" s="2">
        <f t="shared" si="11"/>
        <v>0</v>
      </c>
    </row>
    <row r="665" spans="1:48" x14ac:dyDescent="0.25">
      <c r="A665" s="2">
        <v>664</v>
      </c>
      <c r="B665" s="16" t="s">
        <v>208</v>
      </c>
      <c r="C665" s="26" t="s">
        <v>1050</v>
      </c>
      <c r="D665" s="33" t="s">
        <v>813</v>
      </c>
      <c r="E665" s="17" t="s">
        <v>15</v>
      </c>
      <c r="F665" s="17">
        <v>10600</v>
      </c>
      <c r="G665" s="28" t="s">
        <v>925</v>
      </c>
      <c r="H665" s="30">
        <v>10000</v>
      </c>
      <c r="I665" s="21">
        <v>45449</v>
      </c>
      <c r="J665" s="21"/>
      <c r="K665" s="18" t="s">
        <v>990</v>
      </c>
      <c r="L665" s="27">
        <v>0.94339622641509435</v>
      </c>
      <c r="M665" s="2" t="s">
        <v>1141</v>
      </c>
      <c r="N665" s="2" t="s">
        <v>53</v>
      </c>
      <c r="O665" s="2" t="s">
        <v>62</v>
      </c>
      <c r="P665" s="2" t="s">
        <v>1148</v>
      </c>
      <c r="W665" s="2">
        <v>1614</v>
      </c>
      <c r="X665" s="2">
        <v>0</v>
      </c>
      <c r="Y665" s="2">
        <v>1562</v>
      </c>
      <c r="Z665" s="2">
        <v>2064.25</v>
      </c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>
        <f t="shared" si="11"/>
        <v>3176</v>
      </c>
      <c r="AV665" s="2">
        <f t="shared" si="11"/>
        <v>2064.25</v>
      </c>
    </row>
    <row r="666" spans="1:48" x14ac:dyDescent="0.25">
      <c r="A666" s="2">
        <v>665</v>
      </c>
      <c r="B666" s="16" t="s">
        <v>385</v>
      </c>
      <c r="C666" s="26" t="s">
        <v>1052</v>
      </c>
      <c r="D666" s="33" t="s">
        <v>814</v>
      </c>
      <c r="E666" s="17" t="s">
        <v>5</v>
      </c>
      <c r="F666" s="17">
        <v>23000</v>
      </c>
      <c r="G666" s="28" t="s">
        <v>119</v>
      </c>
      <c r="H666" s="30">
        <v>3000</v>
      </c>
      <c r="I666" s="21">
        <v>45449</v>
      </c>
      <c r="J666" s="21"/>
      <c r="K666" s="18" t="s">
        <v>990</v>
      </c>
      <c r="L666" s="27">
        <v>0.13043478260869565</v>
      </c>
      <c r="M666" s="2" t="s">
        <v>1137</v>
      </c>
      <c r="N666" s="2" t="s">
        <v>57</v>
      </c>
      <c r="O666" s="2" t="s">
        <v>86</v>
      </c>
      <c r="P666" s="2" t="s">
        <v>1148</v>
      </c>
      <c r="W666" s="2">
        <v>1408</v>
      </c>
      <c r="X666" s="2">
        <v>0</v>
      </c>
      <c r="Y666" s="2">
        <v>1134</v>
      </c>
      <c r="Z666" s="2">
        <v>0</v>
      </c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>
        <f t="shared" si="11"/>
        <v>2542</v>
      </c>
      <c r="AV666" s="2">
        <f t="shared" si="11"/>
        <v>0</v>
      </c>
    </row>
    <row r="667" spans="1:48" x14ac:dyDescent="0.25">
      <c r="A667" s="2">
        <v>666</v>
      </c>
      <c r="B667" s="16" t="s">
        <v>386</v>
      </c>
      <c r="C667" s="26" t="s">
        <v>1070</v>
      </c>
      <c r="D667" s="33" t="s">
        <v>815</v>
      </c>
      <c r="E667" s="17" t="s">
        <v>15</v>
      </c>
      <c r="F667" s="17">
        <v>82500</v>
      </c>
      <c r="G667" s="28" t="s">
        <v>918</v>
      </c>
      <c r="H667" s="30">
        <v>10000</v>
      </c>
      <c r="I667" s="21">
        <v>45449</v>
      </c>
      <c r="J667" s="21"/>
      <c r="K667" s="18" t="s">
        <v>990</v>
      </c>
      <c r="L667" s="27">
        <v>0.12121212121212122</v>
      </c>
      <c r="M667" s="2" t="s">
        <v>1137</v>
      </c>
      <c r="N667" s="2" t="s">
        <v>53</v>
      </c>
      <c r="O667" s="2" t="s">
        <v>62</v>
      </c>
      <c r="P667" s="2" t="s">
        <v>1148</v>
      </c>
      <c r="W667" s="2">
        <v>14697</v>
      </c>
      <c r="X667" s="2">
        <v>15.93</v>
      </c>
      <c r="Y667" s="2">
        <v>14441</v>
      </c>
      <c r="Z667" s="2">
        <v>0.27</v>
      </c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>
        <f t="shared" si="11"/>
        <v>29138</v>
      </c>
      <c r="AV667" s="2">
        <f t="shared" si="11"/>
        <v>16.2</v>
      </c>
    </row>
    <row r="668" spans="1:48" x14ac:dyDescent="0.25">
      <c r="A668" s="2">
        <v>667</v>
      </c>
      <c r="B668" s="16" t="s">
        <v>210</v>
      </c>
      <c r="C668" s="26" t="s">
        <v>1082</v>
      </c>
      <c r="D668" s="33" t="s">
        <v>816</v>
      </c>
      <c r="E668" s="17" t="s">
        <v>15</v>
      </c>
      <c r="F668" s="17">
        <v>16500</v>
      </c>
      <c r="G668" s="28" t="s">
        <v>924</v>
      </c>
      <c r="H668" s="30">
        <v>10000</v>
      </c>
      <c r="I668" s="21">
        <v>45449</v>
      </c>
      <c r="J668" s="21"/>
      <c r="K668" s="18" t="s">
        <v>990</v>
      </c>
      <c r="L668" s="27">
        <v>0.60606060606060608</v>
      </c>
      <c r="M668" s="2" t="s">
        <v>1140</v>
      </c>
      <c r="N668" s="2" t="s">
        <v>53</v>
      </c>
      <c r="O668" s="2" t="s">
        <v>62</v>
      </c>
      <c r="P668" s="2" t="s">
        <v>1148</v>
      </c>
      <c r="W668" s="2">
        <v>5600</v>
      </c>
      <c r="X668" s="2">
        <v>165.02</v>
      </c>
      <c r="Y668" s="2">
        <v>5146</v>
      </c>
      <c r="Z668" s="2">
        <v>168.84</v>
      </c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>
        <f t="shared" si="11"/>
        <v>10746</v>
      </c>
      <c r="AV668" s="2">
        <f t="shared" si="11"/>
        <v>333.86</v>
      </c>
    </row>
    <row r="669" spans="1:48" x14ac:dyDescent="0.25">
      <c r="A669" s="2">
        <v>668</v>
      </c>
      <c r="B669" s="16" t="s">
        <v>211</v>
      </c>
      <c r="C669" s="26" t="s">
        <v>1092</v>
      </c>
      <c r="D669" s="33" t="s">
        <v>817</v>
      </c>
      <c r="E669" s="17" t="s">
        <v>11</v>
      </c>
      <c r="F669" s="17">
        <v>13800000</v>
      </c>
      <c r="G669" s="28" t="s">
        <v>926</v>
      </c>
      <c r="H669" s="30">
        <v>1800000</v>
      </c>
      <c r="I669" s="21">
        <v>45449</v>
      </c>
      <c r="J669" s="21"/>
      <c r="K669" s="18" t="s">
        <v>990</v>
      </c>
      <c r="L669" s="27">
        <v>0.13043478260869565</v>
      </c>
      <c r="M669" s="2" t="s">
        <v>1137</v>
      </c>
      <c r="N669" s="2" t="s">
        <v>55</v>
      </c>
      <c r="O669" s="2" t="s">
        <v>26</v>
      </c>
      <c r="P669" s="2" t="s">
        <v>1149</v>
      </c>
      <c r="W669" s="2">
        <v>5033936</v>
      </c>
      <c r="X669" s="2">
        <v>0</v>
      </c>
      <c r="Y669" s="2">
        <v>4550384</v>
      </c>
      <c r="Z669" s="2">
        <v>288</v>
      </c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>
        <f t="shared" si="11"/>
        <v>9584320</v>
      </c>
      <c r="AV669" s="2">
        <f t="shared" si="11"/>
        <v>288</v>
      </c>
    </row>
    <row r="670" spans="1:48" x14ac:dyDescent="0.25">
      <c r="A670" s="2">
        <v>669</v>
      </c>
      <c r="B670" s="16" t="s">
        <v>211</v>
      </c>
      <c r="C670" s="26" t="s">
        <v>1092</v>
      </c>
      <c r="D670" s="33" t="s">
        <v>818</v>
      </c>
      <c r="E670" s="17" t="s">
        <v>11</v>
      </c>
      <c r="F670" s="17">
        <v>1730000</v>
      </c>
      <c r="G670" s="28" t="s">
        <v>147</v>
      </c>
      <c r="H670" s="30">
        <v>130000</v>
      </c>
      <c r="I670" s="21">
        <v>45449</v>
      </c>
      <c r="J670" s="21"/>
      <c r="K670" s="18" t="s">
        <v>990</v>
      </c>
      <c r="L670" s="27">
        <v>7.5144508670520235E-2</v>
      </c>
      <c r="M670" s="2" t="s">
        <v>1137</v>
      </c>
      <c r="N670" s="2" t="s">
        <v>55</v>
      </c>
      <c r="O670" s="2" t="s">
        <v>26</v>
      </c>
      <c r="P670" s="2" t="s">
        <v>1149</v>
      </c>
      <c r="W670" s="2">
        <v>299176</v>
      </c>
      <c r="X670" s="2">
        <v>0</v>
      </c>
      <c r="Y670" s="2">
        <v>258942</v>
      </c>
      <c r="Z670" s="2">
        <v>38</v>
      </c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>
        <f t="shared" si="11"/>
        <v>558118</v>
      </c>
      <c r="AV670" s="2">
        <f t="shared" si="11"/>
        <v>38</v>
      </c>
    </row>
    <row r="671" spans="1:48" x14ac:dyDescent="0.25">
      <c r="A671" s="2">
        <v>670</v>
      </c>
      <c r="B671" s="16" t="s">
        <v>212</v>
      </c>
      <c r="C671" s="26" t="s">
        <v>1099</v>
      </c>
      <c r="D671" s="33" t="s">
        <v>819</v>
      </c>
      <c r="E671" s="17" t="s">
        <v>4</v>
      </c>
      <c r="F671" s="17">
        <v>33000</v>
      </c>
      <c r="G671" s="28" t="s">
        <v>124</v>
      </c>
      <c r="H671" s="30">
        <v>5000</v>
      </c>
      <c r="I671" s="21">
        <v>45449</v>
      </c>
      <c r="J671" s="21"/>
      <c r="K671" s="18" t="s">
        <v>990</v>
      </c>
      <c r="L671" s="27">
        <v>0.15151515151515152</v>
      </c>
      <c r="M671" s="2" t="s">
        <v>1138</v>
      </c>
      <c r="N671" s="2" t="s">
        <v>54</v>
      </c>
      <c r="O671" s="2" t="s">
        <v>82</v>
      </c>
      <c r="P671" s="2" t="s">
        <v>1148</v>
      </c>
      <c r="W671" s="2">
        <v>5159</v>
      </c>
      <c r="X671" s="2">
        <v>0.64</v>
      </c>
      <c r="Y671" s="2">
        <v>4870</v>
      </c>
      <c r="Z671" s="2">
        <v>0.93</v>
      </c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>
        <f t="shared" si="11"/>
        <v>10029</v>
      </c>
      <c r="AV671" s="2">
        <f t="shared" si="11"/>
        <v>1.57</v>
      </c>
    </row>
    <row r="672" spans="1:48" x14ac:dyDescent="0.25">
      <c r="A672" s="2">
        <v>671</v>
      </c>
      <c r="B672" s="16" t="s">
        <v>213</v>
      </c>
      <c r="C672" s="26" t="s">
        <v>1102</v>
      </c>
      <c r="D672" s="33" t="s">
        <v>820</v>
      </c>
      <c r="E672" s="17" t="s">
        <v>14</v>
      </c>
      <c r="F672" s="17">
        <v>345000</v>
      </c>
      <c r="G672" s="28" t="s">
        <v>927</v>
      </c>
      <c r="H672" s="30">
        <v>50000</v>
      </c>
      <c r="I672" s="21">
        <v>45449</v>
      </c>
      <c r="J672" s="21"/>
      <c r="K672" s="18" t="s">
        <v>990</v>
      </c>
      <c r="L672" s="27">
        <v>0.14492753623188406</v>
      </c>
      <c r="M672" s="2" t="s">
        <v>1137</v>
      </c>
      <c r="N672" s="2" t="s">
        <v>56</v>
      </c>
      <c r="O672" s="2" t="s">
        <v>27</v>
      </c>
      <c r="P672" s="2" t="s">
        <v>1149</v>
      </c>
      <c r="W672" s="2">
        <v>43252</v>
      </c>
      <c r="X672" s="2">
        <v>160</v>
      </c>
      <c r="Y672" s="2">
        <v>42240</v>
      </c>
      <c r="Z672" s="2">
        <v>154.4</v>
      </c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>
        <f t="shared" si="11"/>
        <v>85492</v>
      </c>
      <c r="AV672" s="2">
        <f t="shared" si="11"/>
        <v>314.39999999999998</v>
      </c>
    </row>
    <row r="673" spans="1:48" x14ac:dyDescent="0.25">
      <c r="A673" s="2">
        <v>672</v>
      </c>
      <c r="B673" s="16" t="s">
        <v>205</v>
      </c>
      <c r="C673" s="26" t="s">
        <v>1026</v>
      </c>
      <c r="D673" s="33" t="s">
        <v>821</v>
      </c>
      <c r="E673" s="17" t="s">
        <v>15</v>
      </c>
      <c r="F673" s="17">
        <v>5500</v>
      </c>
      <c r="G673" s="28" t="s">
        <v>922</v>
      </c>
      <c r="H673" s="30">
        <v>5000</v>
      </c>
      <c r="I673" s="21">
        <v>45512</v>
      </c>
      <c r="J673" s="21"/>
      <c r="K673" s="18" t="s">
        <v>990</v>
      </c>
      <c r="L673" s="27">
        <v>0.90909090909090906</v>
      </c>
      <c r="M673" s="2" t="s">
        <v>1141</v>
      </c>
      <c r="N673" s="2" t="s">
        <v>53</v>
      </c>
      <c r="O673" s="2" t="s">
        <v>62</v>
      </c>
      <c r="P673" s="2" t="s">
        <v>1148</v>
      </c>
      <c r="W673" s="2">
        <v>836</v>
      </c>
      <c r="X673" s="2">
        <v>0</v>
      </c>
      <c r="Y673" s="2">
        <v>996</v>
      </c>
      <c r="Z673" s="2">
        <v>0</v>
      </c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>
        <f t="shared" si="11"/>
        <v>1832</v>
      </c>
      <c r="AV673" s="2">
        <f t="shared" si="11"/>
        <v>0</v>
      </c>
    </row>
    <row r="674" spans="1:48" x14ac:dyDescent="0.25">
      <c r="A674" s="2">
        <v>673</v>
      </c>
      <c r="B674" s="16" t="s">
        <v>207</v>
      </c>
      <c r="C674" s="26" t="s">
        <v>1042</v>
      </c>
      <c r="D674" s="33" t="s">
        <v>822</v>
      </c>
      <c r="E674" s="17" t="s">
        <v>15</v>
      </c>
      <c r="F674" s="17">
        <v>5500</v>
      </c>
      <c r="G674" s="28" t="s">
        <v>922</v>
      </c>
      <c r="H674" s="30">
        <v>5000</v>
      </c>
      <c r="I674" s="21">
        <v>45512</v>
      </c>
      <c r="J674" s="21"/>
      <c r="K674" s="18" t="s">
        <v>990</v>
      </c>
      <c r="L674" s="27">
        <v>0.90909090909090906</v>
      </c>
      <c r="M674" s="2" t="s">
        <v>1141</v>
      </c>
      <c r="N674" s="2" t="s">
        <v>53</v>
      </c>
      <c r="O674" s="2" t="s">
        <v>62</v>
      </c>
      <c r="P674" s="2" t="s">
        <v>1148</v>
      </c>
      <c r="W674" s="2">
        <v>100</v>
      </c>
      <c r="X674" s="2">
        <v>93</v>
      </c>
      <c r="Y674" s="2">
        <v>87</v>
      </c>
      <c r="Z674" s="2">
        <v>310</v>
      </c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>
        <f t="shared" si="11"/>
        <v>187</v>
      </c>
      <c r="AV674" s="2">
        <f t="shared" si="11"/>
        <v>403</v>
      </c>
    </row>
    <row r="675" spans="1:48" x14ac:dyDescent="0.25">
      <c r="A675" s="2">
        <v>674</v>
      </c>
      <c r="B675" s="16" t="s">
        <v>207</v>
      </c>
      <c r="C675" s="26" t="s">
        <v>1043</v>
      </c>
      <c r="D675" s="33" t="s">
        <v>823</v>
      </c>
      <c r="E675" s="17" t="s">
        <v>15</v>
      </c>
      <c r="F675" s="17">
        <v>5500</v>
      </c>
      <c r="G675" s="28" t="s">
        <v>922</v>
      </c>
      <c r="H675" s="30">
        <v>5000</v>
      </c>
      <c r="I675" s="21">
        <v>45512</v>
      </c>
      <c r="J675" s="21"/>
      <c r="K675" s="18" t="s">
        <v>990</v>
      </c>
      <c r="L675" s="27">
        <v>0.90909090909090906</v>
      </c>
      <c r="M675" s="2" t="s">
        <v>1141</v>
      </c>
      <c r="N675" s="2" t="s">
        <v>53</v>
      </c>
      <c r="O675" s="2" t="s">
        <v>62</v>
      </c>
      <c r="P675" s="2" t="s">
        <v>1148</v>
      </c>
      <c r="W675" s="2">
        <v>338</v>
      </c>
      <c r="X675" s="2">
        <v>221.55</v>
      </c>
      <c r="Y675" s="2">
        <v>324</v>
      </c>
      <c r="Z675" s="2">
        <v>257.45</v>
      </c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>
        <f t="shared" si="11"/>
        <v>662</v>
      </c>
      <c r="AV675" s="2">
        <f t="shared" si="11"/>
        <v>479</v>
      </c>
    </row>
    <row r="676" spans="1:48" x14ac:dyDescent="0.25">
      <c r="A676" s="2">
        <v>675</v>
      </c>
      <c r="B676" s="16" t="s">
        <v>208</v>
      </c>
      <c r="C676" s="26" t="s">
        <v>1051</v>
      </c>
      <c r="D676" s="33" t="s">
        <v>824</v>
      </c>
      <c r="E676" s="17" t="s">
        <v>13</v>
      </c>
      <c r="F676" s="17">
        <v>33000</v>
      </c>
      <c r="G676" s="28" t="s">
        <v>112</v>
      </c>
      <c r="H676" s="30">
        <v>5000</v>
      </c>
      <c r="I676" s="21">
        <v>45512</v>
      </c>
      <c r="J676" s="21"/>
      <c r="K676" s="18" t="s">
        <v>990</v>
      </c>
      <c r="L676" s="27">
        <v>0.15151515151515152</v>
      </c>
      <c r="M676" s="2" t="s">
        <v>1138</v>
      </c>
      <c r="N676" s="2" t="s">
        <v>56</v>
      </c>
      <c r="O676" s="2" t="s">
        <v>83</v>
      </c>
      <c r="P676" s="2" t="s">
        <v>1148</v>
      </c>
      <c r="W676" s="2">
        <v>2734</v>
      </c>
      <c r="X676" s="2">
        <v>0</v>
      </c>
      <c r="Y676" s="2">
        <v>3266</v>
      </c>
      <c r="Z676" s="2">
        <v>0</v>
      </c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>
        <f t="shared" si="11"/>
        <v>6000</v>
      </c>
      <c r="AV676" s="2">
        <f t="shared" si="11"/>
        <v>0</v>
      </c>
    </row>
    <row r="677" spans="1:48" x14ac:dyDescent="0.25">
      <c r="A677" s="2">
        <v>676</v>
      </c>
      <c r="B677" s="16" t="s">
        <v>208</v>
      </c>
      <c r="C677" s="26" t="s">
        <v>1051</v>
      </c>
      <c r="D677" s="33" t="s">
        <v>825</v>
      </c>
      <c r="E677" s="17" t="s">
        <v>5</v>
      </c>
      <c r="F677" s="17">
        <v>16500</v>
      </c>
      <c r="G677" s="28" t="s">
        <v>105</v>
      </c>
      <c r="H677" s="30">
        <v>10000</v>
      </c>
      <c r="I677" s="21">
        <v>45512</v>
      </c>
      <c r="J677" s="21"/>
      <c r="K677" s="18" t="s">
        <v>990</v>
      </c>
      <c r="L677" s="27">
        <v>0.60606060606060608</v>
      </c>
      <c r="M677" s="2" t="s">
        <v>1140</v>
      </c>
      <c r="N677" s="2" t="s">
        <v>57</v>
      </c>
      <c r="O677" s="2" t="s">
        <v>86</v>
      </c>
      <c r="P677" s="2" t="s">
        <v>1148</v>
      </c>
      <c r="W677" s="2">
        <v>1451</v>
      </c>
      <c r="X677" s="2">
        <v>0</v>
      </c>
      <c r="Y677" s="2">
        <v>1298</v>
      </c>
      <c r="Z677" s="2">
        <v>0</v>
      </c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>
        <f t="shared" si="11"/>
        <v>2749</v>
      </c>
      <c r="AV677" s="2">
        <f t="shared" si="11"/>
        <v>0</v>
      </c>
    </row>
    <row r="678" spans="1:48" x14ac:dyDescent="0.25">
      <c r="A678" s="2">
        <v>677</v>
      </c>
      <c r="B678" s="16" t="s">
        <v>386</v>
      </c>
      <c r="C678" s="26" t="s">
        <v>1070</v>
      </c>
      <c r="D678" s="33" t="s">
        <v>826</v>
      </c>
      <c r="E678" s="17" t="s">
        <v>4</v>
      </c>
      <c r="F678" s="17">
        <v>105000</v>
      </c>
      <c r="G678" s="28" t="s">
        <v>928</v>
      </c>
      <c r="H678" s="30">
        <v>15000</v>
      </c>
      <c r="I678" s="21">
        <v>45512</v>
      </c>
      <c r="J678" s="21"/>
      <c r="K678" s="18" t="s">
        <v>990</v>
      </c>
      <c r="L678" s="27">
        <v>0.14285714285714285</v>
      </c>
      <c r="M678" s="2" t="s">
        <v>1137</v>
      </c>
      <c r="N678" s="2" t="s">
        <v>54</v>
      </c>
      <c r="O678" s="2" t="s">
        <v>82</v>
      </c>
      <c r="P678" s="2" t="s">
        <v>1148</v>
      </c>
      <c r="W678" s="2">
        <v>23065</v>
      </c>
      <c r="X678" s="2">
        <v>0</v>
      </c>
      <c r="Y678" s="2">
        <v>22288</v>
      </c>
      <c r="Z678" s="2">
        <v>0</v>
      </c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>
        <f t="shared" si="11"/>
        <v>45353</v>
      </c>
      <c r="AV678" s="2">
        <f t="shared" si="11"/>
        <v>0</v>
      </c>
    </row>
    <row r="679" spans="1:48" x14ac:dyDescent="0.25">
      <c r="A679" s="2">
        <v>678</v>
      </c>
      <c r="B679" s="16" t="s">
        <v>386</v>
      </c>
      <c r="C679" s="26" t="s">
        <v>1070</v>
      </c>
      <c r="D679" s="33" t="s">
        <v>827</v>
      </c>
      <c r="E679" s="17" t="s">
        <v>15</v>
      </c>
      <c r="F679" s="17">
        <v>41500</v>
      </c>
      <c r="G679" s="28" t="s">
        <v>929</v>
      </c>
      <c r="H679" s="30">
        <v>5000</v>
      </c>
      <c r="I679" s="21">
        <v>45512</v>
      </c>
      <c r="J679" s="21"/>
      <c r="K679" s="18" t="s">
        <v>990</v>
      </c>
      <c r="L679" s="27">
        <v>0.12048192771084337</v>
      </c>
      <c r="M679" s="2" t="s">
        <v>1137</v>
      </c>
      <c r="N679" s="2" t="s">
        <v>53</v>
      </c>
      <c r="O679" s="2" t="s">
        <v>62</v>
      </c>
      <c r="P679" s="2" t="s">
        <v>1148</v>
      </c>
      <c r="W679" s="2">
        <v>6848</v>
      </c>
      <c r="X679" s="2">
        <v>20.39</v>
      </c>
      <c r="Y679" s="2">
        <v>6670</v>
      </c>
      <c r="Z679" s="2">
        <v>2.31</v>
      </c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>
        <f t="shared" si="11"/>
        <v>13518</v>
      </c>
      <c r="AV679" s="2">
        <f t="shared" si="11"/>
        <v>22.7</v>
      </c>
    </row>
    <row r="680" spans="1:48" x14ac:dyDescent="0.25">
      <c r="A680" s="2">
        <v>679</v>
      </c>
      <c r="B680" s="16" t="s">
        <v>386</v>
      </c>
      <c r="C680" s="26" t="s">
        <v>1071</v>
      </c>
      <c r="D680" s="33" t="s">
        <v>828</v>
      </c>
      <c r="E680" s="17" t="s">
        <v>4</v>
      </c>
      <c r="F680" s="17">
        <v>105000</v>
      </c>
      <c r="G680" s="28" t="s">
        <v>928</v>
      </c>
      <c r="H680" s="30">
        <v>15000</v>
      </c>
      <c r="I680" s="21">
        <v>45512</v>
      </c>
      <c r="J680" s="21"/>
      <c r="K680" s="18" t="s">
        <v>990</v>
      </c>
      <c r="L680" s="27">
        <v>0.14285714285714285</v>
      </c>
      <c r="M680" s="2" t="s">
        <v>1137</v>
      </c>
      <c r="N680" s="2" t="s">
        <v>54</v>
      </c>
      <c r="O680" s="2" t="s">
        <v>82</v>
      </c>
      <c r="P680" s="2" t="s">
        <v>1148</v>
      </c>
      <c r="W680" s="2">
        <v>15636</v>
      </c>
      <c r="X680" s="2">
        <v>0</v>
      </c>
      <c r="Y680" s="2">
        <v>16254</v>
      </c>
      <c r="Z680" s="2">
        <v>0</v>
      </c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>
        <f t="shared" si="11"/>
        <v>31890</v>
      </c>
      <c r="AV680" s="2">
        <f t="shared" si="11"/>
        <v>0</v>
      </c>
    </row>
    <row r="681" spans="1:48" x14ac:dyDescent="0.25">
      <c r="A681" s="2">
        <v>680</v>
      </c>
      <c r="B681" s="16" t="s">
        <v>386</v>
      </c>
      <c r="C681" s="26" t="s">
        <v>1072</v>
      </c>
      <c r="D681" s="33" t="s">
        <v>829</v>
      </c>
      <c r="E681" s="17" t="s">
        <v>11</v>
      </c>
      <c r="F681" s="17">
        <v>1110000</v>
      </c>
      <c r="G681" s="28" t="s">
        <v>101</v>
      </c>
      <c r="H681" s="30">
        <v>176000</v>
      </c>
      <c r="I681" s="21">
        <v>45512</v>
      </c>
      <c r="J681" s="21"/>
      <c r="K681" s="18" t="s">
        <v>990</v>
      </c>
      <c r="L681" s="27">
        <v>0.15855855855855855</v>
      </c>
      <c r="M681" s="2" t="s">
        <v>1138</v>
      </c>
      <c r="N681" s="2" t="s">
        <v>55</v>
      </c>
      <c r="O681" s="2" t="s">
        <v>26</v>
      </c>
      <c r="P681" s="2" t="s">
        <v>1149</v>
      </c>
      <c r="W681" s="2">
        <v>289237</v>
      </c>
      <c r="X681" s="2">
        <v>0</v>
      </c>
      <c r="Y681" s="2">
        <v>309781</v>
      </c>
      <c r="Z681" s="2">
        <v>0</v>
      </c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>
        <f t="shared" si="11"/>
        <v>599018</v>
      </c>
      <c r="AV681" s="2">
        <f t="shared" si="11"/>
        <v>0</v>
      </c>
    </row>
    <row r="682" spans="1:48" x14ac:dyDescent="0.25">
      <c r="A682" s="2">
        <v>681</v>
      </c>
      <c r="B682" s="16" t="s">
        <v>386</v>
      </c>
      <c r="C682" s="26" t="s">
        <v>1072</v>
      </c>
      <c r="D682" s="33" t="s">
        <v>830</v>
      </c>
      <c r="E682" s="17" t="s">
        <v>11</v>
      </c>
      <c r="F682" s="17">
        <v>3465000</v>
      </c>
      <c r="G682" s="28" t="s">
        <v>157</v>
      </c>
      <c r="H682" s="30">
        <v>480000</v>
      </c>
      <c r="I682" s="21">
        <v>45512</v>
      </c>
      <c r="J682" s="21"/>
      <c r="K682" s="18" t="s">
        <v>990</v>
      </c>
      <c r="L682" s="27">
        <v>0.13852813852813853</v>
      </c>
      <c r="M682" s="2" t="s">
        <v>1137</v>
      </c>
      <c r="N682" s="2" t="s">
        <v>55</v>
      </c>
      <c r="O682" s="2" t="s">
        <v>26</v>
      </c>
      <c r="P682" s="2" t="s">
        <v>1149</v>
      </c>
      <c r="W682" s="2">
        <v>1061108</v>
      </c>
      <c r="X682" s="2">
        <v>0</v>
      </c>
      <c r="Y682" s="2">
        <v>1102352</v>
      </c>
      <c r="Z682" s="2">
        <v>0</v>
      </c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>
        <f t="shared" si="11"/>
        <v>2163460</v>
      </c>
      <c r="AV682" s="2">
        <f t="shared" si="11"/>
        <v>0</v>
      </c>
    </row>
    <row r="683" spans="1:48" x14ac:dyDescent="0.25">
      <c r="A683" s="2">
        <v>682</v>
      </c>
      <c r="B683" s="16" t="s">
        <v>386</v>
      </c>
      <c r="C683" s="26" t="s">
        <v>1073</v>
      </c>
      <c r="D683" s="33" t="s">
        <v>831</v>
      </c>
      <c r="E683" s="17" t="s">
        <v>11</v>
      </c>
      <c r="F683" s="17">
        <v>1110000</v>
      </c>
      <c r="G683" s="28" t="s">
        <v>101</v>
      </c>
      <c r="H683" s="30">
        <v>385000</v>
      </c>
      <c r="I683" s="21">
        <v>45512</v>
      </c>
      <c r="J683" s="21"/>
      <c r="K683" s="18" t="s">
        <v>990</v>
      </c>
      <c r="L683" s="27">
        <v>0.34684684684684686</v>
      </c>
      <c r="M683" s="2" t="s">
        <v>1139</v>
      </c>
      <c r="N683" s="2" t="s">
        <v>55</v>
      </c>
      <c r="O683" s="2" t="s">
        <v>26</v>
      </c>
      <c r="P683" s="2" t="s">
        <v>1149</v>
      </c>
      <c r="W683" s="2">
        <v>362294</v>
      </c>
      <c r="X683" s="2">
        <v>0</v>
      </c>
      <c r="Y683" s="2">
        <v>383843</v>
      </c>
      <c r="Z683" s="2">
        <v>0</v>
      </c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>
        <f t="shared" si="11"/>
        <v>746137</v>
      </c>
      <c r="AV683" s="2">
        <f t="shared" si="11"/>
        <v>0</v>
      </c>
    </row>
    <row r="684" spans="1:48" x14ac:dyDescent="0.25">
      <c r="A684" s="2">
        <v>683</v>
      </c>
      <c r="B684" s="16" t="s">
        <v>386</v>
      </c>
      <c r="C684" s="26" t="s">
        <v>1074</v>
      </c>
      <c r="D684" s="33" t="s">
        <v>832</v>
      </c>
      <c r="E684" s="17" t="s">
        <v>17</v>
      </c>
      <c r="F684" s="17">
        <v>690000</v>
      </c>
      <c r="G684" s="28" t="s">
        <v>144</v>
      </c>
      <c r="H684" s="30">
        <v>20000</v>
      </c>
      <c r="I684" s="21">
        <v>45512</v>
      </c>
      <c r="J684" s="21"/>
      <c r="K684" s="18" t="s">
        <v>990</v>
      </c>
      <c r="L684" s="27">
        <v>2.8985507246376812E-2</v>
      </c>
      <c r="M684" s="2" t="s">
        <v>1137</v>
      </c>
      <c r="N684" s="2" t="s">
        <v>54</v>
      </c>
      <c r="O684" s="2" t="s">
        <v>66</v>
      </c>
      <c r="P684" s="2" t="s">
        <v>1149</v>
      </c>
      <c r="W684" s="2">
        <v>46951</v>
      </c>
      <c r="X684" s="2">
        <v>0</v>
      </c>
      <c r="Y684" s="2">
        <v>43822</v>
      </c>
      <c r="Z684" s="2">
        <v>0</v>
      </c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>
        <f t="shared" si="11"/>
        <v>90773</v>
      </c>
      <c r="AV684" s="2">
        <f t="shared" si="11"/>
        <v>0</v>
      </c>
    </row>
    <row r="685" spans="1:48" x14ac:dyDescent="0.25">
      <c r="A685" s="2">
        <v>684</v>
      </c>
      <c r="B685" s="16" t="s">
        <v>386</v>
      </c>
      <c r="C685" s="26" t="s">
        <v>1074</v>
      </c>
      <c r="D685" s="33" t="s">
        <v>833</v>
      </c>
      <c r="E685" s="17" t="s">
        <v>11</v>
      </c>
      <c r="F685" s="17">
        <v>10380000</v>
      </c>
      <c r="G685" s="28" t="s">
        <v>123</v>
      </c>
      <c r="H685" s="30">
        <v>3960000</v>
      </c>
      <c r="I685" s="21">
        <v>45512</v>
      </c>
      <c r="J685" s="21"/>
      <c r="K685" s="18" t="s">
        <v>990</v>
      </c>
      <c r="L685" s="27">
        <v>0.38150289017341038</v>
      </c>
      <c r="M685" s="2" t="s">
        <v>1139</v>
      </c>
      <c r="N685" s="2" t="s">
        <v>55</v>
      </c>
      <c r="O685" s="2" t="s">
        <v>26</v>
      </c>
      <c r="P685" s="2" t="s">
        <v>1149</v>
      </c>
      <c r="W685" s="2">
        <v>3071116</v>
      </c>
      <c r="X685" s="2">
        <v>0</v>
      </c>
      <c r="Y685" s="2">
        <v>3657922</v>
      </c>
      <c r="Z685" s="2">
        <v>0</v>
      </c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>
        <f t="shared" si="11"/>
        <v>6729038</v>
      </c>
      <c r="AV685" s="2">
        <f t="shared" si="11"/>
        <v>0</v>
      </c>
    </row>
    <row r="686" spans="1:48" x14ac:dyDescent="0.25">
      <c r="A686" s="2">
        <v>685</v>
      </c>
      <c r="B686" s="16" t="s">
        <v>386</v>
      </c>
      <c r="C686" s="26" t="s">
        <v>1074</v>
      </c>
      <c r="D686" s="33" t="s">
        <v>834</v>
      </c>
      <c r="E686" s="17" t="s">
        <v>11</v>
      </c>
      <c r="F686" s="17">
        <v>1730000</v>
      </c>
      <c r="G686" s="28" t="s">
        <v>147</v>
      </c>
      <c r="H686" s="30">
        <v>1166000</v>
      </c>
      <c r="I686" s="21">
        <v>45512</v>
      </c>
      <c r="J686" s="21"/>
      <c r="K686" s="18" t="s">
        <v>990</v>
      </c>
      <c r="L686" s="27">
        <v>0.67398843930635843</v>
      </c>
      <c r="M686" s="2" t="s">
        <v>1141</v>
      </c>
      <c r="N686" s="2" t="s">
        <v>55</v>
      </c>
      <c r="O686" s="2" t="s">
        <v>26</v>
      </c>
      <c r="P686" s="2" t="s">
        <v>1149</v>
      </c>
      <c r="W686" s="2">
        <v>538415</v>
      </c>
      <c r="X686" s="2">
        <v>0</v>
      </c>
      <c r="Y686" s="2">
        <v>501680</v>
      </c>
      <c r="Z686" s="2">
        <v>0</v>
      </c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>
        <f t="shared" si="11"/>
        <v>1040095</v>
      </c>
      <c r="AV686" s="2">
        <f t="shared" si="11"/>
        <v>0</v>
      </c>
    </row>
    <row r="687" spans="1:48" x14ac:dyDescent="0.25">
      <c r="A687" s="2">
        <v>686</v>
      </c>
      <c r="B687" s="16" t="s">
        <v>386</v>
      </c>
      <c r="C687" s="26" t="s">
        <v>1074</v>
      </c>
      <c r="D687" s="33" t="s">
        <v>835</v>
      </c>
      <c r="E687" s="17" t="s">
        <v>11</v>
      </c>
      <c r="F687" s="17">
        <v>2180000</v>
      </c>
      <c r="G687" s="28" t="s">
        <v>149</v>
      </c>
      <c r="H687" s="30">
        <v>213000</v>
      </c>
      <c r="I687" s="21">
        <v>45512</v>
      </c>
      <c r="J687" s="21"/>
      <c r="K687" s="18" t="s">
        <v>990</v>
      </c>
      <c r="L687" s="27">
        <v>9.7706422018348629E-2</v>
      </c>
      <c r="M687" s="2" t="s">
        <v>1137</v>
      </c>
      <c r="N687" s="2" t="s">
        <v>55</v>
      </c>
      <c r="O687" s="2" t="s">
        <v>26</v>
      </c>
      <c r="P687" s="2" t="s">
        <v>1149</v>
      </c>
      <c r="W687" s="2">
        <v>217232</v>
      </c>
      <c r="X687" s="2">
        <v>36</v>
      </c>
      <c r="Y687" s="2">
        <v>161704</v>
      </c>
      <c r="Z687" s="2">
        <v>0</v>
      </c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>
        <f t="shared" si="11"/>
        <v>378936</v>
      </c>
      <c r="AV687" s="2">
        <f t="shared" si="11"/>
        <v>36</v>
      </c>
    </row>
    <row r="688" spans="1:48" x14ac:dyDescent="0.25">
      <c r="A688" s="2">
        <v>687</v>
      </c>
      <c r="B688" s="16" t="s">
        <v>386</v>
      </c>
      <c r="C688" s="26" t="s">
        <v>1074</v>
      </c>
      <c r="D688" s="33" t="s">
        <v>836</v>
      </c>
      <c r="E688" s="17" t="s">
        <v>11</v>
      </c>
      <c r="F688" s="17">
        <v>2770000</v>
      </c>
      <c r="G688" s="28" t="s">
        <v>121</v>
      </c>
      <c r="H688" s="30">
        <v>440000</v>
      </c>
      <c r="I688" s="21">
        <v>45512</v>
      </c>
      <c r="J688" s="21"/>
      <c r="K688" s="18" t="s">
        <v>990</v>
      </c>
      <c r="L688" s="27">
        <v>0.1588447653429603</v>
      </c>
      <c r="M688" s="2" t="s">
        <v>1138</v>
      </c>
      <c r="N688" s="2" t="s">
        <v>55</v>
      </c>
      <c r="O688" s="2" t="s">
        <v>26</v>
      </c>
      <c r="P688" s="2" t="s">
        <v>1149</v>
      </c>
      <c r="W688" s="2">
        <v>449404</v>
      </c>
      <c r="X688" s="2">
        <v>0</v>
      </c>
      <c r="Y688" s="2">
        <v>390668</v>
      </c>
      <c r="Z688" s="2">
        <v>0</v>
      </c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>
        <f t="shared" si="11"/>
        <v>840072</v>
      </c>
      <c r="AV688" s="2">
        <f t="shared" si="11"/>
        <v>0</v>
      </c>
    </row>
    <row r="689" spans="1:48" x14ac:dyDescent="0.25">
      <c r="A689" s="2">
        <v>688</v>
      </c>
      <c r="B689" s="16" t="s">
        <v>386</v>
      </c>
      <c r="C689" s="26" t="s">
        <v>1074</v>
      </c>
      <c r="D689" s="33" t="s">
        <v>837</v>
      </c>
      <c r="E689" s="17" t="s">
        <v>11</v>
      </c>
      <c r="F689" s="17">
        <v>2770000</v>
      </c>
      <c r="G689" s="28" t="s">
        <v>121</v>
      </c>
      <c r="H689" s="30">
        <v>415000</v>
      </c>
      <c r="I689" s="21">
        <v>45512</v>
      </c>
      <c r="J689" s="21"/>
      <c r="K689" s="18" t="s">
        <v>990</v>
      </c>
      <c r="L689" s="27">
        <v>0.14981949458483754</v>
      </c>
      <c r="M689" s="2" t="s">
        <v>1137</v>
      </c>
      <c r="N689" s="2" t="s">
        <v>55</v>
      </c>
      <c r="O689" s="2" t="s">
        <v>26</v>
      </c>
      <c r="P689" s="2" t="s">
        <v>1149</v>
      </c>
      <c r="W689" s="2">
        <v>669832</v>
      </c>
      <c r="X689" s="2">
        <v>0</v>
      </c>
      <c r="Y689" s="2">
        <v>639519</v>
      </c>
      <c r="Z689" s="2">
        <v>0</v>
      </c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>
        <f t="shared" si="11"/>
        <v>1309351</v>
      </c>
      <c r="AV689" s="2">
        <f t="shared" si="11"/>
        <v>0</v>
      </c>
    </row>
    <row r="690" spans="1:48" x14ac:dyDescent="0.25">
      <c r="A690" s="2">
        <v>689</v>
      </c>
      <c r="B690" s="16" t="s">
        <v>386</v>
      </c>
      <c r="C690" s="26" t="s">
        <v>1074</v>
      </c>
      <c r="D690" s="33" t="s">
        <v>838</v>
      </c>
      <c r="E690" s="17" t="s">
        <v>11</v>
      </c>
      <c r="F690" s="17">
        <v>3465000</v>
      </c>
      <c r="G690" s="28" t="s">
        <v>157</v>
      </c>
      <c r="H690" s="30">
        <v>650000</v>
      </c>
      <c r="I690" s="21">
        <v>45512</v>
      </c>
      <c r="J690" s="21"/>
      <c r="K690" s="18" t="s">
        <v>990</v>
      </c>
      <c r="L690" s="27">
        <v>0.18759018759018758</v>
      </c>
      <c r="M690" s="2" t="s">
        <v>1138</v>
      </c>
      <c r="N690" s="2" t="s">
        <v>55</v>
      </c>
      <c r="O690" s="2" t="s">
        <v>26</v>
      </c>
      <c r="P690" s="2" t="s">
        <v>1149</v>
      </c>
      <c r="W690" s="2">
        <v>743616</v>
      </c>
      <c r="X690" s="2">
        <v>0</v>
      </c>
      <c r="Y690" s="2">
        <v>721336</v>
      </c>
      <c r="Z690" s="2">
        <v>0</v>
      </c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>
        <f t="shared" si="11"/>
        <v>1464952</v>
      </c>
      <c r="AV690" s="2">
        <f t="shared" si="11"/>
        <v>0</v>
      </c>
    </row>
    <row r="691" spans="1:48" x14ac:dyDescent="0.25">
      <c r="A691" s="2">
        <v>690</v>
      </c>
      <c r="B691" s="16" t="s">
        <v>386</v>
      </c>
      <c r="C691" s="26" t="s">
        <v>1074</v>
      </c>
      <c r="D691" s="33" t="s">
        <v>839</v>
      </c>
      <c r="E691" s="17" t="s">
        <v>11</v>
      </c>
      <c r="F691" s="17">
        <v>3465000</v>
      </c>
      <c r="G691" s="28" t="s">
        <v>157</v>
      </c>
      <c r="H691" s="30">
        <v>250000</v>
      </c>
      <c r="I691" s="21">
        <v>45512</v>
      </c>
      <c r="J691" s="21"/>
      <c r="K691" s="18" t="s">
        <v>990</v>
      </c>
      <c r="L691" s="27">
        <v>7.2150072150072145E-2</v>
      </c>
      <c r="M691" s="2" t="s">
        <v>1137</v>
      </c>
      <c r="N691" s="2" t="s">
        <v>55</v>
      </c>
      <c r="O691" s="2" t="s">
        <v>26</v>
      </c>
      <c r="P691" s="2" t="s">
        <v>1149</v>
      </c>
      <c r="W691" s="2">
        <v>743080</v>
      </c>
      <c r="X691" s="2">
        <v>76</v>
      </c>
      <c r="Y691" s="2">
        <v>840968</v>
      </c>
      <c r="Z691" s="2">
        <v>16</v>
      </c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>
        <f t="shared" si="11"/>
        <v>1584048</v>
      </c>
      <c r="AV691" s="2">
        <f t="shared" si="11"/>
        <v>92</v>
      </c>
    </row>
    <row r="692" spans="1:48" x14ac:dyDescent="0.25">
      <c r="A692" s="2">
        <v>691</v>
      </c>
      <c r="B692" s="16" t="s">
        <v>386</v>
      </c>
      <c r="C692" s="26" t="s">
        <v>1074</v>
      </c>
      <c r="D692" s="33" t="s">
        <v>840</v>
      </c>
      <c r="E692" s="17" t="s">
        <v>11</v>
      </c>
      <c r="F692" s="17">
        <v>4330000</v>
      </c>
      <c r="G692" s="28" t="s">
        <v>153</v>
      </c>
      <c r="H692" s="30">
        <v>710000</v>
      </c>
      <c r="I692" s="21">
        <v>45512</v>
      </c>
      <c r="J692" s="21"/>
      <c r="K692" s="18" t="s">
        <v>990</v>
      </c>
      <c r="L692" s="27">
        <v>0.16397228637413394</v>
      </c>
      <c r="M692" s="2" t="s">
        <v>1138</v>
      </c>
      <c r="N692" s="2" t="s">
        <v>55</v>
      </c>
      <c r="O692" s="2" t="s">
        <v>26</v>
      </c>
      <c r="P692" s="2" t="s">
        <v>1149</v>
      </c>
      <c r="W692" s="2">
        <v>1257475</v>
      </c>
      <c r="X692" s="2">
        <v>0</v>
      </c>
      <c r="Y692" s="2">
        <v>1078950</v>
      </c>
      <c r="Z692" s="2">
        <v>0</v>
      </c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>
        <f t="shared" si="11"/>
        <v>2336425</v>
      </c>
      <c r="AV692" s="2">
        <f t="shared" si="11"/>
        <v>0</v>
      </c>
    </row>
    <row r="693" spans="1:48" x14ac:dyDescent="0.25">
      <c r="A693" s="2">
        <v>692</v>
      </c>
      <c r="B693" s="16" t="s">
        <v>386</v>
      </c>
      <c r="C693" s="26" t="s">
        <v>1074</v>
      </c>
      <c r="D693" s="33" t="s">
        <v>841</v>
      </c>
      <c r="E693" s="17" t="s">
        <v>11</v>
      </c>
      <c r="F693" s="17">
        <v>4330000</v>
      </c>
      <c r="G693" s="28" t="s">
        <v>153</v>
      </c>
      <c r="H693" s="30">
        <v>1610000</v>
      </c>
      <c r="I693" s="21">
        <v>45512</v>
      </c>
      <c r="J693" s="21"/>
      <c r="K693" s="18" t="s">
        <v>990</v>
      </c>
      <c r="L693" s="27">
        <v>0.37182448036951499</v>
      </c>
      <c r="M693" s="2" t="s">
        <v>1139</v>
      </c>
      <c r="N693" s="2" t="s">
        <v>55</v>
      </c>
      <c r="O693" s="2" t="s">
        <v>26</v>
      </c>
      <c r="P693" s="2" t="s">
        <v>1149</v>
      </c>
      <c r="W693" s="2">
        <v>1632740</v>
      </c>
      <c r="X693" s="2">
        <v>0</v>
      </c>
      <c r="Y693" s="2">
        <v>1555795</v>
      </c>
      <c r="Z693" s="2">
        <v>0</v>
      </c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>
        <f t="shared" si="11"/>
        <v>3188535</v>
      </c>
      <c r="AV693" s="2">
        <f t="shared" si="11"/>
        <v>0</v>
      </c>
    </row>
    <row r="694" spans="1:48" x14ac:dyDescent="0.25">
      <c r="A694" s="2">
        <v>693</v>
      </c>
      <c r="B694" s="16" t="s">
        <v>386</v>
      </c>
      <c r="C694" s="26" t="s">
        <v>1074</v>
      </c>
      <c r="D694" s="33" t="s">
        <v>842</v>
      </c>
      <c r="E694" s="17" t="s">
        <v>11</v>
      </c>
      <c r="F694" s="17">
        <v>4330000</v>
      </c>
      <c r="G694" s="28" t="s">
        <v>153</v>
      </c>
      <c r="H694" s="30">
        <v>375000</v>
      </c>
      <c r="I694" s="21">
        <v>45512</v>
      </c>
      <c r="J694" s="21"/>
      <c r="K694" s="18" t="s">
        <v>990</v>
      </c>
      <c r="L694" s="27">
        <v>8.6605080831408776E-2</v>
      </c>
      <c r="M694" s="2" t="s">
        <v>1137</v>
      </c>
      <c r="N694" s="2" t="s">
        <v>55</v>
      </c>
      <c r="O694" s="2" t="s">
        <v>26</v>
      </c>
      <c r="P694" s="2" t="s">
        <v>1149</v>
      </c>
      <c r="W694" s="2">
        <v>466970</v>
      </c>
      <c r="X694" s="2">
        <v>0</v>
      </c>
      <c r="Y694" s="2">
        <v>491390</v>
      </c>
      <c r="Z694" s="2">
        <v>0</v>
      </c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>
        <f t="shared" si="11"/>
        <v>958360</v>
      </c>
      <c r="AV694" s="2">
        <f t="shared" si="11"/>
        <v>0</v>
      </c>
    </row>
    <row r="695" spans="1:48" x14ac:dyDescent="0.25">
      <c r="A695" s="2">
        <v>694</v>
      </c>
      <c r="B695" s="16" t="s">
        <v>386</v>
      </c>
      <c r="C695" s="26" t="s">
        <v>1074</v>
      </c>
      <c r="D695" s="33" t="s">
        <v>830</v>
      </c>
      <c r="E695" s="17" t="s">
        <v>11</v>
      </c>
      <c r="F695" s="17">
        <v>5540000</v>
      </c>
      <c r="G695" s="28" t="s">
        <v>102</v>
      </c>
      <c r="H695" s="30">
        <v>132000</v>
      </c>
      <c r="I695" s="21">
        <v>45512</v>
      </c>
      <c r="J695" s="21"/>
      <c r="K695" s="18" t="s">
        <v>990</v>
      </c>
      <c r="L695" s="27">
        <v>2.3826714801444042E-2</v>
      </c>
      <c r="M695" s="2" t="s">
        <v>1137</v>
      </c>
      <c r="N695" s="2" t="s">
        <v>55</v>
      </c>
      <c r="O695" s="2" t="s">
        <v>26</v>
      </c>
      <c r="P695" s="2" t="s">
        <v>1149</v>
      </c>
      <c r="W695" s="2">
        <v>374032</v>
      </c>
      <c r="X695" s="2">
        <v>0</v>
      </c>
      <c r="Y695" s="2">
        <v>405656</v>
      </c>
      <c r="Z695" s="2">
        <v>0</v>
      </c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>
        <f t="shared" si="11"/>
        <v>779688</v>
      </c>
      <c r="AV695" s="2">
        <f t="shared" si="11"/>
        <v>0</v>
      </c>
    </row>
    <row r="696" spans="1:48" x14ac:dyDescent="0.25">
      <c r="A696" s="2">
        <v>695</v>
      </c>
      <c r="B696" s="16" t="s">
        <v>386</v>
      </c>
      <c r="C696" s="26" t="s">
        <v>1074</v>
      </c>
      <c r="D696" s="33" t="s">
        <v>843</v>
      </c>
      <c r="E696" s="17" t="s">
        <v>11</v>
      </c>
      <c r="F696" s="17">
        <v>8660000</v>
      </c>
      <c r="G696" s="28" t="s">
        <v>920</v>
      </c>
      <c r="H696" s="30">
        <v>2760000</v>
      </c>
      <c r="I696" s="21">
        <v>45512</v>
      </c>
      <c r="J696" s="21"/>
      <c r="K696" s="18" t="s">
        <v>990</v>
      </c>
      <c r="L696" s="27">
        <v>0.3187066974595843</v>
      </c>
      <c r="M696" s="2" t="s">
        <v>1139</v>
      </c>
      <c r="N696" s="2" t="s">
        <v>55</v>
      </c>
      <c r="O696" s="2" t="s">
        <v>26</v>
      </c>
      <c r="P696" s="2" t="s">
        <v>1149</v>
      </c>
      <c r="W696" s="2">
        <v>3996312</v>
      </c>
      <c r="X696" s="2">
        <v>0</v>
      </c>
      <c r="Y696" s="2">
        <v>3526764</v>
      </c>
      <c r="Z696" s="2">
        <v>0</v>
      </c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>
        <f t="shared" si="11"/>
        <v>7523076</v>
      </c>
      <c r="AV696" s="2">
        <f t="shared" si="11"/>
        <v>0</v>
      </c>
    </row>
    <row r="697" spans="1:48" x14ac:dyDescent="0.25">
      <c r="A697" s="2">
        <v>696</v>
      </c>
      <c r="B697" s="16" t="s">
        <v>386</v>
      </c>
      <c r="C697" s="26" t="s">
        <v>1074</v>
      </c>
      <c r="D697" s="33" t="s">
        <v>844</v>
      </c>
      <c r="E697" s="17" t="s">
        <v>11</v>
      </c>
      <c r="F697" s="17">
        <v>6930000</v>
      </c>
      <c r="G697" s="28" t="s">
        <v>160</v>
      </c>
      <c r="H697" s="30">
        <v>1166000</v>
      </c>
      <c r="I697" s="21">
        <v>45512</v>
      </c>
      <c r="J697" s="21"/>
      <c r="K697" s="18" t="s">
        <v>990</v>
      </c>
      <c r="L697" s="27">
        <v>0.16825396825396827</v>
      </c>
      <c r="M697" s="2" t="s">
        <v>1138</v>
      </c>
      <c r="N697" s="2" t="s">
        <v>55</v>
      </c>
      <c r="O697" s="2" t="s">
        <v>26</v>
      </c>
      <c r="P697" s="2" t="s">
        <v>1149</v>
      </c>
      <c r="W697" s="2">
        <v>1167288</v>
      </c>
      <c r="X697" s="2">
        <v>0</v>
      </c>
      <c r="Y697" s="2">
        <v>1036024</v>
      </c>
      <c r="Z697" s="2">
        <v>0</v>
      </c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>
        <f t="shared" si="11"/>
        <v>2203312</v>
      </c>
      <c r="AV697" s="2">
        <f t="shared" si="11"/>
        <v>0</v>
      </c>
    </row>
    <row r="698" spans="1:48" x14ac:dyDescent="0.25">
      <c r="A698" s="2">
        <v>697</v>
      </c>
      <c r="B698" s="16" t="s">
        <v>386</v>
      </c>
      <c r="C698" s="26" t="s">
        <v>1074</v>
      </c>
      <c r="D698" s="33" t="s">
        <v>845</v>
      </c>
      <c r="E698" s="17" t="s">
        <v>19</v>
      </c>
      <c r="F698" s="17">
        <v>4330000</v>
      </c>
      <c r="G698" s="28" t="s">
        <v>930</v>
      </c>
      <c r="H698" s="30">
        <v>990000</v>
      </c>
      <c r="I698" s="21">
        <v>45512</v>
      </c>
      <c r="J698" s="21"/>
      <c r="K698" s="18" t="s">
        <v>990</v>
      </c>
      <c r="L698" s="27">
        <v>0.22863741339491916</v>
      </c>
      <c r="M698" s="2" t="s">
        <v>1138</v>
      </c>
      <c r="N698" s="2" t="s">
        <v>55</v>
      </c>
      <c r="O698" s="2" t="s">
        <v>26</v>
      </c>
      <c r="P698" s="2" t="s">
        <v>1149</v>
      </c>
      <c r="W698" s="2">
        <v>429975</v>
      </c>
      <c r="X698" s="2">
        <v>160</v>
      </c>
      <c r="Y698" s="2">
        <v>410155</v>
      </c>
      <c r="Z698" s="2">
        <v>100</v>
      </c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>
        <f t="shared" si="11"/>
        <v>840130</v>
      </c>
      <c r="AV698" s="2">
        <f t="shared" si="11"/>
        <v>260</v>
      </c>
    </row>
    <row r="699" spans="1:48" x14ac:dyDescent="0.25">
      <c r="A699" s="2">
        <v>698</v>
      </c>
      <c r="B699" s="16" t="s">
        <v>386</v>
      </c>
      <c r="C699" s="26" t="s">
        <v>1074</v>
      </c>
      <c r="D699" s="33" t="s">
        <v>846</v>
      </c>
      <c r="E699" s="17" t="s">
        <v>49</v>
      </c>
      <c r="F699" s="17">
        <v>30000000</v>
      </c>
      <c r="G699" s="28" t="s">
        <v>931</v>
      </c>
      <c r="H699" s="30">
        <v>8820000</v>
      </c>
      <c r="I699" s="21">
        <v>45512</v>
      </c>
      <c r="J699" s="21"/>
      <c r="K699" s="18" t="s">
        <v>990</v>
      </c>
      <c r="L699" s="27">
        <v>0.29399999999999998</v>
      </c>
      <c r="M699" s="2" t="s">
        <v>1138</v>
      </c>
      <c r="N699" s="2" t="s">
        <v>55</v>
      </c>
      <c r="O699" s="2" t="s">
        <v>35</v>
      </c>
      <c r="P699" s="2" t="s">
        <v>1149</v>
      </c>
      <c r="W699" s="2">
        <v>5337120</v>
      </c>
      <c r="X699" s="2">
        <v>0</v>
      </c>
      <c r="Y699" s="2">
        <v>4723056</v>
      </c>
      <c r="Z699" s="2">
        <v>0</v>
      </c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>
        <f t="shared" si="11"/>
        <v>10060176</v>
      </c>
      <c r="AV699" s="2">
        <f t="shared" si="11"/>
        <v>0</v>
      </c>
    </row>
    <row r="700" spans="1:48" x14ac:dyDescent="0.25">
      <c r="A700" s="2">
        <v>699</v>
      </c>
      <c r="B700" s="16" t="s">
        <v>386</v>
      </c>
      <c r="C700" s="26" t="s">
        <v>1075</v>
      </c>
      <c r="D700" s="33" t="s">
        <v>847</v>
      </c>
      <c r="E700" s="17" t="s">
        <v>4</v>
      </c>
      <c r="F700" s="17">
        <v>13200</v>
      </c>
      <c r="G700" s="28" t="s">
        <v>134</v>
      </c>
      <c r="H700" s="30">
        <v>5500</v>
      </c>
      <c r="I700" s="21">
        <v>45512</v>
      </c>
      <c r="J700" s="21"/>
      <c r="K700" s="18" t="s">
        <v>990</v>
      </c>
      <c r="L700" s="27">
        <v>0.41666666666666669</v>
      </c>
      <c r="M700" s="2" t="s">
        <v>1139</v>
      </c>
      <c r="N700" s="2" t="s">
        <v>54</v>
      </c>
      <c r="O700" s="2" t="s">
        <v>82</v>
      </c>
      <c r="P700" s="2" t="s">
        <v>1148</v>
      </c>
      <c r="W700" s="2">
        <v>2872</v>
      </c>
      <c r="X700" s="2">
        <v>0</v>
      </c>
      <c r="Y700" s="2">
        <v>2011</v>
      </c>
      <c r="Z700" s="2">
        <v>0</v>
      </c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>
        <f t="shared" si="11"/>
        <v>4883</v>
      </c>
      <c r="AV700" s="2">
        <f t="shared" si="11"/>
        <v>0</v>
      </c>
    </row>
    <row r="701" spans="1:48" x14ac:dyDescent="0.25">
      <c r="A701" s="2">
        <v>700</v>
      </c>
      <c r="B701" s="16" t="s">
        <v>386</v>
      </c>
      <c r="C701" s="26" t="s">
        <v>1075</v>
      </c>
      <c r="D701" s="33" t="s">
        <v>848</v>
      </c>
      <c r="E701" s="17" t="s">
        <v>8</v>
      </c>
      <c r="F701" s="17">
        <v>5500</v>
      </c>
      <c r="G701" s="28" t="s">
        <v>90</v>
      </c>
      <c r="H701" s="30">
        <v>4000</v>
      </c>
      <c r="I701" s="21">
        <v>45512</v>
      </c>
      <c r="J701" s="21"/>
      <c r="K701" s="18" t="s">
        <v>990</v>
      </c>
      <c r="L701" s="27">
        <v>0.72727272727272729</v>
      </c>
      <c r="M701" s="2" t="s">
        <v>1141</v>
      </c>
      <c r="N701" s="2" t="s">
        <v>57</v>
      </c>
      <c r="O701" s="2" t="s">
        <v>64</v>
      </c>
      <c r="P701" s="2" t="s">
        <v>1148</v>
      </c>
      <c r="W701" s="2">
        <v>58</v>
      </c>
      <c r="X701" s="2">
        <v>0</v>
      </c>
      <c r="Y701" s="2">
        <v>9</v>
      </c>
      <c r="Z701" s="2">
        <v>0</v>
      </c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>
        <f t="shared" si="11"/>
        <v>67</v>
      </c>
      <c r="AV701" s="2">
        <f t="shared" si="11"/>
        <v>0</v>
      </c>
    </row>
    <row r="702" spans="1:48" x14ac:dyDescent="0.25">
      <c r="A702" s="2">
        <v>701</v>
      </c>
      <c r="B702" s="16" t="s">
        <v>386</v>
      </c>
      <c r="C702" s="26" t="s">
        <v>1075</v>
      </c>
      <c r="D702" s="33" t="s">
        <v>849</v>
      </c>
      <c r="E702" s="17" t="s">
        <v>9</v>
      </c>
      <c r="F702" s="17">
        <v>345000</v>
      </c>
      <c r="G702" s="28" t="s">
        <v>932</v>
      </c>
      <c r="H702" s="30">
        <v>100000</v>
      </c>
      <c r="I702" s="21">
        <v>45512</v>
      </c>
      <c r="J702" s="21"/>
      <c r="K702" s="18" t="s">
        <v>990</v>
      </c>
      <c r="L702" s="27">
        <v>0.28985507246376813</v>
      </c>
      <c r="M702" s="2" t="s">
        <v>1138</v>
      </c>
      <c r="N702" s="2" t="s">
        <v>53</v>
      </c>
      <c r="O702" s="2" t="s">
        <v>63</v>
      </c>
      <c r="P702" s="2" t="s">
        <v>1149</v>
      </c>
      <c r="W702" s="2">
        <v>64467</v>
      </c>
      <c r="X702" s="2">
        <v>0</v>
      </c>
      <c r="Y702" s="2">
        <v>61576</v>
      </c>
      <c r="Z702" s="2">
        <v>0</v>
      </c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>
        <f t="shared" si="11"/>
        <v>126043</v>
      </c>
      <c r="AV702" s="2">
        <f t="shared" si="11"/>
        <v>0</v>
      </c>
    </row>
    <row r="703" spans="1:48" x14ac:dyDescent="0.25">
      <c r="A703" s="2">
        <v>702</v>
      </c>
      <c r="B703" s="16" t="s">
        <v>386</v>
      </c>
      <c r="C703" s="26" t="s">
        <v>1076</v>
      </c>
      <c r="D703" s="33" t="s">
        <v>850</v>
      </c>
      <c r="E703" s="17" t="s">
        <v>15</v>
      </c>
      <c r="F703" s="17">
        <v>23000</v>
      </c>
      <c r="G703" s="28" t="s">
        <v>933</v>
      </c>
      <c r="H703" s="30">
        <v>5000</v>
      </c>
      <c r="I703" s="21">
        <v>45512</v>
      </c>
      <c r="J703" s="21"/>
      <c r="K703" s="18" t="s">
        <v>990</v>
      </c>
      <c r="L703" s="27">
        <v>0.21739130434782608</v>
      </c>
      <c r="M703" s="2" t="s">
        <v>1138</v>
      </c>
      <c r="N703" s="2" t="s">
        <v>53</v>
      </c>
      <c r="O703" s="2" t="s">
        <v>62</v>
      </c>
      <c r="P703" s="2" t="s">
        <v>1148</v>
      </c>
      <c r="W703" s="2">
        <v>3320</v>
      </c>
      <c r="X703" s="2">
        <v>0</v>
      </c>
      <c r="Y703" s="2">
        <v>2979</v>
      </c>
      <c r="Z703" s="2">
        <v>0</v>
      </c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>
        <f t="shared" si="11"/>
        <v>6299</v>
      </c>
      <c r="AV703" s="2">
        <f t="shared" si="11"/>
        <v>0</v>
      </c>
    </row>
    <row r="704" spans="1:48" x14ac:dyDescent="0.25">
      <c r="A704" s="2">
        <v>703</v>
      </c>
      <c r="B704" s="16" t="s">
        <v>386</v>
      </c>
      <c r="C704" s="26" t="s">
        <v>1078</v>
      </c>
      <c r="D704" s="33" t="s">
        <v>851</v>
      </c>
      <c r="E704" s="17" t="s">
        <v>4</v>
      </c>
      <c r="F704" s="17">
        <v>23000</v>
      </c>
      <c r="G704" s="28" t="s">
        <v>103</v>
      </c>
      <c r="H704" s="30">
        <v>5000</v>
      </c>
      <c r="I704" s="21">
        <v>45512</v>
      </c>
      <c r="J704" s="21"/>
      <c r="K704" s="18" t="s">
        <v>990</v>
      </c>
      <c r="L704" s="27">
        <v>0.21739130434782608</v>
      </c>
      <c r="M704" s="2" t="s">
        <v>1138</v>
      </c>
      <c r="N704" s="2" t="s">
        <v>54</v>
      </c>
      <c r="O704" s="2" t="s">
        <v>82</v>
      </c>
      <c r="P704" s="2" t="s">
        <v>1148</v>
      </c>
      <c r="W704" s="2">
        <v>1411</v>
      </c>
      <c r="X704" s="2">
        <v>0</v>
      </c>
      <c r="Y704" s="2">
        <v>1287</v>
      </c>
      <c r="Z704" s="2">
        <v>0</v>
      </c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>
        <f t="shared" si="11"/>
        <v>2698</v>
      </c>
      <c r="AV704" s="2">
        <f t="shared" si="11"/>
        <v>0</v>
      </c>
    </row>
    <row r="705" spans="1:48" x14ac:dyDescent="0.25">
      <c r="A705" s="2">
        <v>704</v>
      </c>
      <c r="B705" s="16" t="s">
        <v>386</v>
      </c>
      <c r="C705" s="26" t="s">
        <v>1078</v>
      </c>
      <c r="D705" s="33" t="s">
        <v>852</v>
      </c>
      <c r="E705" s="17" t="s">
        <v>4</v>
      </c>
      <c r="F705" s="17">
        <v>23000</v>
      </c>
      <c r="G705" s="28" t="s">
        <v>103</v>
      </c>
      <c r="H705" s="30">
        <v>5000</v>
      </c>
      <c r="I705" s="21">
        <v>45512</v>
      </c>
      <c r="J705" s="21"/>
      <c r="K705" s="18" t="s">
        <v>990</v>
      </c>
      <c r="L705" s="27">
        <v>0.21739130434782608</v>
      </c>
      <c r="M705" s="2" t="s">
        <v>1138</v>
      </c>
      <c r="N705" s="2" t="s">
        <v>54</v>
      </c>
      <c r="O705" s="2" t="s">
        <v>82</v>
      </c>
      <c r="P705" s="2" t="s">
        <v>1148</v>
      </c>
      <c r="W705" s="2">
        <v>3178</v>
      </c>
      <c r="X705" s="2">
        <v>0</v>
      </c>
      <c r="Y705" s="2">
        <v>2900</v>
      </c>
      <c r="Z705" s="2">
        <v>0</v>
      </c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>
        <f t="shared" si="11"/>
        <v>6078</v>
      </c>
      <c r="AV705" s="2">
        <f t="shared" si="11"/>
        <v>0</v>
      </c>
    </row>
    <row r="706" spans="1:48" x14ac:dyDescent="0.25">
      <c r="A706" s="2">
        <v>705</v>
      </c>
      <c r="B706" s="16" t="s">
        <v>386</v>
      </c>
      <c r="C706" s="26" t="s">
        <v>1078</v>
      </c>
      <c r="D706" s="33" t="s">
        <v>853</v>
      </c>
      <c r="E706" s="17" t="s">
        <v>4</v>
      </c>
      <c r="F706" s="17">
        <v>82500</v>
      </c>
      <c r="G706" s="28" t="s">
        <v>934</v>
      </c>
      <c r="H706" s="30">
        <v>15000</v>
      </c>
      <c r="I706" s="21">
        <v>45512</v>
      </c>
      <c r="J706" s="21"/>
      <c r="K706" s="18" t="s">
        <v>990</v>
      </c>
      <c r="L706" s="27">
        <v>0.18181818181818182</v>
      </c>
      <c r="M706" s="2" t="s">
        <v>1138</v>
      </c>
      <c r="N706" s="2" t="s">
        <v>54</v>
      </c>
      <c r="O706" s="2" t="s">
        <v>82</v>
      </c>
      <c r="P706" s="2" t="s">
        <v>1148</v>
      </c>
      <c r="W706" s="2">
        <v>16547</v>
      </c>
      <c r="X706" s="2">
        <v>0</v>
      </c>
      <c r="Y706" s="2">
        <v>16421</v>
      </c>
      <c r="Z706" s="2">
        <v>0</v>
      </c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>
        <f t="shared" si="11"/>
        <v>32968</v>
      </c>
      <c r="AV706" s="2">
        <f t="shared" si="11"/>
        <v>0</v>
      </c>
    </row>
    <row r="707" spans="1:48" x14ac:dyDescent="0.25">
      <c r="A707" s="2">
        <v>706</v>
      </c>
      <c r="B707" s="16" t="s">
        <v>386</v>
      </c>
      <c r="C707" s="26" t="s">
        <v>1078</v>
      </c>
      <c r="D707" s="33" t="s">
        <v>854</v>
      </c>
      <c r="E707" s="17" t="s">
        <v>11</v>
      </c>
      <c r="F707" s="17">
        <v>4330000</v>
      </c>
      <c r="G707" s="28" t="s">
        <v>153</v>
      </c>
      <c r="H707" s="30">
        <v>575000</v>
      </c>
      <c r="I707" s="21">
        <v>45512</v>
      </c>
      <c r="J707" s="21"/>
      <c r="K707" s="18" t="s">
        <v>990</v>
      </c>
      <c r="L707" s="27">
        <v>0.13279445727482678</v>
      </c>
      <c r="M707" s="2" t="s">
        <v>1137</v>
      </c>
      <c r="N707" s="2" t="s">
        <v>55</v>
      </c>
      <c r="O707" s="2" t="s">
        <v>26</v>
      </c>
      <c r="P707" s="2" t="s">
        <v>1149</v>
      </c>
      <c r="W707" s="2">
        <v>611580</v>
      </c>
      <c r="X707" s="2">
        <v>0</v>
      </c>
      <c r="Y707" s="2">
        <v>590502</v>
      </c>
      <c r="Z707" s="2">
        <v>0</v>
      </c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>
        <f t="shared" si="11"/>
        <v>1202082</v>
      </c>
      <c r="AV707" s="2">
        <f t="shared" si="11"/>
        <v>0</v>
      </c>
    </row>
    <row r="708" spans="1:48" x14ac:dyDescent="0.25">
      <c r="A708" s="2">
        <v>707</v>
      </c>
      <c r="B708" s="16" t="s">
        <v>209</v>
      </c>
      <c r="C708" s="26" t="s">
        <v>1061</v>
      </c>
      <c r="D708" s="33" t="s">
        <v>855</v>
      </c>
      <c r="E708" s="17" t="s">
        <v>7</v>
      </c>
      <c r="F708" s="17">
        <v>2200</v>
      </c>
      <c r="G708" s="28" t="s">
        <v>91</v>
      </c>
      <c r="H708" s="30">
        <v>5500</v>
      </c>
      <c r="I708" s="21">
        <v>45512</v>
      </c>
      <c r="J708" s="21"/>
      <c r="K708" s="18" t="s">
        <v>990</v>
      </c>
      <c r="L708" s="27">
        <v>2.5</v>
      </c>
      <c r="M708" s="2" t="s">
        <v>1142</v>
      </c>
      <c r="N708" s="2" t="s">
        <v>57</v>
      </c>
      <c r="O708" s="2" t="s">
        <v>23</v>
      </c>
      <c r="P708" s="2" t="s">
        <v>1148</v>
      </c>
      <c r="W708" s="2">
        <v>240</v>
      </c>
      <c r="X708" s="2">
        <v>0</v>
      </c>
      <c r="Y708" s="2">
        <v>164</v>
      </c>
      <c r="Z708" s="2">
        <v>0</v>
      </c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>
        <f t="shared" si="11"/>
        <v>404</v>
      </c>
      <c r="AV708" s="2">
        <f t="shared" si="11"/>
        <v>0</v>
      </c>
    </row>
    <row r="709" spans="1:48" x14ac:dyDescent="0.25">
      <c r="A709" s="2">
        <v>708</v>
      </c>
      <c r="B709" s="16" t="s">
        <v>209</v>
      </c>
      <c r="C709" s="26" t="s">
        <v>1065</v>
      </c>
      <c r="D709" s="33" t="s">
        <v>856</v>
      </c>
      <c r="E709" s="17" t="s">
        <v>15</v>
      </c>
      <c r="F709" s="17">
        <v>53000</v>
      </c>
      <c r="G709" s="28" t="s">
        <v>935</v>
      </c>
      <c r="H709" s="30">
        <v>10000</v>
      </c>
      <c r="I709" s="21">
        <v>45512</v>
      </c>
      <c r="J709" s="21"/>
      <c r="K709" s="18" t="s">
        <v>990</v>
      </c>
      <c r="L709" s="27">
        <v>0.18867924528301888</v>
      </c>
      <c r="M709" s="2" t="s">
        <v>1138</v>
      </c>
      <c r="N709" s="2" t="s">
        <v>53</v>
      </c>
      <c r="O709" s="2" t="s">
        <v>62</v>
      </c>
      <c r="P709" s="2" t="s">
        <v>1148</v>
      </c>
      <c r="W709" s="2">
        <v>14000</v>
      </c>
      <c r="X709" s="2">
        <v>0</v>
      </c>
      <c r="Y709" s="2">
        <v>14304</v>
      </c>
      <c r="Z709" s="2">
        <v>0</v>
      </c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>
        <f t="shared" si="11"/>
        <v>28304</v>
      </c>
      <c r="AV709" s="2">
        <f t="shared" si="11"/>
        <v>0</v>
      </c>
    </row>
    <row r="710" spans="1:48" x14ac:dyDescent="0.25">
      <c r="A710" s="2">
        <v>709</v>
      </c>
      <c r="B710" s="16" t="s">
        <v>209</v>
      </c>
      <c r="C710" s="26" t="s">
        <v>1067</v>
      </c>
      <c r="D710" s="33" t="s">
        <v>857</v>
      </c>
      <c r="E710" s="17" t="s">
        <v>15</v>
      </c>
      <c r="F710" s="17">
        <v>3500</v>
      </c>
      <c r="G710" s="28" t="s">
        <v>936</v>
      </c>
      <c r="H710" s="30">
        <v>3000</v>
      </c>
      <c r="I710" s="21">
        <v>45512</v>
      </c>
      <c r="J710" s="21"/>
      <c r="K710" s="18" t="s">
        <v>990</v>
      </c>
      <c r="L710" s="27">
        <v>0.8571428571428571</v>
      </c>
      <c r="M710" s="2" t="s">
        <v>1141</v>
      </c>
      <c r="N710" s="2" t="s">
        <v>53</v>
      </c>
      <c r="O710" s="2" t="s">
        <v>62</v>
      </c>
      <c r="P710" s="2" t="s">
        <v>1148</v>
      </c>
      <c r="W710" s="2">
        <v>225</v>
      </c>
      <c r="X710" s="2">
        <v>0</v>
      </c>
      <c r="Y710" s="2">
        <v>237</v>
      </c>
      <c r="Z710" s="2">
        <v>0</v>
      </c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>
        <f t="shared" si="11"/>
        <v>462</v>
      </c>
      <c r="AV710" s="2">
        <f t="shared" si="11"/>
        <v>0</v>
      </c>
    </row>
    <row r="711" spans="1:48" x14ac:dyDescent="0.25">
      <c r="A711" s="2">
        <v>710</v>
      </c>
      <c r="B711" s="16" t="s">
        <v>209</v>
      </c>
      <c r="C711" s="26" t="s">
        <v>1067</v>
      </c>
      <c r="D711" s="33" t="s">
        <v>858</v>
      </c>
      <c r="E711" s="17" t="s">
        <v>15</v>
      </c>
      <c r="F711" s="17">
        <v>3500</v>
      </c>
      <c r="G711" s="28" t="s">
        <v>936</v>
      </c>
      <c r="H711" s="30">
        <v>2500</v>
      </c>
      <c r="I711" s="21">
        <v>45512</v>
      </c>
      <c r="J711" s="21"/>
      <c r="K711" s="18" t="s">
        <v>990</v>
      </c>
      <c r="L711" s="27">
        <v>0.7142857142857143</v>
      </c>
      <c r="M711" s="2" t="s">
        <v>1141</v>
      </c>
      <c r="N711" s="2" t="s">
        <v>53</v>
      </c>
      <c r="O711" s="2" t="s">
        <v>62</v>
      </c>
      <c r="P711" s="2" t="s">
        <v>1148</v>
      </c>
      <c r="W711" s="2">
        <v>173</v>
      </c>
      <c r="X711" s="2">
        <v>0</v>
      </c>
      <c r="Y711" s="2">
        <v>197</v>
      </c>
      <c r="Z711" s="2">
        <v>0</v>
      </c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>
        <f t="shared" si="11"/>
        <v>370</v>
      </c>
      <c r="AV711" s="2">
        <f t="shared" si="11"/>
        <v>0</v>
      </c>
    </row>
    <row r="712" spans="1:48" x14ac:dyDescent="0.25">
      <c r="A712" s="2">
        <v>711</v>
      </c>
      <c r="B712" s="16" t="s">
        <v>209</v>
      </c>
      <c r="C712" s="26" t="s">
        <v>1067</v>
      </c>
      <c r="D712" s="33" t="s">
        <v>859</v>
      </c>
      <c r="E712" s="17" t="s">
        <v>15</v>
      </c>
      <c r="F712" s="17">
        <v>3500</v>
      </c>
      <c r="G712" s="28" t="s">
        <v>936</v>
      </c>
      <c r="H712" s="30">
        <v>3000</v>
      </c>
      <c r="I712" s="21">
        <v>45512</v>
      </c>
      <c r="J712" s="21"/>
      <c r="K712" s="18" t="s">
        <v>990</v>
      </c>
      <c r="L712" s="27">
        <v>0.8571428571428571</v>
      </c>
      <c r="M712" s="2" t="s">
        <v>1141</v>
      </c>
      <c r="N712" s="2" t="s">
        <v>53</v>
      </c>
      <c r="O712" s="2" t="s">
        <v>62</v>
      </c>
      <c r="P712" s="2" t="s">
        <v>1148</v>
      </c>
      <c r="W712" s="2">
        <v>442</v>
      </c>
      <c r="X712" s="2">
        <v>0</v>
      </c>
      <c r="Y712" s="2">
        <v>411</v>
      </c>
      <c r="Z712" s="2">
        <v>0</v>
      </c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>
        <f t="shared" si="11"/>
        <v>853</v>
      </c>
      <c r="AV712" s="2">
        <f t="shared" si="11"/>
        <v>0</v>
      </c>
    </row>
    <row r="713" spans="1:48" x14ac:dyDescent="0.25">
      <c r="A713" s="2">
        <v>712</v>
      </c>
      <c r="B713" s="16" t="s">
        <v>211</v>
      </c>
      <c r="C713" s="26" t="s">
        <v>1089</v>
      </c>
      <c r="D713" s="33" t="s">
        <v>860</v>
      </c>
      <c r="E713" s="17" t="s">
        <v>11</v>
      </c>
      <c r="F713" s="17">
        <v>4330000</v>
      </c>
      <c r="G713" s="28" t="s">
        <v>153</v>
      </c>
      <c r="H713" s="30">
        <v>400000</v>
      </c>
      <c r="I713" s="21">
        <v>45512</v>
      </c>
      <c r="J713" s="21"/>
      <c r="K713" s="18" t="s">
        <v>990</v>
      </c>
      <c r="L713" s="27">
        <v>9.237875288683603E-2</v>
      </c>
      <c r="M713" s="2" t="s">
        <v>1137</v>
      </c>
      <c r="N713" s="2" t="s">
        <v>55</v>
      </c>
      <c r="O713" s="2" t="s">
        <v>26</v>
      </c>
      <c r="P713" s="2" t="s">
        <v>1149</v>
      </c>
      <c r="W713" s="2">
        <v>649698</v>
      </c>
      <c r="X713" s="2">
        <v>0</v>
      </c>
      <c r="Y713" s="2">
        <v>700692</v>
      </c>
      <c r="Z713" s="2">
        <v>0</v>
      </c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>
        <f t="shared" si="11"/>
        <v>1350390</v>
      </c>
      <c r="AV713" s="2">
        <f t="shared" si="11"/>
        <v>0</v>
      </c>
    </row>
    <row r="714" spans="1:48" x14ac:dyDescent="0.25">
      <c r="A714" s="2">
        <v>713</v>
      </c>
      <c r="B714" s="16" t="s">
        <v>211</v>
      </c>
      <c r="C714" s="26" t="s">
        <v>1093</v>
      </c>
      <c r="D714" s="33" t="s">
        <v>861</v>
      </c>
      <c r="E714" s="17" t="s">
        <v>11</v>
      </c>
      <c r="F714" s="17">
        <v>1110000</v>
      </c>
      <c r="G714" s="28" t="s">
        <v>101</v>
      </c>
      <c r="H714" s="30">
        <v>330000</v>
      </c>
      <c r="I714" s="21">
        <v>45512</v>
      </c>
      <c r="J714" s="21"/>
      <c r="K714" s="18" t="s">
        <v>990</v>
      </c>
      <c r="L714" s="27">
        <v>0.29729729729729731</v>
      </c>
      <c r="M714" s="2" t="s">
        <v>1138</v>
      </c>
      <c r="N714" s="2" t="s">
        <v>55</v>
      </c>
      <c r="O714" s="2" t="s">
        <v>26</v>
      </c>
      <c r="P714" s="2" t="s">
        <v>1149</v>
      </c>
      <c r="W714" s="2">
        <v>131544</v>
      </c>
      <c r="X714" s="2">
        <v>0</v>
      </c>
      <c r="Y714" s="2">
        <v>142336</v>
      </c>
      <c r="Z714" s="2">
        <v>0</v>
      </c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>
        <f t="shared" si="11"/>
        <v>273880</v>
      </c>
      <c r="AV714" s="2">
        <f t="shared" si="11"/>
        <v>0</v>
      </c>
    </row>
    <row r="715" spans="1:48" x14ac:dyDescent="0.25">
      <c r="A715" s="2">
        <v>714</v>
      </c>
      <c r="B715" s="16" t="s">
        <v>213</v>
      </c>
      <c r="C715" s="26" t="s">
        <v>1101</v>
      </c>
      <c r="D715" s="33" t="s">
        <v>862</v>
      </c>
      <c r="E715" s="17" t="s">
        <v>8</v>
      </c>
      <c r="F715" s="17">
        <v>3500</v>
      </c>
      <c r="G715" s="28" t="s">
        <v>93</v>
      </c>
      <c r="H715" s="30">
        <v>2000</v>
      </c>
      <c r="I715" s="21">
        <v>45512</v>
      </c>
      <c r="J715" s="21"/>
      <c r="K715" s="18" t="s">
        <v>990</v>
      </c>
      <c r="L715" s="27">
        <v>0.5714285714285714</v>
      </c>
      <c r="M715" s="2" t="s">
        <v>1140</v>
      </c>
      <c r="N715" s="2" t="s">
        <v>57</v>
      </c>
      <c r="O715" s="2" t="s">
        <v>64</v>
      </c>
      <c r="P715" s="2" t="s">
        <v>1148</v>
      </c>
      <c r="W715" s="2">
        <v>162</v>
      </c>
      <c r="X715" s="2">
        <v>0</v>
      </c>
      <c r="Y715" s="2">
        <v>117</v>
      </c>
      <c r="Z715" s="2">
        <v>0</v>
      </c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>
        <f t="shared" si="11"/>
        <v>279</v>
      </c>
      <c r="AV715" s="2">
        <f t="shared" si="11"/>
        <v>0</v>
      </c>
    </row>
    <row r="716" spans="1:48" x14ac:dyDescent="0.25">
      <c r="A716" s="2">
        <v>715</v>
      </c>
      <c r="B716" s="16" t="s">
        <v>213</v>
      </c>
      <c r="C716" s="26" t="s">
        <v>1101</v>
      </c>
      <c r="D716" s="33" t="s">
        <v>863</v>
      </c>
      <c r="E716" s="17" t="s">
        <v>8</v>
      </c>
      <c r="F716" s="17">
        <v>3500</v>
      </c>
      <c r="G716" s="28" t="s">
        <v>93</v>
      </c>
      <c r="H716" s="30">
        <v>2000</v>
      </c>
      <c r="I716" s="21">
        <v>45512</v>
      </c>
      <c r="J716" s="21"/>
      <c r="K716" s="18" t="s">
        <v>990</v>
      </c>
      <c r="L716" s="27">
        <v>0.5714285714285714</v>
      </c>
      <c r="M716" s="2" t="s">
        <v>1140</v>
      </c>
      <c r="N716" s="2" t="s">
        <v>57</v>
      </c>
      <c r="O716" s="2" t="s">
        <v>64</v>
      </c>
      <c r="P716" s="2" t="s">
        <v>1148</v>
      </c>
      <c r="W716" s="2">
        <v>2</v>
      </c>
      <c r="X716" s="2">
        <v>39</v>
      </c>
      <c r="Y716" s="2">
        <v>10</v>
      </c>
      <c r="Z716" s="2">
        <v>133</v>
      </c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>
        <f t="shared" si="11"/>
        <v>12</v>
      </c>
      <c r="AV716" s="2">
        <f t="shared" si="11"/>
        <v>172</v>
      </c>
    </row>
    <row r="717" spans="1:48" x14ac:dyDescent="0.25">
      <c r="A717" s="2">
        <v>716</v>
      </c>
      <c r="B717" s="16" t="s">
        <v>213</v>
      </c>
      <c r="C717" s="26" t="s">
        <v>1101</v>
      </c>
      <c r="D717" s="33" t="s">
        <v>864</v>
      </c>
      <c r="E717" s="17" t="s">
        <v>8</v>
      </c>
      <c r="F717" s="17">
        <v>5500</v>
      </c>
      <c r="G717" s="28" t="s">
        <v>90</v>
      </c>
      <c r="H717" s="30">
        <v>2000</v>
      </c>
      <c r="I717" s="21">
        <v>45512</v>
      </c>
      <c r="J717" s="21"/>
      <c r="K717" s="18" t="s">
        <v>990</v>
      </c>
      <c r="L717" s="27">
        <v>0.36363636363636365</v>
      </c>
      <c r="M717" s="2" t="s">
        <v>1139</v>
      </c>
      <c r="N717" s="2" t="s">
        <v>57</v>
      </c>
      <c r="O717" s="2" t="s">
        <v>64</v>
      </c>
      <c r="P717" s="2" t="s">
        <v>1148</v>
      </c>
      <c r="W717" s="2">
        <v>316</v>
      </c>
      <c r="X717" s="2">
        <v>25</v>
      </c>
      <c r="Y717" s="2">
        <v>570</v>
      </c>
      <c r="Z717" s="2">
        <v>22</v>
      </c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>
        <f t="shared" si="11"/>
        <v>886</v>
      </c>
      <c r="AV717" s="2">
        <f t="shared" si="11"/>
        <v>47</v>
      </c>
    </row>
    <row r="718" spans="1:48" x14ac:dyDescent="0.25">
      <c r="A718" s="2">
        <v>717</v>
      </c>
      <c r="B718" s="16" t="s">
        <v>213</v>
      </c>
      <c r="C718" s="26" t="s">
        <v>1101</v>
      </c>
      <c r="D718" s="33" t="s">
        <v>865</v>
      </c>
      <c r="E718" s="17" t="s">
        <v>8</v>
      </c>
      <c r="F718" s="17">
        <v>3500</v>
      </c>
      <c r="G718" s="28" t="s">
        <v>93</v>
      </c>
      <c r="H718" s="30">
        <v>2000</v>
      </c>
      <c r="I718" s="21">
        <v>45512</v>
      </c>
      <c r="J718" s="21"/>
      <c r="K718" s="18" t="s">
        <v>990</v>
      </c>
      <c r="L718" s="27">
        <v>0.5714285714285714</v>
      </c>
      <c r="M718" s="2" t="s">
        <v>1140</v>
      </c>
      <c r="N718" s="2" t="s">
        <v>57</v>
      </c>
      <c r="O718" s="2" t="s">
        <v>64</v>
      </c>
      <c r="P718" s="2" t="s">
        <v>1148</v>
      </c>
      <c r="W718" s="2">
        <v>232</v>
      </c>
      <c r="X718" s="2">
        <v>1</v>
      </c>
      <c r="Y718" s="2">
        <v>375</v>
      </c>
      <c r="Z718" s="2">
        <v>0</v>
      </c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>
        <f t="shared" si="11"/>
        <v>607</v>
      </c>
      <c r="AV718" s="2">
        <f t="shared" si="11"/>
        <v>1</v>
      </c>
    </row>
    <row r="719" spans="1:48" x14ac:dyDescent="0.25">
      <c r="A719" s="2">
        <v>718</v>
      </c>
      <c r="B719" s="16" t="s">
        <v>213</v>
      </c>
      <c r="C719" s="26" t="s">
        <v>1101</v>
      </c>
      <c r="D719" s="33" t="s">
        <v>866</v>
      </c>
      <c r="E719" s="17" t="s">
        <v>8</v>
      </c>
      <c r="F719" s="17">
        <v>3500</v>
      </c>
      <c r="G719" s="28" t="s">
        <v>93</v>
      </c>
      <c r="H719" s="30">
        <v>2000</v>
      </c>
      <c r="I719" s="21">
        <v>45512</v>
      </c>
      <c r="J719" s="21"/>
      <c r="K719" s="18" t="s">
        <v>990</v>
      </c>
      <c r="L719" s="27">
        <v>0.5714285714285714</v>
      </c>
      <c r="M719" s="2" t="s">
        <v>1140</v>
      </c>
      <c r="N719" s="2" t="s">
        <v>57</v>
      </c>
      <c r="O719" s="2" t="s">
        <v>64</v>
      </c>
      <c r="P719" s="2" t="s">
        <v>1148</v>
      </c>
      <c r="W719" s="2">
        <v>471</v>
      </c>
      <c r="X719" s="2">
        <v>0</v>
      </c>
      <c r="Y719" s="2">
        <v>57</v>
      </c>
      <c r="Z719" s="2">
        <v>0</v>
      </c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>
        <f t="shared" si="11"/>
        <v>528</v>
      </c>
      <c r="AV719" s="2">
        <f t="shared" si="11"/>
        <v>0</v>
      </c>
    </row>
    <row r="720" spans="1:48" x14ac:dyDescent="0.25">
      <c r="A720" s="2">
        <v>719</v>
      </c>
      <c r="B720" s="16" t="s">
        <v>213</v>
      </c>
      <c r="C720" s="26" t="s">
        <v>1101</v>
      </c>
      <c r="D720" s="33" t="s">
        <v>867</v>
      </c>
      <c r="E720" s="17" t="s">
        <v>8</v>
      </c>
      <c r="F720" s="17">
        <v>4400</v>
      </c>
      <c r="G720" s="28" t="s">
        <v>97</v>
      </c>
      <c r="H720" s="30">
        <v>2000</v>
      </c>
      <c r="I720" s="21">
        <v>45512</v>
      </c>
      <c r="J720" s="21"/>
      <c r="K720" s="18" t="s">
        <v>990</v>
      </c>
      <c r="L720" s="27">
        <v>0.45454545454545453</v>
      </c>
      <c r="M720" s="2" t="s">
        <v>1139</v>
      </c>
      <c r="N720" s="2" t="s">
        <v>57</v>
      </c>
      <c r="O720" s="2" t="s">
        <v>64</v>
      </c>
      <c r="P720" s="2" t="s">
        <v>1148</v>
      </c>
      <c r="W720" s="2">
        <v>45</v>
      </c>
      <c r="X720" s="2">
        <v>172</v>
      </c>
      <c r="Y720" s="2">
        <v>32</v>
      </c>
      <c r="Z720" s="2">
        <v>161</v>
      </c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>
        <f t="shared" si="11"/>
        <v>77</v>
      </c>
      <c r="AV720" s="2">
        <f t="shared" si="11"/>
        <v>333</v>
      </c>
    </row>
    <row r="721" spans="1:48" x14ac:dyDescent="0.25">
      <c r="A721" s="2">
        <v>720</v>
      </c>
      <c r="B721" s="16" t="s">
        <v>213</v>
      </c>
      <c r="C721" s="26" t="s">
        <v>1103</v>
      </c>
      <c r="D721" s="33" t="s">
        <v>868</v>
      </c>
      <c r="E721" s="17" t="s">
        <v>5</v>
      </c>
      <c r="F721" s="17">
        <v>33000</v>
      </c>
      <c r="G721" s="28" t="s">
        <v>129</v>
      </c>
      <c r="H721" s="30">
        <v>12000</v>
      </c>
      <c r="I721" s="21">
        <v>45512</v>
      </c>
      <c r="J721" s="21"/>
      <c r="K721" s="18" t="s">
        <v>990</v>
      </c>
      <c r="L721" s="27">
        <v>0.36363636363636365</v>
      </c>
      <c r="M721" s="2" t="s">
        <v>1139</v>
      </c>
      <c r="N721" s="2" t="s">
        <v>57</v>
      </c>
      <c r="O721" s="2" t="s">
        <v>86</v>
      </c>
      <c r="P721" s="2" t="s">
        <v>1148</v>
      </c>
      <c r="W721" s="2">
        <v>1723</v>
      </c>
      <c r="X721" s="2">
        <v>468.48</v>
      </c>
      <c r="Y721" s="2">
        <v>1522</v>
      </c>
      <c r="Z721" s="2">
        <v>521.94000000000005</v>
      </c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>
        <f t="shared" si="11"/>
        <v>3245</v>
      </c>
      <c r="AV721" s="2">
        <f t="shared" si="11"/>
        <v>990.42000000000007</v>
      </c>
    </row>
    <row r="722" spans="1:48" x14ac:dyDescent="0.25">
      <c r="A722" s="2">
        <v>721</v>
      </c>
      <c r="B722" s="16" t="s">
        <v>214</v>
      </c>
      <c r="C722" s="26" t="s">
        <v>1106</v>
      </c>
      <c r="D722" s="33" t="s">
        <v>869</v>
      </c>
      <c r="E722" s="17" t="s">
        <v>6</v>
      </c>
      <c r="F722" s="17">
        <v>5500</v>
      </c>
      <c r="G722" s="28" t="s">
        <v>143</v>
      </c>
      <c r="H722" s="30">
        <v>3000</v>
      </c>
      <c r="I722" s="21">
        <v>45512</v>
      </c>
      <c r="J722" s="21"/>
      <c r="K722" s="18" t="s">
        <v>990</v>
      </c>
      <c r="L722" s="27">
        <v>0.54545454545454541</v>
      </c>
      <c r="M722" s="2" t="s">
        <v>1140</v>
      </c>
      <c r="N722" s="2" t="s">
        <v>54</v>
      </c>
      <c r="O722" s="2" t="s">
        <v>82</v>
      </c>
      <c r="P722" s="2" t="s">
        <v>1148</v>
      </c>
      <c r="W722" s="2">
        <v>215</v>
      </c>
      <c r="X722" s="2">
        <v>2</v>
      </c>
      <c r="Y722" s="2">
        <v>177</v>
      </c>
      <c r="Z722" s="2">
        <v>5</v>
      </c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>
        <f t="shared" ref="AU722:AV785" si="12">W722+Y722+AA722+AC722+AE722+AG722+AI722+AK722+AM722+AO722+AQ722+AS722</f>
        <v>392</v>
      </c>
      <c r="AV722" s="2">
        <f t="shared" si="12"/>
        <v>7</v>
      </c>
    </row>
    <row r="723" spans="1:48" x14ac:dyDescent="0.25">
      <c r="A723" s="2">
        <v>722</v>
      </c>
      <c r="B723" s="16" t="s">
        <v>214</v>
      </c>
      <c r="C723" s="26" t="s">
        <v>1106</v>
      </c>
      <c r="D723" s="33" t="s">
        <v>870</v>
      </c>
      <c r="E723" s="17" t="s">
        <v>4</v>
      </c>
      <c r="F723" s="17">
        <v>105000</v>
      </c>
      <c r="G723" s="28" t="s">
        <v>928</v>
      </c>
      <c r="H723" s="30">
        <v>15000</v>
      </c>
      <c r="I723" s="21">
        <v>45512</v>
      </c>
      <c r="J723" s="21"/>
      <c r="K723" s="18" t="s">
        <v>990</v>
      </c>
      <c r="L723" s="27">
        <v>0.14285714285714285</v>
      </c>
      <c r="M723" s="2" t="s">
        <v>1137</v>
      </c>
      <c r="N723" s="2" t="s">
        <v>54</v>
      </c>
      <c r="O723" s="2" t="s">
        <v>82</v>
      </c>
      <c r="P723" s="2" t="s">
        <v>1148</v>
      </c>
      <c r="W723" s="2">
        <v>19196</v>
      </c>
      <c r="X723" s="2">
        <v>0</v>
      </c>
      <c r="Y723" s="2">
        <v>19624</v>
      </c>
      <c r="Z723" s="2">
        <v>0</v>
      </c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>
        <f t="shared" si="12"/>
        <v>38820</v>
      </c>
      <c r="AV723" s="2">
        <f t="shared" si="12"/>
        <v>0</v>
      </c>
    </row>
    <row r="724" spans="1:48" x14ac:dyDescent="0.25">
      <c r="A724" s="2">
        <v>723</v>
      </c>
      <c r="B724" s="16" t="s">
        <v>215</v>
      </c>
      <c r="C724" s="26" t="s">
        <v>1112</v>
      </c>
      <c r="D724" s="33" t="s">
        <v>871</v>
      </c>
      <c r="E724" s="17" t="s">
        <v>11</v>
      </c>
      <c r="F724" s="17">
        <v>4330000</v>
      </c>
      <c r="G724" s="28" t="s">
        <v>153</v>
      </c>
      <c r="H724" s="30">
        <v>50000</v>
      </c>
      <c r="I724" s="21">
        <v>45513</v>
      </c>
      <c r="J724" s="21"/>
      <c r="K724" s="18" t="s">
        <v>990</v>
      </c>
      <c r="L724" s="27">
        <v>1.1547344110854504E-2</v>
      </c>
      <c r="M724" s="2" t="s">
        <v>1137</v>
      </c>
      <c r="N724" s="2" t="s">
        <v>55</v>
      </c>
      <c r="O724" s="2" t="s">
        <v>26</v>
      </c>
      <c r="P724" s="2" t="s">
        <v>1149</v>
      </c>
      <c r="W724" s="2">
        <v>692034</v>
      </c>
      <c r="X724" s="2">
        <v>0</v>
      </c>
      <c r="Y724" s="2">
        <v>673146</v>
      </c>
      <c r="Z724" s="2">
        <v>0</v>
      </c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>
        <f t="shared" si="12"/>
        <v>1365180</v>
      </c>
      <c r="AV724" s="2">
        <f t="shared" si="12"/>
        <v>0</v>
      </c>
    </row>
    <row r="725" spans="1:48" x14ac:dyDescent="0.25">
      <c r="A725" s="2">
        <v>724</v>
      </c>
      <c r="B725" s="16" t="s">
        <v>205</v>
      </c>
      <c r="C725" s="26" t="s">
        <v>1026</v>
      </c>
      <c r="D725" s="33" t="s">
        <v>830</v>
      </c>
      <c r="E725" s="17" t="s">
        <v>11</v>
      </c>
      <c r="F725" s="17">
        <v>1730000</v>
      </c>
      <c r="G725" s="28" t="s">
        <v>147</v>
      </c>
      <c r="H725" s="30">
        <v>275000</v>
      </c>
      <c r="I725" s="21">
        <v>45544</v>
      </c>
      <c r="J725" s="21"/>
      <c r="K725" s="18" t="s">
        <v>990</v>
      </c>
      <c r="L725" s="27">
        <v>0.15895953757225434</v>
      </c>
      <c r="M725" s="2" t="s">
        <v>1138</v>
      </c>
      <c r="N725" s="2" t="s">
        <v>55</v>
      </c>
      <c r="O725" s="2" t="s">
        <v>26</v>
      </c>
      <c r="P725" s="2" t="s">
        <v>1149</v>
      </c>
      <c r="W725" s="2">
        <v>269190</v>
      </c>
      <c r="X725" s="2">
        <v>0</v>
      </c>
      <c r="Y725" s="2">
        <v>280886</v>
      </c>
      <c r="Z725" s="2">
        <v>8</v>
      </c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>
        <f t="shared" si="12"/>
        <v>550076</v>
      </c>
      <c r="AV725" s="2">
        <f t="shared" si="12"/>
        <v>8</v>
      </c>
    </row>
    <row r="726" spans="1:48" x14ac:dyDescent="0.25">
      <c r="A726" s="2">
        <v>725</v>
      </c>
      <c r="B726" s="16" t="s">
        <v>206</v>
      </c>
      <c r="C726" s="26" t="s">
        <v>1035</v>
      </c>
      <c r="D726" s="33" t="s">
        <v>872</v>
      </c>
      <c r="E726" s="17" t="s">
        <v>11</v>
      </c>
      <c r="F726" s="17">
        <v>555000</v>
      </c>
      <c r="G726" s="28" t="s">
        <v>145</v>
      </c>
      <c r="H726" s="30">
        <v>88000</v>
      </c>
      <c r="I726" s="21">
        <v>45544</v>
      </c>
      <c r="J726" s="21"/>
      <c r="K726" s="18" t="s">
        <v>990</v>
      </c>
      <c r="L726" s="27">
        <v>0.15855855855855855</v>
      </c>
      <c r="M726" s="2" t="s">
        <v>1138</v>
      </c>
      <c r="N726" s="2" t="s">
        <v>55</v>
      </c>
      <c r="O726" s="2" t="s">
        <v>26</v>
      </c>
      <c r="P726" s="2" t="s">
        <v>1149</v>
      </c>
      <c r="W726" s="2">
        <v>94592</v>
      </c>
      <c r="X726" s="2">
        <v>1160</v>
      </c>
      <c r="Y726" s="2">
        <v>112072</v>
      </c>
      <c r="Z726" s="2">
        <v>936</v>
      </c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>
        <f t="shared" si="12"/>
        <v>206664</v>
      </c>
      <c r="AV726" s="2">
        <f t="shared" si="12"/>
        <v>2096</v>
      </c>
    </row>
    <row r="727" spans="1:48" x14ac:dyDescent="0.25">
      <c r="A727" s="2">
        <v>726</v>
      </c>
      <c r="B727" s="16" t="s">
        <v>207</v>
      </c>
      <c r="C727" s="26" t="s">
        <v>1038</v>
      </c>
      <c r="D727" s="33" t="s">
        <v>873</v>
      </c>
      <c r="E727" s="17" t="s">
        <v>17</v>
      </c>
      <c r="F727" s="17">
        <v>240000</v>
      </c>
      <c r="G727" s="28" t="s">
        <v>133</v>
      </c>
      <c r="H727" s="30">
        <v>125000</v>
      </c>
      <c r="I727" s="21">
        <v>45544</v>
      </c>
      <c r="J727" s="21"/>
      <c r="K727" s="18" t="s">
        <v>990</v>
      </c>
      <c r="L727" s="27">
        <v>0.52083333333333337</v>
      </c>
      <c r="M727" s="2" t="s">
        <v>1140</v>
      </c>
      <c r="N727" s="2" t="s">
        <v>54</v>
      </c>
      <c r="O727" s="2" t="s">
        <v>66</v>
      </c>
      <c r="P727" s="2" t="s">
        <v>1149</v>
      </c>
      <c r="W727" s="2">
        <v>27970</v>
      </c>
      <c r="X727" s="2">
        <v>0</v>
      </c>
      <c r="Y727" s="2">
        <v>26158</v>
      </c>
      <c r="Z727" s="2">
        <v>0</v>
      </c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>
        <f t="shared" si="12"/>
        <v>54128</v>
      </c>
      <c r="AV727" s="2">
        <f t="shared" si="12"/>
        <v>0</v>
      </c>
    </row>
    <row r="728" spans="1:48" x14ac:dyDescent="0.25">
      <c r="A728" s="2">
        <v>727</v>
      </c>
      <c r="B728" s="16" t="s">
        <v>385</v>
      </c>
      <c r="C728" s="26" t="s">
        <v>1053</v>
      </c>
      <c r="D728" s="33" t="s">
        <v>874</v>
      </c>
      <c r="E728" s="17" t="s">
        <v>6</v>
      </c>
      <c r="F728" s="17">
        <v>2200</v>
      </c>
      <c r="G728" s="28" t="s">
        <v>109</v>
      </c>
      <c r="H728" s="30">
        <v>500</v>
      </c>
      <c r="I728" s="21">
        <v>45544</v>
      </c>
      <c r="J728" s="21"/>
      <c r="K728" s="18" t="s">
        <v>990</v>
      </c>
      <c r="L728" s="27">
        <v>0.22727272727272727</v>
      </c>
      <c r="M728" s="2" t="s">
        <v>1138</v>
      </c>
      <c r="N728" s="2" t="s">
        <v>54</v>
      </c>
      <c r="O728" s="2" t="s">
        <v>82</v>
      </c>
      <c r="P728" s="2" t="s">
        <v>1148</v>
      </c>
      <c r="W728" s="2">
        <v>490</v>
      </c>
      <c r="X728" s="2">
        <v>0</v>
      </c>
      <c r="Y728" s="2">
        <v>436</v>
      </c>
      <c r="Z728" s="2">
        <v>0</v>
      </c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>
        <f t="shared" si="12"/>
        <v>926</v>
      </c>
      <c r="AV728" s="2">
        <f t="shared" si="12"/>
        <v>0</v>
      </c>
    </row>
    <row r="729" spans="1:48" x14ac:dyDescent="0.25">
      <c r="A729" s="2">
        <v>728</v>
      </c>
      <c r="B729" s="16" t="s">
        <v>212</v>
      </c>
      <c r="C729" s="26" t="s">
        <v>1099</v>
      </c>
      <c r="D729" s="33" t="s">
        <v>875</v>
      </c>
      <c r="E729" s="17" t="s">
        <v>11</v>
      </c>
      <c r="F729" s="17">
        <v>13800000</v>
      </c>
      <c r="G729" s="28" t="s">
        <v>926</v>
      </c>
      <c r="H729" s="30">
        <v>3750000</v>
      </c>
      <c r="I729" s="21">
        <v>45544</v>
      </c>
      <c r="J729" s="21"/>
      <c r="K729" s="18" t="s">
        <v>990</v>
      </c>
      <c r="L729" s="27">
        <v>0.27173913043478259</v>
      </c>
      <c r="M729" s="2" t="s">
        <v>1138</v>
      </c>
      <c r="N729" s="2" t="s">
        <v>55</v>
      </c>
      <c r="O729" s="2" t="s">
        <v>26</v>
      </c>
      <c r="P729" s="2" t="s">
        <v>1149</v>
      </c>
      <c r="W729" s="2">
        <v>4967408</v>
      </c>
      <c r="X729" s="2">
        <v>0</v>
      </c>
      <c r="Y729" s="2">
        <v>4011808</v>
      </c>
      <c r="Z729" s="2">
        <v>0</v>
      </c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>
        <f t="shared" si="12"/>
        <v>8979216</v>
      </c>
      <c r="AV729" s="2">
        <f t="shared" si="12"/>
        <v>0</v>
      </c>
    </row>
    <row r="730" spans="1:48" x14ac:dyDescent="0.25">
      <c r="A730" s="2">
        <v>729</v>
      </c>
      <c r="B730" s="16" t="s">
        <v>212</v>
      </c>
      <c r="C730" s="26" t="s">
        <v>1099</v>
      </c>
      <c r="D730" s="33" t="s">
        <v>876</v>
      </c>
      <c r="E730" s="17" t="s">
        <v>5</v>
      </c>
      <c r="F730" s="17">
        <v>11000</v>
      </c>
      <c r="G730" s="28" t="s">
        <v>132</v>
      </c>
      <c r="H730" s="30">
        <v>6000</v>
      </c>
      <c r="I730" s="21">
        <v>45544</v>
      </c>
      <c r="J730" s="21"/>
      <c r="K730" s="18" t="s">
        <v>990</v>
      </c>
      <c r="L730" s="27">
        <v>0.54545454545454541</v>
      </c>
      <c r="M730" s="2" t="s">
        <v>1140</v>
      </c>
      <c r="N730" s="2" t="s">
        <v>57</v>
      </c>
      <c r="O730" s="2" t="s">
        <v>86</v>
      </c>
      <c r="P730" s="2" t="s">
        <v>1148</v>
      </c>
      <c r="W730" s="2">
        <v>2105</v>
      </c>
      <c r="X730" s="2">
        <v>27.39</v>
      </c>
      <c r="Y730" s="2">
        <v>1442</v>
      </c>
      <c r="Z730" s="2">
        <v>5.79</v>
      </c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>
        <f t="shared" si="12"/>
        <v>3547</v>
      </c>
      <c r="AV730" s="2">
        <f t="shared" si="12"/>
        <v>33.18</v>
      </c>
    </row>
    <row r="731" spans="1:48" x14ac:dyDescent="0.25">
      <c r="A731" s="2">
        <v>730</v>
      </c>
      <c r="B731" s="16" t="s">
        <v>213</v>
      </c>
      <c r="C731" s="26" t="s">
        <v>1101</v>
      </c>
      <c r="D731" s="33" t="s">
        <v>877</v>
      </c>
      <c r="E731" s="17" t="s">
        <v>5</v>
      </c>
      <c r="F731" s="17">
        <v>33000</v>
      </c>
      <c r="G731" s="28" t="s">
        <v>129</v>
      </c>
      <c r="H731" s="30">
        <v>5000</v>
      </c>
      <c r="I731" s="21">
        <v>45544</v>
      </c>
      <c r="J731" s="21"/>
      <c r="K731" s="18" t="s">
        <v>990</v>
      </c>
      <c r="L731" s="27">
        <v>0.15151515151515152</v>
      </c>
      <c r="M731" s="2" t="s">
        <v>1138</v>
      </c>
      <c r="N731" s="2" t="s">
        <v>57</v>
      </c>
      <c r="O731" s="2" t="s">
        <v>86</v>
      </c>
      <c r="P731" s="2" t="s">
        <v>1148</v>
      </c>
      <c r="W731" s="2">
        <v>1533</v>
      </c>
      <c r="X731" s="2">
        <v>0</v>
      </c>
      <c r="Y731" s="2">
        <v>1327</v>
      </c>
      <c r="Z731" s="2">
        <v>596.77</v>
      </c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>
        <f t="shared" si="12"/>
        <v>2860</v>
      </c>
      <c r="AV731" s="2">
        <f t="shared" si="12"/>
        <v>596.77</v>
      </c>
    </row>
    <row r="732" spans="1:48" x14ac:dyDescent="0.25">
      <c r="A732" s="2">
        <v>731</v>
      </c>
      <c r="B732" s="16" t="s">
        <v>213</v>
      </c>
      <c r="C732" s="26" t="s">
        <v>1103</v>
      </c>
      <c r="D732" s="33" t="s">
        <v>878</v>
      </c>
      <c r="E732" s="17" t="s">
        <v>4</v>
      </c>
      <c r="F732" s="17">
        <v>33000</v>
      </c>
      <c r="G732" s="28" t="s">
        <v>124</v>
      </c>
      <c r="H732" s="30">
        <v>30000</v>
      </c>
      <c r="I732" s="21">
        <v>45544</v>
      </c>
      <c r="J732" s="21"/>
      <c r="K732" s="18" t="s">
        <v>990</v>
      </c>
      <c r="L732" s="27">
        <v>0.90909090909090906</v>
      </c>
      <c r="M732" s="2" t="s">
        <v>1141</v>
      </c>
      <c r="N732" s="2" t="s">
        <v>54</v>
      </c>
      <c r="O732" s="2" t="s">
        <v>82</v>
      </c>
      <c r="P732" s="2" t="s">
        <v>1148</v>
      </c>
      <c r="W732" s="2">
        <v>1189</v>
      </c>
      <c r="X732" s="2">
        <v>3.46</v>
      </c>
      <c r="Y732" s="2">
        <v>1349</v>
      </c>
      <c r="Z732" s="2">
        <v>2.9</v>
      </c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>
        <f t="shared" si="12"/>
        <v>2538</v>
      </c>
      <c r="AV732" s="2">
        <f t="shared" si="12"/>
        <v>6.3599999999999994</v>
      </c>
    </row>
    <row r="733" spans="1:48" x14ac:dyDescent="0.25">
      <c r="A733" s="2">
        <v>732</v>
      </c>
      <c r="B733" s="16" t="s">
        <v>213</v>
      </c>
      <c r="C733" s="26" t="s">
        <v>1104</v>
      </c>
      <c r="D733" s="33" t="s">
        <v>879</v>
      </c>
      <c r="E733" s="17" t="s">
        <v>8</v>
      </c>
      <c r="F733" s="17">
        <v>3500</v>
      </c>
      <c r="G733" s="28" t="s">
        <v>93</v>
      </c>
      <c r="H733" s="30">
        <v>2000</v>
      </c>
      <c r="I733" s="21">
        <v>45544</v>
      </c>
      <c r="J733" s="21"/>
      <c r="K733" s="18" t="s">
        <v>990</v>
      </c>
      <c r="L733" s="27">
        <v>0.5714285714285714</v>
      </c>
      <c r="M733" s="2" t="s">
        <v>1140</v>
      </c>
      <c r="N733" s="2" t="s">
        <v>57</v>
      </c>
      <c r="O733" s="2" t="s">
        <v>64</v>
      </c>
      <c r="P733" s="2" t="s">
        <v>1148</v>
      </c>
      <c r="W733" s="2">
        <v>608</v>
      </c>
      <c r="X733" s="2">
        <v>0</v>
      </c>
      <c r="Y733" s="2">
        <v>545</v>
      </c>
      <c r="Z733" s="2">
        <v>0.36</v>
      </c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>
        <f t="shared" si="12"/>
        <v>1153</v>
      </c>
      <c r="AV733" s="2">
        <f t="shared" si="12"/>
        <v>0.36</v>
      </c>
    </row>
    <row r="734" spans="1:48" x14ac:dyDescent="0.25">
      <c r="A734" s="2">
        <v>733</v>
      </c>
      <c r="B734" s="16" t="s">
        <v>213</v>
      </c>
      <c r="C734" s="26" t="s">
        <v>1104</v>
      </c>
      <c r="D734" s="33" t="s">
        <v>880</v>
      </c>
      <c r="E734" s="17" t="s">
        <v>8</v>
      </c>
      <c r="F734" s="17">
        <v>5500</v>
      </c>
      <c r="G734" s="28" t="s">
        <v>90</v>
      </c>
      <c r="H734" s="30">
        <v>2000</v>
      </c>
      <c r="I734" s="21">
        <v>45544</v>
      </c>
      <c r="J734" s="21"/>
      <c r="K734" s="18" t="s">
        <v>990</v>
      </c>
      <c r="L734" s="27">
        <v>0.36363636363636365</v>
      </c>
      <c r="M734" s="2" t="s">
        <v>1139</v>
      </c>
      <c r="N734" s="2" t="s">
        <v>57</v>
      </c>
      <c r="O734" s="2" t="s">
        <v>64</v>
      </c>
      <c r="P734" s="2" t="s">
        <v>1148</v>
      </c>
      <c r="W734" s="2">
        <v>27</v>
      </c>
      <c r="X734" s="2">
        <v>183</v>
      </c>
      <c r="Y734" s="2">
        <v>44</v>
      </c>
      <c r="Z734" s="2">
        <v>210</v>
      </c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>
        <f t="shared" si="12"/>
        <v>71</v>
      </c>
      <c r="AV734" s="2">
        <f t="shared" si="12"/>
        <v>393</v>
      </c>
    </row>
    <row r="735" spans="1:48" x14ac:dyDescent="0.25">
      <c r="A735" s="2">
        <v>734</v>
      </c>
      <c r="B735" s="16" t="s">
        <v>213</v>
      </c>
      <c r="C735" s="26" t="s">
        <v>1104</v>
      </c>
      <c r="D735" s="33" t="s">
        <v>881</v>
      </c>
      <c r="E735" s="17" t="s">
        <v>8</v>
      </c>
      <c r="F735" s="17">
        <v>5500</v>
      </c>
      <c r="G735" s="28" t="s">
        <v>90</v>
      </c>
      <c r="H735" s="30">
        <v>2000</v>
      </c>
      <c r="I735" s="21">
        <v>45544</v>
      </c>
      <c r="J735" s="21"/>
      <c r="K735" s="18" t="s">
        <v>990</v>
      </c>
      <c r="L735" s="27">
        <v>0.36363636363636365</v>
      </c>
      <c r="M735" s="2" t="s">
        <v>1139</v>
      </c>
      <c r="N735" s="2" t="s">
        <v>57</v>
      </c>
      <c r="O735" s="2" t="s">
        <v>64</v>
      </c>
      <c r="P735" s="2" t="s">
        <v>1148</v>
      </c>
      <c r="W735" s="2">
        <v>911</v>
      </c>
      <c r="X735" s="2">
        <v>38</v>
      </c>
      <c r="Y735" s="2">
        <v>886</v>
      </c>
      <c r="Z735" s="2">
        <v>29</v>
      </c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>
        <f t="shared" si="12"/>
        <v>1797</v>
      </c>
      <c r="AV735" s="2">
        <f t="shared" si="12"/>
        <v>67</v>
      </c>
    </row>
    <row r="736" spans="1:48" x14ac:dyDescent="0.25">
      <c r="A736" s="2">
        <v>735</v>
      </c>
      <c r="B736" s="16" t="s">
        <v>213</v>
      </c>
      <c r="C736" s="26" t="s">
        <v>1104</v>
      </c>
      <c r="D736" s="33" t="s">
        <v>882</v>
      </c>
      <c r="E736" s="17" t="s">
        <v>15</v>
      </c>
      <c r="F736" s="17">
        <v>131000</v>
      </c>
      <c r="G736" s="28" t="s">
        <v>937</v>
      </c>
      <c r="H736" s="30">
        <v>25000</v>
      </c>
      <c r="I736" s="21">
        <v>45544</v>
      </c>
      <c r="J736" s="21"/>
      <c r="K736" s="18" t="s">
        <v>990</v>
      </c>
      <c r="L736" s="27">
        <v>0.19083969465648856</v>
      </c>
      <c r="M736" s="2" t="s">
        <v>1138</v>
      </c>
      <c r="N736" s="2" t="s">
        <v>53</v>
      </c>
      <c r="O736" s="2" t="s">
        <v>62</v>
      </c>
      <c r="P736" s="2" t="s">
        <v>1148</v>
      </c>
      <c r="W736" s="2">
        <v>3374</v>
      </c>
      <c r="X736" s="2">
        <v>510</v>
      </c>
      <c r="Y736" s="2">
        <v>5058</v>
      </c>
      <c r="Z736" s="2">
        <v>258</v>
      </c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>
        <f t="shared" si="12"/>
        <v>8432</v>
      </c>
      <c r="AV736" s="2">
        <f t="shared" si="12"/>
        <v>768</v>
      </c>
    </row>
    <row r="737" spans="1:48" x14ac:dyDescent="0.25">
      <c r="A737" s="2">
        <v>736</v>
      </c>
      <c r="B737" s="16" t="s">
        <v>214</v>
      </c>
      <c r="C737" s="26" t="s">
        <v>1107</v>
      </c>
      <c r="D737" s="33" t="s">
        <v>883</v>
      </c>
      <c r="E737" s="17" t="s">
        <v>4</v>
      </c>
      <c r="F737" s="17">
        <v>33000</v>
      </c>
      <c r="G737" s="28" t="s">
        <v>124</v>
      </c>
      <c r="H737" s="30">
        <v>15000</v>
      </c>
      <c r="I737" s="21">
        <v>45544</v>
      </c>
      <c r="J737" s="21"/>
      <c r="K737" s="18" t="s">
        <v>990</v>
      </c>
      <c r="L737" s="27">
        <v>0.45454545454545453</v>
      </c>
      <c r="M737" s="2" t="s">
        <v>1139</v>
      </c>
      <c r="N737" s="2" t="s">
        <v>54</v>
      </c>
      <c r="O737" s="2" t="s">
        <v>82</v>
      </c>
      <c r="P737" s="2" t="s">
        <v>1148</v>
      </c>
      <c r="W737" s="2">
        <v>3303</v>
      </c>
      <c r="X737" s="2">
        <v>0</v>
      </c>
      <c r="Y737" s="2">
        <v>2995</v>
      </c>
      <c r="Z737" s="2">
        <v>0</v>
      </c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>
        <f t="shared" si="12"/>
        <v>6298</v>
      </c>
      <c r="AV737" s="2">
        <f t="shared" si="12"/>
        <v>0</v>
      </c>
    </row>
    <row r="738" spans="1:48" x14ac:dyDescent="0.25">
      <c r="A738" s="2">
        <v>737</v>
      </c>
      <c r="B738" s="16" t="s">
        <v>207</v>
      </c>
      <c r="C738" s="26" t="s">
        <v>1038</v>
      </c>
      <c r="D738" s="33" t="s">
        <v>884</v>
      </c>
      <c r="E738" s="17" t="s">
        <v>11</v>
      </c>
      <c r="F738" s="17">
        <v>865000</v>
      </c>
      <c r="G738" s="28" t="s">
        <v>142</v>
      </c>
      <c r="H738" s="30">
        <v>150000</v>
      </c>
      <c r="I738" s="21">
        <v>45575</v>
      </c>
      <c r="J738" s="21"/>
      <c r="K738" s="18" t="s">
        <v>990</v>
      </c>
      <c r="L738" s="27">
        <v>0.17341040462427745</v>
      </c>
      <c r="M738" s="2" t="s">
        <v>1138</v>
      </c>
      <c r="N738" s="2" t="s">
        <v>55</v>
      </c>
      <c r="O738" s="2" t="s">
        <v>26</v>
      </c>
      <c r="P738" s="2" t="s">
        <v>1149</v>
      </c>
      <c r="W738" s="2">
        <v>175359</v>
      </c>
      <c r="X738" s="2">
        <v>0</v>
      </c>
      <c r="Y738" s="2">
        <v>167172</v>
      </c>
      <c r="Z738" s="2">
        <v>0</v>
      </c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>
        <f t="shared" si="12"/>
        <v>342531</v>
      </c>
      <c r="AV738" s="2">
        <f t="shared" si="12"/>
        <v>0</v>
      </c>
    </row>
    <row r="739" spans="1:48" x14ac:dyDescent="0.25">
      <c r="A739" s="2">
        <v>738</v>
      </c>
      <c r="B739" s="16" t="s">
        <v>385</v>
      </c>
      <c r="C739" s="26" t="s">
        <v>1056</v>
      </c>
      <c r="D739" s="33" t="s">
        <v>885</v>
      </c>
      <c r="E739" s="17" t="s">
        <v>17</v>
      </c>
      <c r="F739" s="17">
        <v>345000</v>
      </c>
      <c r="G739" s="28" t="s">
        <v>116</v>
      </c>
      <c r="H739" s="30">
        <v>220000</v>
      </c>
      <c r="I739" s="21">
        <v>45575</v>
      </c>
      <c r="J739" s="21"/>
      <c r="K739" s="18" t="s">
        <v>990</v>
      </c>
      <c r="L739" s="27">
        <v>0.6376811594202898</v>
      </c>
      <c r="M739" s="2" t="s">
        <v>1141</v>
      </c>
      <c r="N739" s="2" t="s">
        <v>54</v>
      </c>
      <c r="O739" s="2" t="s">
        <v>66</v>
      </c>
      <c r="P739" s="2" t="s">
        <v>1149</v>
      </c>
      <c r="W739" s="2">
        <v>29189</v>
      </c>
      <c r="X739" s="2">
        <v>0</v>
      </c>
      <c r="Y739" s="2">
        <v>29027</v>
      </c>
      <c r="Z739" s="2">
        <v>0</v>
      </c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>
        <f t="shared" si="12"/>
        <v>58216</v>
      </c>
      <c r="AV739" s="2">
        <f t="shared" si="12"/>
        <v>0</v>
      </c>
    </row>
    <row r="740" spans="1:48" x14ac:dyDescent="0.25">
      <c r="A740" s="2">
        <v>739</v>
      </c>
      <c r="B740" s="16" t="s">
        <v>386</v>
      </c>
      <c r="C740" s="26" t="s">
        <v>1069</v>
      </c>
      <c r="D740" s="33" t="s">
        <v>886</v>
      </c>
      <c r="E740" s="17" t="s">
        <v>11</v>
      </c>
      <c r="F740" s="17">
        <v>4330000</v>
      </c>
      <c r="G740" s="28" t="s">
        <v>153</v>
      </c>
      <c r="H740" s="30">
        <v>575000</v>
      </c>
      <c r="I740" s="21">
        <v>45575</v>
      </c>
      <c r="J740" s="21"/>
      <c r="K740" s="18" t="s">
        <v>990</v>
      </c>
      <c r="L740" s="27">
        <v>0.13279445727482678</v>
      </c>
      <c r="M740" s="2" t="s">
        <v>1137</v>
      </c>
      <c r="N740" s="2" t="s">
        <v>55</v>
      </c>
      <c r="O740" s="2" t="s">
        <v>26</v>
      </c>
      <c r="P740" s="2" t="s">
        <v>1149</v>
      </c>
      <c r="W740" s="2">
        <v>750090</v>
      </c>
      <c r="X740" s="2">
        <v>0</v>
      </c>
      <c r="Y740" s="2">
        <v>704682</v>
      </c>
      <c r="Z740" s="2">
        <v>0</v>
      </c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>
        <f t="shared" si="12"/>
        <v>1454772</v>
      </c>
      <c r="AV740" s="2">
        <f t="shared" si="12"/>
        <v>0</v>
      </c>
    </row>
    <row r="741" spans="1:48" x14ac:dyDescent="0.25">
      <c r="A741" s="2">
        <v>740</v>
      </c>
      <c r="B741" s="16" t="s">
        <v>209</v>
      </c>
      <c r="C741" s="26" t="s">
        <v>1067</v>
      </c>
      <c r="D741" s="33" t="s">
        <v>787</v>
      </c>
      <c r="E741" s="17" t="s">
        <v>4</v>
      </c>
      <c r="F741" s="17">
        <v>23000</v>
      </c>
      <c r="G741" s="28" t="s">
        <v>103</v>
      </c>
      <c r="H741" s="30">
        <v>10000</v>
      </c>
      <c r="I741" s="21">
        <v>45575</v>
      </c>
      <c r="J741" s="21"/>
      <c r="K741" s="18" t="s">
        <v>990</v>
      </c>
      <c r="L741" s="27">
        <v>0.43478260869565216</v>
      </c>
      <c r="M741" s="2" t="s">
        <v>1139</v>
      </c>
      <c r="N741" s="2" t="s">
        <v>54</v>
      </c>
      <c r="O741" s="2" t="s">
        <v>82</v>
      </c>
      <c r="P741" s="2" t="s">
        <v>1148</v>
      </c>
      <c r="W741" s="2">
        <v>4210</v>
      </c>
      <c r="X741" s="2">
        <v>0</v>
      </c>
      <c r="Y741" s="2">
        <v>4238</v>
      </c>
      <c r="Z741" s="2">
        <v>0</v>
      </c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>
        <f t="shared" si="12"/>
        <v>8448</v>
      </c>
      <c r="AV741" s="2">
        <f t="shared" si="12"/>
        <v>0</v>
      </c>
    </row>
    <row r="742" spans="1:48" x14ac:dyDescent="0.25">
      <c r="A742" s="2">
        <v>741</v>
      </c>
      <c r="B742" s="16" t="s">
        <v>211</v>
      </c>
      <c r="C742" s="26" t="s">
        <v>1089</v>
      </c>
      <c r="D742" s="33" t="s">
        <v>887</v>
      </c>
      <c r="E742" s="17" t="s">
        <v>4</v>
      </c>
      <c r="F742" s="17">
        <v>82500</v>
      </c>
      <c r="G742" s="28" t="s">
        <v>934</v>
      </c>
      <c r="H742" s="30">
        <v>15000</v>
      </c>
      <c r="I742" s="21">
        <v>45575</v>
      </c>
      <c r="J742" s="21"/>
      <c r="K742" s="18" t="s">
        <v>990</v>
      </c>
      <c r="L742" s="27">
        <v>0.18181818181818182</v>
      </c>
      <c r="M742" s="2" t="s">
        <v>1138</v>
      </c>
      <c r="N742" s="2" t="s">
        <v>54</v>
      </c>
      <c r="O742" s="2" t="s">
        <v>82</v>
      </c>
      <c r="P742" s="2" t="s">
        <v>1148</v>
      </c>
      <c r="W742" s="2">
        <v>18544</v>
      </c>
      <c r="X742" s="2">
        <v>0</v>
      </c>
      <c r="Y742" s="2">
        <v>19445</v>
      </c>
      <c r="Z742" s="2">
        <v>0</v>
      </c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>
        <f t="shared" si="12"/>
        <v>37989</v>
      </c>
      <c r="AV742" s="2">
        <f t="shared" si="12"/>
        <v>0</v>
      </c>
    </row>
    <row r="743" spans="1:48" x14ac:dyDescent="0.25">
      <c r="A743" s="2">
        <v>742</v>
      </c>
      <c r="B743" s="16" t="s">
        <v>211</v>
      </c>
      <c r="C743" s="26" t="s">
        <v>1092</v>
      </c>
      <c r="D743" s="33" t="s">
        <v>888</v>
      </c>
      <c r="E743" s="17" t="s">
        <v>11</v>
      </c>
      <c r="F743" s="17">
        <v>1385000</v>
      </c>
      <c r="G743" s="28" t="s">
        <v>154</v>
      </c>
      <c r="H743" s="30">
        <v>374000</v>
      </c>
      <c r="I743" s="21">
        <v>45575</v>
      </c>
      <c r="J743" s="21"/>
      <c r="K743" s="18" t="s">
        <v>990</v>
      </c>
      <c r="L743" s="27">
        <v>0.2700361010830325</v>
      </c>
      <c r="M743" s="2" t="s">
        <v>1138</v>
      </c>
      <c r="N743" s="2" t="s">
        <v>55</v>
      </c>
      <c r="O743" s="2" t="s">
        <v>26</v>
      </c>
      <c r="P743" s="2" t="s">
        <v>1149</v>
      </c>
      <c r="W743" s="2">
        <v>294352</v>
      </c>
      <c r="X743" s="2">
        <v>0</v>
      </c>
      <c r="Y743" s="2">
        <v>259354</v>
      </c>
      <c r="Z743" s="2">
        <v>0</v>
      </c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>
        <f t="shared" si="12"/>
        <v>553706</v>
      </c>
      <c r="AV743" s="2">
        <f t="shared" si="12"/>
        <v>0</v>
      </c>
    </row>
    <row r="744" spans="1:48" x14ac:dyDescent="0.25">
      <c r="A744" s="2">
        <v>743</v>
      </c>
      <c r="B744" s="16" t="s">
        <v>211</v>
      </c>
      <c r="C744" s="26" t="s">
        <v>1092</v>
      </c>
      <c r="D744" s="33" t="s">
        <v>889</v>
      </c>
      <c r="E744" s="17" t="s">
        <v>15</v>
      </c>
      <c r="F744" s="17">
        <v>82500</v>
      </c>
      <c r="G744" s="28" t="s">
        <v>918</v>
      </c>
      <c r="H744" s="30">
        <v>10000</v>
      </c>
      <c r="I744" s="21">
        <v>45575</v>
      </c>
      <c r="J744" s="21"/>
      <c r="K744" s="18" t="s">
        <v>990</v>
      </c>
      <c r="L744" s="27">
        <v>0.12121212121212122</v>
      </c>
      <c r="M744" s="2" t="s">
        <v>1137</v>
      </c>
      <c r="N744" s="2" t="s">
        <v>53</v>
      </c>
      <c r="O744" s="2" t="s">
        <v>62</v>
      </c>
      <c r="P744" s="2" t="s">
        <v>1148</v>
      </c>
      <c r="W744" s="2">
        <v>39698</v>
      </c>
      <c r="X744" s="2">
        <v>16.2</v>
      </c>
      <c r="Y744" s="2">
        <v>3196</v>
      </c>
      <c r="Z744" s="2">
        <v>0</v>
      </c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>
        <f t="shared" si="12"/>
        <v>42894</v>
      </c>
      <c r="AV744" s="2">
        <f t="shared" si="12"/>
        <v>16.2</v>
      </c>
    </row>
    <row r="745" spans="1:48" x14ac:dyDescent="0.25">
      <c r="A745" s="2">
        <v>744</v>
      </c>
      <c r="B745" s="16" t="s">
        <v>211</v>
      </c>
      <c r="C745" s="26" t="s">
        <v>1095</v>
      </c>
      <c r="D745" s="33" t="s">
        <v>890</v>
      </c>
      <c r="E745" s="17" t="s">
        <v>13</v>
      </c>
      <c r="F745" s="17">
        <v>33000</v>
      </c>
      <c r="G745" s="28" t="s">
        <v>112</v>
      </c>
      <c r="H745" s="30">
        <v>25000</v>
      </c>
      <c r="I745" s="21">
        <v>45575</v>
      </c>
      <c r="J745" s="21"/>
      <c r="K745" s="18" t="s">
        <v>990</v>
      </c>
      <c r="L745" s="27">
        <v>0.75757575757575757</v>
      </c>
      <c r="M745" s="2" t="s">
        <v>1141</v>
      </c>
      <c r="N745" s="2" t="s">
        <v>56</v>
      </c>
      <c r="O745" s="2" t="s">
        <v>83</v>
      </c>
      <c r="P745" s="2" t="s">
        <v>1148</v>
      </c>
      <c r="W745" s="2">
        <v>3458</v>
      </c>
      <c r="X745" s="2">
        <v>620.22</v>
      </c>
      <c r="Y745" s="2">
        <v>3378</v>
      </c>
      <c r="Z745" s="2">
        <v>479.05</v>
      </c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>
        <f t="shared" si="12"/>
        <v>6836</v>
      </c>
      <c r="AV745" s="2">
        <f t="shared" si="12"/>
        <v>1099.27</v>
      </c>
    </row>
    <row r="746" spans="1:48" x14ac:dyDescent="0.25">
      <c r="A746" s="2">
        <v>745</v>
      </c>
      <c r="B746" s="16" t="s">
        <v>211</v>
      </c>
      <c r="C746" s="26" t="s">
        <v>1097</v>
      </c>
      <c r="D746" s="33" t="s">
        <v>891</v>
      </c>
      <c r="E746" s="17" t="s">
        <v>11</v>
      </c>
      <c r="F746" s="17">
        <v>8660000</v>
      </c>
      <c r="G746" s="28" t="s">
        <v>920</v>
      </c>
      <c r="H746" s="30">
        <v>1980000</v>
      </c>
      <c r="I746" s="21">
        <v>45575</v>
      </c>
      <c r="J746" s="21"/>
      <c r="K746" s="18" t="s">
        <v>990</v>
      </c>
      <c r="L746" s="27">
        <v>0.22863741339491916</v>
      </c>
      <c r="M746" s="2" t="s">
        <v>1138</v>
      </c>
      <c r="N746" s="2" t="s">
        <v>55</v>
      </c>
      <c r="O746" s="2" t="s">
        <v>26</v>
      </c>
      <c r="P746" s="2" t="s">
        <v>1149</v>
      </c>
      <c r="W746" s="2">
        <v>2215212</v>
      </c>
      <c r="X746" s="2">
        <v>0</v>
      </c>
      <c r="Y746" s="2">
        <v>2274612</v>
      </c>
      <c r="Z746" s="2">
        <v>0</v>
      </c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>
        <f t="shared" si="12"/>
        <v>4489824</v>
      </c>
      <c r="AV746" s="2">
        <f t="shared" si="12"/>
        <v>0</v>
      </c>
    </row>
    <row r="747" spans="1:48" x14ac:dyDescent="0.25">
      <c r="A747" s="2">
        <v>746</v>
      </c>
      <c r="B747" s="16" t="s">
        <v>213</v>
      </c>
      <c r="C747" s="26" t="s">
        <v>1102</v>
      </c>
      <c r="D747" s="33" t="s">
        <v>892</v>
      </c>
      <c r="E747" s="17" t="s">
        <v>4</v>
      </c>
      <c r="F747" s="17">
        <v>82500</v>
      </c>
      <c r="G747" s="28" t="s">
        <v>934</v>
      </c>
      <c r="H747" s="30">
        <v>10000</v>
      </c>
      <c r="I747" s="21">
        <v>45575</v>
      </c>
      <c r="J747" s="21"/>
      <c r="K747" s="18" t="s">
        <v>990</v>
      </c>
      <c r="L747" s="27">
        <v>0.12121212121212122</v>
      </c>
      <c r="M747" s="2" t="s">
        <v>1137</v>
      </c>
      <c r="N747" s="2" t="s">
        <v>54</v>
      </c>
      <c r="O747" s="2" t="s">
        <v>82</v>
      </c>
      <c r="P747" s="2" t="s">
        <v>1148</v>
      </c>
      <c r="W747" s="2">
        <v>5446</v>
      </c>
      <c r="X747" s="2">
        <v>56.4</v>
      </c>
      <c r="Y747" s="2">
        <v>5136</v>
      </c>
      <c r="Z747" s="2">
        <v>53.25</v>
      </c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>
        <f t="shared" si="12"/>
        <v>10582</v>
      </c>
      <c r="AV747" s="2">
        <f t="shared" si="12"/>
        <v>109.65</v>
      </c>
    </row>
    <row r="748" spans="1:48" x14ac:dyDescent="0.25">
      <c r="A748" s="2">
        <v>747</v>
      </c>
      <c r="B748" s="16" t="s">
        <v>213</v>
      </c>
      <c r="C748" s="26" t="s">
        <v>1102</v>
      </c>
      <c r="D748" s="33" t="s">
        <v>893</v>
      </c>
      <c r="E748" s="17" t="s">
        <v>13</v>
      </c>
      <c r="F748" s="17">
        <v>66000</v>
      </c>
      <c r="G748" s="28" t="s">
        <v>938</v>
      </c>
      <c r="H748" s="30">
        <v>5500</v>
      </c>
      <c r="I748" s="21">
        <v>45575</v>
      </c>
      <c r="J748" s="21"/>
      <c r="K748" s="18" t="s">
        <v>990</v>
      </c>
      <c r="L748" s="27">
        <v>8.3333333333333329E-2</v>
      </c>
      <c r="M748" s="2" t="s">
        <v>1137</v>
      </c>
      <c r="N748" s="2" t="s">
        <v>56</v>
      </c>
      <c r="O748" s="2" t="s">
        <v>83</v>
      </c>
      <c r="P748" s="2" t="s">
        <v>1148</v>
      </c>
      <c r="W748" s="2">
        <v>5864</v>
      </c>
      <c r="X748" s="2">
        <v>13.4</v>
      </c>
      <c r="Y748" s="2">
        <v>4137</v>
      </c>
      <c r="Z748" s="2">
        <v>27.8</v>
      </c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>
        <f t="shared" si="12"/>
        <v>10001</v>
      </c>
      <c r="AV748" s="2">
        <f t="shared" si="12"/>
        <v>41.2</v>
      </c>
    </row>
    <row r="749" spans="1:48" x14ac:dyDescent="0.25">
      <c r="A749" s="2">
        <v>748</v>
      </c>
      <c r="B749" s="16" t="s">
        <v>213</v>
      </c>
      <c r="C749" s="26" t="s">
        <v>1102</v>
      </c>
      <c r="D749" s="33" t="s">
        <v>894</v>
      </c>
      <c r="E749" s="17" t="s">
        <v>15</v>
      </c>
      <c r="F749" s="17">
        <v>105000</v>
      </c>
      <c r="G749" s="28" t="s">
        <v>939</v>
      </c>
      <c r="H749" s="30">
        <v>25000</v>
      </c>
      <c r="I749" s="21">
        <v>45575</v>
      </c>
      <c r="J749" s="21"/>
      <c r="K749" s="18" t="s">
        <v>990</v>
      </c>
      <c r="L749" s="27">
        <v>0.23809523809523808</v>
      </c>
      <c r="M749" s="2" t="s">
        <v>1138</v>
      </c>
      <c r="N749" s="2" t="s">
        <v>53</v>
      </c>
      <c r="O749" s="2" t="s">
        <v>62</v>
      </c>
      <c r="P749" s="2" t="s">
        <v>1148</v>
      </c>
      <c r="W749" s="2">
        <v>8979</v>
      </c>
      <c r="X749" s="2">
        <v>122.8</v>
      </c>
      <c r="Y749" s="2">
        <v>9321</v>
      </c>
      <c r="Z749" s="2">
        <v>96</v>
      </c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>
        <f t="shared" si="12"/>
        <v>18300</v>
      </c>
      <c r="AV749" s="2">
        <f t="shared" si="12"/>
        <v>218.8</v>
      </c>
    </row>
    <row r="750" spans="1:48" x14ac:dyDescent="0.25">
      <c r="A750" s="2">
        <v>749</v>
      </c>
      <c r="B750" s="16" t="s">
        <v>213</v>
      </c>
      <c r="C750" s="26" t="s">
        <v>1104</v>
      </c>
      <c r="D750" s="33" t="s">
        <v>895</v>
      </c>
      <c r="E750" s="17" t="s">
        <v>11</v>
      </c>
      <c r="F750" s="17">
        <v>2770000</v>
      </c>
      <c r="G750" s="28" t="s">
        <v>121</v>
      </c>
      <c r="H750" s="30">
        <v>400000</v>
      </c>
      <c r="I750" s="21">
        <v>45575</v>
      </c>
      <c r="J750" s="21"/>
      <c r="K750" s="18" t="s">
        <v>990</v>
      </c>
      <c r="L750" s="27">
        <v>0.1444043321299639</v>
      </c>
      <c r="M750" s="2" t="s">
        <v>1137</v>
      </c>
      <c r="N750" s="2" t="s">
        <v>55</v>
      </c>
      <c r="O750" s="2" t="s">
        <v>26</v>
      </c>
      <c r="P750" s="2" t="s">
        <v>1149</v>
      </c>
      <c r="W750" s="2">
        <v>838844</v>
      </c>
      <c r="X750" s="2">
        <v>0</v>
      </c>
      <c r="Y750" s="2">
        <v>785364</v>
      </c>
      <c r="Z750" s="2">
        <v>136</v>
      </c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>
        <f t="shared" si="12"/>
        <v>1624208</v>
      </c>
      <c r="AV750" s="2">
        <f t="shared" si="12"/>
        <v>136</v>
      </c>
    </row>
    <row r="751" spans="1:48" x14ac:dyDescent="0.25">
      <c r="A751" s="2">
        <v>750</v>
      </c>
      <c r="B751" s="16" t="s">
        <v>214</v>
      </c>
      <c r="C751" s="26" t="s">
        <v>1073</v>
      </c>
      <c r="D751" s="33" t="s">
        <v>896</v>
      </c>
      <c r="E751" s="17" t="s">
        <v>15</v>
      </c>
      <c r="F751" s="17">
        <v>33000</v>
      </c>
      <c r="G751" s="28" t="s">
        <v>919</v>
      </c>
      <c r="H751" s="30">
        <v>33000</v>
      </c>
      <c r="I751" s="21">
        <v>45575</v>
      </c>
      <c r="J751" s="21"/>
      <c r="K751" s="18" t="s">
        <v>990</v>
      </c>
      <c r="L751" s="27">
        <v>1</v>
      </c>
      <c r="M751" s="2" t="s">
        <v>1141</v>
      </c>
      <c r="N751" s="2" t="s">
        <v>53</v>
      </c>
      <c r="O751" s="2" t="s">
        <v>62</v>
      </c>
      <c r="P751" s="2" t="s">
        <v>1148</v>
      </c>
      <c r="W751" s="2">
        <v>890</v>
      </c>
      <c r="X751" s="2">
        <v>2428.5500000000002</v>
      </c>
      <c r="Y751" s="2">
        <v>818</v>
      </c>
      <c r="Z751" s="2">
        <v>2433.7600000000002</v>
      </c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>
        <f t="shared" si="12"/>
        <v>1708</v>
      </c>
      <c r="AV751" s="2">
        <f t="shared" si="12"/>
        <v>4862.3100000000004</v>
      </c>
    </row>
    <row r="752" spans="1:48" x14ac:dyDescent="0.25">
      <c r="A752" s="2">
        <v>751</v>
      </c>
      <c r="B752" s="16" t="s">
        <v>214</v>
      </c>
      <c r="C752" s="26" t="s">
        <v>1107</v>
      </c>
      <c r="D752" s="33" t="s">
        <v>897</v>
      </c>
      <c r="E752" s="17" t="s">
        <v>4</v>
      </c>
      <c r="F752" s="17">
        <v>197000</v>
      </c>
      <c r="G752" s="28" t="s">
        <v>114</v>
      </c>
      <c r="H752" s="30">
        <v>30000</v>
      </c>
      <c r="I752" s="21">
        <v>45575</v>
      </c>
      <c r="J752" s="21"/>
      <c r="K752" s="18" t="s">
        <v>990</v>
      </c>
      <c r="L752" s="27">
        <v>0.15228426395939088</v>
      </c>
      <c r="M752" s="2" t="s">
        <v>1138</v>
      </c>
      <c r="N752" s="2" t="s">
        <v>54</v>
      </c>
      <c r="O752" s="2" t="s">
        <v>82</v>
      </c>
      <c r="P752" s="2" t="s">
        <v>1148</v>
      </c>
      <c r="W752" s="2">
        <v>16868</v>
      </c>
      <c r="X752" s="2">
        <v>0</v>
      </c>
      <c r="Y752" s="2">
        <v>15386</v>
      </c>
      <c r="Z752" s="2">
        <v>0</v>
      </c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>
        <f t="shared" si="12"/>
        <v>32254</v>
      </c>
      <c r="AV752" s="2">
        <f t="shared" si="12"/>
        <v>0</v>
      </c>
    </row>
    <row r="753" spans="1:48" x14ac:dyDescent="0.25">
      <c r="A753" s="2">
        <v>752</v>
      </c>
      <c r="B753" s="16" t="s">
        <v>214</v>
      </c>
      <c r="C753" s="26" t="s">
        <v>1107</v>
      </c>
      <c r="D753" s="33" t="s">
        <v>898</v>
      </c>
      <c r="E753" s="17" t="s">
        <v>13</v>
      </c>
      <c r="F753" s="17">
        <v>197000</v>
      </c>
      <c r="G753" s="28" t="s">
        <v>108</v>
      </c>
      <c r="H753" s="30">
        <v>6000</v>
      </c>
      <c r="I753" s="21">
        <v>45575</v>
      </c>
      <c r="J753" s="21"/>
      <c r="K753" s="18" t="s">
        <v>990</v>
      </c>
      <c r="L753" s="27">
        <v>3.0456852791878174E-2</v>
      </c>
      <c r="M753" s="2" t="s">
        <v>1137</v>
      </c>
      <c r="N753" s="2" t="s">
        <v>56</v>
      </c>
      <c r="O753" s="2" t="s">
        <v>83</v>
      </c>
      <c r="P753" s="2" t="s">
        <v>1148</v>
      </c>
      <c r="W753" s="2">
        <v>8589</v>
      </c>
      <c r="X753" s="2">
        <v>0</v>
      </c>
      <c r="Y753" s="2">
        <v>8236</v>
      </c>
      <c r="Z753" s="2">
        <v>0</v>
      </c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>
        <f t="shared" si="12"/>
        <v>16825</v>
      </c>
      <c r="AV753" s="2">
        <f t="shared" si="12"/>
        <v>0</v>
      </c>
    </row>
    <row r="754" spans="1:48" x14ac:dyDescent="0.25">
      <c r="A754" s="2">
        <v>753</v>
      </c>
      <c r="B754" s="16" t="s">
        <v>215</v>
      </c>
      <c r="C754" s="26" t="s">
        <v>1111</v>
      </c>
      <c r="D754" s="33" t="s">
        <v>899</v>
      </c>
      <c r="E754" s="17" t="s">
        <v>11</v>
      </c>
      <c r="F754" s="17">
        <v>5540000</v>
      </c>
      <c r="G754" s="28" t="s">
        <v>102</v>
      </c>
      <c r="H754" s="30">
        <v>1495000</v>
      </c>
      <c r="I754" s="21">
        <v>45575</v>
      </c>
      <c r="J754" s="21"/>
      <c r="K754" s="18" t="s">
        <v>990</v>
      </c>
      <c r="L754" s="27">
        <v>0.26985559566787004</v>
      </c>
      <c r="M754" s="2" t="s">
        <v>1138</v>
      </c>
      <c r="N754" s="2" t="s">
        <v>55</v>
      </c>
      <c r="O754" s="2" t="s">
        <v>26</v>
      </c>
      <c r="P754" s="2" t="s">
        <v>1149</v>
      </c>
      <c r="W754" s="2">
        <v>3152472</v>
      </c>
      <c r="X754" s="2">
        <v>0</v>
      </c>
      <c r="Y754" s="2">
        <v>2790968</v>
      </c>
      <c r="Z754" s="2">
        <v>32</v>
      </c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>
        <f t="shared" si="12"/>
        <v>5943440</v>
      </c>
      <c r="AV754" s="2">
        <f t="shared" si="12"/>
        <v>32</v>
      </c>
    </row>
    <row r="755" spans="1:48" x14ac:dyDescent="0.25">
      <c r="A755" s="2">
        <v>754</v>
      </c>
      <c r="B755" s="16" t="s">
        <v>215</v>
      </c>
      <c r="C755" s="26" t="s">
        <v>1111</v>
      </c>
      <c r="D755" s="33" t="s">
        <v>900</v>
      </c>
      <c r="E755" s="17" t="s">
        <v>11</v>
      </c>
      <c r="F755" s="17">
        <v>6930000</v>
      </c>
      <c r="G755" s="28" t="s">
        <v>160</v>
      </c>
      <c r="H755" s="30">
        <v>1725000</v>
      </c>
      <c r="I755" s="21">
        <v>45575</v>
      </c>
      <c r="J755" s="21"/>
      <c r="K755" s="18" t="s">
        <v>990</v>
      </c>
      <c r="L755" s="27">
        <v>0.24891774891774893</v>
      </c>
      <c r="M755" s="2" t="s">
        <v>1138</v>
      </c>
      <c r="N755" s="2" t="s">
        <v>55</v>
      </c>
      <c r="O755" s="2" t="s">
        <v>26</v>
      </c>
      <c r="P755" s="2" t="s">
        <v>1149</v>
      </c>
      <c r="W755" s="2">
        <v>3214392</v>
      </c>
      <c r="X755" s="2">
        <v>0</v>
      </c>
      <c r="Y755" s="2">
        <v>2813896</v>
      </c>
      <c r="Z755" s="2">
        <v>16</v>
      </c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>
        <f t="shared" si="12"/>
        <v>6028288</v>
      </c>
      <c r="AV755" s="2">
        <f t="shared" si="12"/>
        <v>16</v>
      </c>
    </row>
    <row r="756" spans="1:48" x14ac:dyDescent="0.25">
      <c r="A756" s="2">
        <v>755</v>
      </c>
      <c r="B756" s="16" t="s">
        <v>215</v>
      </c>
      <c r="C756" s="26" t="s">
        <v>1112</v>
      </c>
      <c r="D756" s="33" t="s">
        <v>901</v>
      </c>
      <c r="E756" s="17" t="s">
        <v>11</v>
      </c>
      <c r="F756" s="17">
        <v>2770000</v>
      </c>
      <c r="G756" s="28" t="s">
        <v>121</v>
      </c>
      <c r="H756" s="30">
        <v>395000</v>
      </c>
      <c r="I756" s="21">
        <v>45575</v>
      </c>
      <c r="J756" s="21"/>
      <c r="K756" s="18" t="s">
        <v>990</v>
      </c>
      <c r="L756" s="27">
        <v>0.14259927797833935</v>
      </c>
      <c r="M756" s="2" t="s">
        <v>1137</v>
      </c>
      <c r="N756" s="2" t="s">
        <v>55</v>
      </c>
      <c r="O756" s="2" t="s">
        <v>26</v>
      </c>
      <c r="P756" s="2" t="s">
        <v>1149</v>
      </c>
      <c r="W756" s="2">
        <v>1085039</v>
      </c>
      <c r="X756" s="2">
        <v>0</v>
      </c>
      <c r="Y756" s="2">
        <v>1073457</v>
      </c>
      <c r="Z756" s="2">
        <v>0</v>
      </c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>
        <f t="shared" si="12"/>
        <v>2158496</v>
      </c>
      <c r="AV756" s="2">
        <f t="shared" si="12"/>
        <v>0</v>
      </c>
    </row>
    <row r="757" spans="1:48" x14ac:dyDescent="0.25">
      <c r="A757" s="2">
        <v>756</v>
      </c>
      <c r="B757" s="16" t="s">
        <v>207</v>
      </c>
      <c r="C757" s="26" t="s">
        <v>1043</v>
      </c>
      <c r="D757" s="33" t="s">
        <v>902</v>
      </c>
      <c r="E757" s="17" t="s">
        <v>11</v>
      </c>
      <c r="F757" s="17">
        <v>1730000</v>
      </c>
      <c r="G757" s="28" t="s">
        <v>147</v>
      </c>
      <c r="H757" s="30">
        <v>272000</v>
      </c>
      <c r="I757" s="21">
        <v>45607</v>
      </c>
      <c r="J757" s="21"/>
      <c r="K757" s="18" t="s">
        <v>990</v>
      </c>
      <c r="L757" s="27">
        <v>0.15722543352601157</v>
      </c>
      <c r="M757" s="2" t="s">
        <v>1138</v>
      </c>
      <c r="N757" s="2" t="s">
        <v>55</v>
      </c>
      <c r="O757" s="2" t="s">
        <v>26</v>
      </c>
      <c r="P757" s="2" t="s">
        <v>1149</v>
      </c>
      <c r="W757" s="2">
        <v>383416</v>
      </c>
      <c r="X757" s="2">
        <v>0</v>
      </c>
      <c r="Y757" s="2">
        <v>387078</v>
      </c>
      <c r="Z757" s="2">
        <v>0</v>
      </c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>
        <f t="shared" si="12"/>
        <v>770494</v>
      </c>
      <c r="AV757" s="2">
        <f t="shared" si="12"/>
        <v>0</v>
      </c>
    </row>
    <row r="758" spans="1:48" x14ac:dyDescent="0.25">
      <c r="A758" s="2">
        <v>757</v>
      </c>
      <c r="B758" s="16" t="s">
        <v>209</v>
      </c>
      <c r="C758" s="26" t="s">
        <v>1063</v>
      </c>
      <c r="D758" s="33" t="s">
        <v>903</v>
      </c>
      <c r="E758" s="17" t="s">
        <v>4</v>
      </c>
      <c r="F758" s="17">
        <v>105000</v>
      </c>
      <c r="G758" s="28" t="s">
        <v>928</v>
      </c>
      <c r="H758" s="30">
        <v>8800</v>
      </c>
      <c r="I758" s="21">
        <v>45607</v>
      </c>
      <c r="J758" s="21"/>
      <c r="K758" s="18" t="s">
        <v>990</v>
      </c>
      <c r="L758" s="27">
        <v>8.3809523809523806E-2</v>
      </c>
      <c r="M758" s="2" t="s">
        <v>1137</v>
      </c>
      <c r="N758" s="2" t="s">
        <v>54</v>
      </c>
      <c r="O758" s="2" t="s">
        <v>82</v>
      </c>
      <c r="P758" s="2" t="s">
        <v>1148</v>
      </c>
      <c r="W758" s="2">
        <v>7959</v>
      </c>
      <c r="X758" s="2">
        <v>0</v>
      </c>
      <c r="Y758" s="2">
        <v>8000</v>
      </c>
      <c r="Z758" s="2">
        <v>0</v>
      </c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>
        <f t="shared" si="12"/>
        <v>15959</v>
      </c>
      <c r="AV758" s="2">
        <f t="shared" si="12"/>
        <v>0</v>
      </c>
    </row>
    <row r="759" spans="1:48" x14ac:dyDescent="0.25">
      <c r="A759" s="2">
        <v>758</v>
      </c>
      <c r="B759" s="16" t="s">
        <v>210</v>
      </c>
      <c r="C759" s="26" t="s">
        <v>1079</v>
      </c>
      <c r="D759" s="33" t="s">
        <v>904</v>
      </c>
      <c r="E759" s="17" t="s">
        <v>13</v>
      </c>
      <c r="F759" s="17">
        <v>33000</v>
      </c>
      <c r="G759" s="28" t="s">
        <v>112</v>
      </c>
      <c r="H759" s="30">
        <v>5500</v>
      </c>
      <c r="I759" s="21">
        <v>45607</v>
      </c>
      <c r="J759" s="21"/>
      <c r="K759" s="18" t="s">
        <v>990</v>
      </c>
      <c r="L759" s="27">
        <v>0.16666666666666666</v>
      </c>
      <c r="M759" s="2" t="s">
        <v>1138</v>
      </c>
      <c r="N759" s="2" t="s">
        <v>56</v>
      </c>
      <c r="O759" s="2" t="s">
        <v>83</v>
      </c>
      <c r="P759" s="2" t="s">
        <v>1148</v>
      </c>
      <c r="W759" s="2">
        <v>4172</v>
      </c>
      <c r="X759" s="2">
        <v>0</v>
      </c>
      <c r="Y759" s="2">
        <v>2138</v>
      </c>
      <c r="Z759" s="2">
        <v>0</v>
      </c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>
        <f t="shared" si="12"/>
        <v>6310</v>
      </c>
      <c r="AV759" s="2">
        <f t="shared" si="12"/>
        <v>0</v>
      </c>
    </row>
    <row r="760" spans="1:48" x14ac:dyDescent="0.25">
      <c r="A760" s="2">
        <v>759</v>
      </c>
      <c r="B760" s="16" t="s">
        <v>210</v>
      </c>
      <c r="C760" s="26" t="s">
        <v>1081</v>
      </c>
      <c r="D760" s="33" t="s">
        <v>905</v>
      </c>
      <c r="E760" s="17" t="s">
        <v>15</v>
      </c>
      <c r="F760" s="17">
        <v>82500</v>
      </c>
      <c r="G760" s="28" t="s">
        <v>918</v>
      </c>
      <c r="H760" s="30">
        <v>10000</v>
      </c>
      <c r="I760" s="21">
        <v>45607</v>
      </c>
      <c r="J760" s="21"/>
      <c r="K760" s="18" t="s">
        <v>990</v>
      </c>
      <c r="L760" s="27">
        <v>0.12121212121212122</v>
      </c>
      <c r="M760" s="2" t="s">
        <v>1137</v>
      </c>
      <c r="N760" s="2" t="s">
        <v>53</v>
      </c>
      <c r="O760" s="2" t="s">
        <v>62</v>
      </c>
      <c r="P760" s="2" t="s">
        <v>1148</v>
      </c>
      <c r="W760" s="2">
        <v>26567</v>
      </c>
      <c r="X760" s="2">
        <v>0</v>
      </c>
      <c r="Y760" s="2">
        <v>21056</v>
      </c>
      <c r="Z760" s="2">
        <v>0</v>
      </c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>
        <f t="shared" si="12"/>
        <v>47623</v>
      </c>
      <c r="AV760" s="2">
        <f t="shared" si="12"/>
        <v>0</v>
      </c>
    </row>
    <row r="761" spans="1:48" x14ac:dyDescent="0.25">
      <c r="A761" s="2">
        <v>760</v>
      </c>
      <c r="B761" s="16" t="s">
        <v>211</v>
      </c>
      <c r="C761" s="26" t="s">
        <v>1091</v>
      </c>
      <c r="D761" s="33" t="s">
        <v>906</v>
      </c>
      <c r="E761" s="17" t="s">
        <v>15</v>
      </c>
      <c r="F761" s="17">
        <v>13200</v>
      </c>
      <c r="G761" s="28" t="s">
        <v>921</v>
      </c>
      <c r="H761" s="30">
        <v>5000</v>
      </c>
      <c r="I761" s="21">
        <v>45607</v>
      </c>
      <c r="J761" s="21"/>
      <c r="K761" s="18" t="s">
        <v>990</v>
      </c>
      <c r="L761" s="27">
        <v>0.37878787878787878</v>
      </c>
      <c r="M761" s="2" t="s">
        <v>1139</v>
      </c>
      <c r="N761" s="2" t="s">
        <v>53</v>
      </c>
      <c r="O761" s="2" t="s">
        <v>62</v>
      </c>
      <c r="P761" s="2" t="s">
        <v>1148</v>
      </c>
      <c r="W761" s="2">
        <v>0</v>
      </c>
      <c r="X761" s="2">
        <v>0</v>
      </c>
      <c r="Y761" s="2">
        <v>0</v>
      </c>
      <c r="Z761" s="2">
        <v>0</v>
      </c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>
        <f t="shared" si="12"/>
        <v>0</v>
      </c>
      <c r="AV761" s="2">
        <f t="shared" si="12"/>
        <v>0</v>
      </c>
    </row>
    <row r="762" spans="1:48" x14ac:dyDescent="0.25">
      <c r="A762" s="2">
        <v>761</v>
      </c>
      <c r="B762" s="16" t="s">
        <v>211</v>
      </c>
      <c r="C762" s="26" t="s">
        <v>1097</v>
      </c>
      <c r="D762" s="33" t="s">
        <v>907</v>
      </c>
      <c r="E762" s="17" t="s">
        <v>15</v>
      </c>
      <c r="F762" s="17">
        <v>10600</v>
      </c>
      <c r="G762" s="28" t="s">
        <v>925</v>
      </c>
      <c r="H762" s="30">
        <v>5000</v>
      </c>
      <c r="I762" s="21">
        <v>45607</v>
      </c>
      <c r="J762" s="21"/>
      <c r="K762" s="18" t="s">
        <v>990</v>
      </c>
      <c r="L762" s="27">
        <v>0.47169811320754718</v>
      </c>
      <c r="M762" s="2" t="s">
        <v>1140</v>
      </c>
      <c r="N762" s="2" t="s">
        <v>53</v>
      </c>
      <c r="O762" s="2" t="s">
        <v>62</v>
      </c>
      <c r="P762" s="2" t="s">
        <v>1148</v>
      </c>
      <c r="W762" s="2">
        <v>2672</v>
      </c>
      <c r="X762" s="2">
        <v>0</v>
      </c>
      <c r="Y762" s="2">
        <v>2797</v>
      </c>
      <c r="Z762" s="2">
        <v>0</v>
      </c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>
        <f t="shared" si="12"/>
        <v>5469</v>
      </c>
      <c r="AV762" s="2">
        <f t="shared" si="12"/>
        <v>0</v>
      </c>
    </row>
    <row r="763" spans="1:48" x14ac:dyDescent="0.25">
      <c r="A763" s="2">
        <v>762</v>
      </c>
      <c r="B763" s="16" t="s">
        <v>212</v>
      </c>
      <c r="C763" s="26" t="s">
        <v>1099</v>
      </c>
      <c r="D763" s="33" t="s">
        <v>908</v>
      </c>
      <c r="E763" s="17" t="s">
        <v>5</v>
      </c>
      <c r="F763" s="17">
        <v>11000</v>
      </c>
      <c r="G763" s="28" t="s">
        <v>132</v>
      </c>
      <c r="H763" s="30">
        <v>10200</v>
      </c>
      <c r="I763" s="21">
        <v>45607</v>
      </c>
      <c r="J763" s="21"/>
      <c r="K763" s="18" t="s">
        <v>990</v>
      </c>
      <c r="L763" s="27">
        <v>0.92727272727272725</v>
      </c>
      <c r="M763" s="2" t="s">
        <v>1141</v>
      </c>
      <c r="N763" s="2" t="s">
        <v>57</v>
      </c>
      <c r="O763" s="2" t="s">
        <v>86</v>
      </c>
      <c r="P763" s="2" t="s">
        <v>1148</v>
      </c>
      <c r="W763" s="2">
        <v>768</v>
      </c>
      <c r="X763" s="2">
        <v>486.74</v>
      </c>
      <c r="Y763" s="2">
        <v>688</v>
      </c>
      <c r="Z763" s="2">
        <v>508.81</v>
      </c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>
        <f t="shared" si="12"/>
        <v>1456</v>
      </c>
      <c r="AV763" s="2">
        <f t="shared" si="12"/>
        <v>995.55</v>
      </c>
    </row>
    <row r="764" spans="1:48" x14ac:dyDescent="0.25">
      <c r="A764" s="2">
        <v>763</v>
      </c>
      <c r="B764" s="16" t="s">
        <v>213</v>
      </c>
      <c r="C764" s="26" t="s">
        <v>1101</v>
      </c>
      <c r="D764" s="33" t="s">
        <v>909</v>
      </c>
      <c r="E764" s="17" t="s">
        <v>8</v>
      </c>
      <c r="F764" s="17">
        <v>3500</v>
      </c>
      <c r="G764" s="28" t="s">
        <v>93</v>
      </c>
      <c r="H764" s="30">
        <v>2000</v>
      </c>
      <c r="I764" s="21">
        <v>45607</v>
      </c>
      <c r="J764" s="21"/>
      <c r="K764" s="18" t="s">
        <v>990</v>
      </c>
      <c r="L764" s="27">
        <v>0.5714285714285714</v>
      </c>
      <c r="M764" s="2" t="s">
        <v>1140</v>
      </c>
      <c r="N764" s="2" t="s">
        <v>57</v>
      </c>
      <c r="O764" s="2" t="s">
        <v>64</v>
      </c>
      <c r="P764" s="2" t="s">
        <v>1148</v>
      </c>
      <c r="W764" s="2">
        <v>574</v>
      </c>
      <c r="X764" s="2">
        <v>2</v>
      </c>
      <c r="Y764" s="2">
        <v>582</v>
      </c>
      <c r="Z764" s="2">
        <v>1</v>
      </c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>
        <f t="shared" si="12"/>
        <v>1156</v>
      </c>
      <c r="AV764" s="2">
        <f t="shared" si="12"/>
        <v>3</v>
      </c>
    </row>
    <row r="765" spans="1:48" x14ac:dyDescent="0.25">
      <c r="A765" s="2">
        <v>764</v>
      </c>
      <c r="B765" s="16" t="s">
        <v>213</v>
      </c>
      <c r="C765" s="26" t="s">
        <v>1101</v>
      </c>
      <c r="D765" s="33" t="s">
        <v>414</v>
      </c>
      <c r="E765" s="17" t="s">
        <v>5</v>
      </c>
      <c r="F765" s="17">
        <v>7700</v>
      </c>
      <c r="G765" s="28" t="s">
        <v>131</v>
      </c>
      <c r="H765" s="30">
        <v>5000</v>
      </c>
      <c r="I765" s="21">
        <v>45607</v>
      </c>
      <c r="J765" s="21"/>
      <c r="K765" s="18" t="s">
        <v>990</v>
      </c>
      <c r="L765" s="27">
        <v>0.64935064935064934</v>
      </c>
      <c r="M765" s="2" t="s">
        <v>1141</v>
      </c>
      <c r="N765" s="2" t="s">
        <v>57</v>
      </c>
      <c r="O765" s="2" t="s">
        <v>86</v>
      </c>
      <c r="P765" s="2" t="s">
        <v>1148</v>
      </c>
      <c r="W765" s="2">
        <v>1783</v>
      </c>
      <c r="X765" s="2">
        <v>0</v>
      </c>
      <c r="Y765" s="2">
        <v>1670</v>
      </c>
      <c r="Z765" s="2">
        <v>0</v>
      </c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>
        <f t="shared" si="12"/>
        <v>3453</v>
      </c>
      <c r="AV765" s="2">
        <f t="shared" si="12"/>
        <v>0</v>
      </c>
    </row>
    <row r="766" spans="1:48" x14ac:dyDescent="0.25">
      <c r="A766" s="2">
        <v>765</v>
      </c>
      <c r="B766" s="16" t="s">
        <v>213</v>
      </c>
      <c r="C766" s="26" t="s">
        <v>1102</v>
      </c>
      <c r="D766" s="33" t="s">
        <v>910</v>
      </c>
      <c r="E766" s="17" t="s">
        <v>17</v>
      </c>
      <c r="F766" s="17">
        <v>11420000</v>
      </c>
      <c r="G766" s="28" t="s">
        <v>940</v>
      </c>
      <c r="H766" s="30">
        <v>700000</v>
      </c>
      <c r="I766" s="21">
        <v>45607</v>
      </c>
      <c r="J766" s="21"/>
      <c r="K766" s="18" t="s">
        <v>990</v>
      </c>
      <c r="L766" s="27">
        <v>6.1295971978984239E-2</v>
      </c>
      <c r="M766" s="2" t="s">
        <v>1137</v>
      </c>
      <c r="N766" s="2" t="s">
        <v>54</v>
      </c>
      <c r="O766" s="2" t="s">
        <v>66</v>
      </c>
      <c r="P766" s="2" t="s">
        <v>1149</v>
      </c>
      <c r="W766" s="2">
        <v>2083888</v>
      </c>
      <c r="X766" s="2">
        <v>0</v>
      </c>
      <c r="Y766" s="2">
        <v>1884240</v>
      </c>
      <c r="Z766" s="2">
        <v>0</v>
      </c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>
        <f t="shared" si="12"/>
        <v>3968128</v>
      </c>
      <c r="AV766" s="2">
        <f t="shared" si="12"/>
        <v>0</v>
      </c>
    </row>
    <row r="767" spans="1:48" x14ac:dyDescent="0.25">
      <c r="A767" s="2">
        <v>766</v>
      </c>
      <c r="B767" s="16" t="s">
        <v>213</v>
      </c>
      <c r="C767" s="26" t="s">
        <v>1103</v>
      </c>
      <c r="D767" s="33" t="s">
        <v>911</v>
      </c>
      <c r="E767" s="17" t="s">
        <v>8</v>
      </c>
      <c r="F767" s="17">
        <v>4400</v>
      </c>
      <c r="G767" s="28" t="s">
        <v>97</v>
      </c>
      <c r="H767" s="30">
        <v>2000</v>
      </c>
      <c r="I767" s="21">
        <v>45607</v>
      </c>
      <c r="J767" s="21"/>
      <c r="K767" s="18" t="s">
        <v>990</v>
      </c>
      <c r="L767" s="27">
        <v>0.45454545454545453</v>
      </c>
      <c r="M767" s="2" t="s">
        <v>1139</v>
      </c>
      <c r="N767" s="2" t="s">
        <v>57</v>
      </c>
      <c r="O767" s="2" t="s">
        <v>64</v>
      </c>
      <c r="P767" s="2" t="s">
        <v>1148</v>
      </c>
      <c r="W767" s="2">
        <v>576</v>
      </c>
      <c r="X767" s="2">
        <v>1.1599999999999999</v>
      </c>
      <c r="Y767" s="2">
        <v>495</v>
      </c>
      <c r="Z767" s="2">
        <v>1.93</v>
      </c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>
        <f t="shared" si="12"/>
        <v>1071</v>
      </c>
      <c r="AV767" s="2">
        <f t="shared" si="12"/>
        <v>3.09</v>
      </c>
    </row>
    <row r="768" spans="1:48" x14ac:dyDescent="0.25">
      <c r="A768" s="2">
        <v>767</v>
      </c>
      <c r="B768" s="16" t="s">
        <v>214</v>
      </c>
      <c r="C768" s="26" t="s">
        <v>1110</v>
      </c>
      <c r="D768" s="33" t="s">
        <v>912</v>
      </c>
      <c r="E768" s="17" t="s">
        <v>5</v>
      </c>
      <c r="F768" s="17">
        <v>10600</v>
      </c>
      <c r="G768" s="28" t="s">
        <v>95</v>
      </c>
      <c r="H768" s="30">
        <v>5000</v>
      </c>
      <c r="I768" s="21">
        <v>45607</v>
      </c>
      <c r="J768" s="21"/>
      <c r="K768" s="18" t="s">
        <v>990</v>
      </c>
      <c r="L768" s="27">
        <v>0.47169811320754718</v>
      </c>
      <c r="M768" s="2" t="s">
        <v>1140</v>
      </c>
      <c r="N768" s="2" t="s">
        <v>57</v>
      </c>
      <c r="O768" s="2" t="s">
        <v>86</v>
      </c>
      <c r="P768" s="2" t="s">
        <v>1148</v>
      </c>
      <c r="W768" s="2">
        <v>1174</v>
      </c>
      <c r="X768" s="2">
        <v>106.02</v>
      </c>
      <c r="Y768" s="2">
        <v>943</v>
      </c>
      <c r="Z768" s="2">
        <v>101.65</v>
      </c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>
        <f t="shared" si="12"/>
        <v>2117</v>
      </c>
      <c r="AV768" s="2">
        <f t="shared" si="12"/>
        <v>207.67000000000002</v>
      </c>
    </row>
    <row r="769" spans="1:48" x14ac:dyDescent="0.25">
      <c r="A769" s="2">
        <v>768</v>
      </c>
      <c r="B769" s="16" t="s">
        <v>215</v>
      </c>
      <c r="C769" s="26" t="s">
        <v>1111</v>
      </c>
      <c r="D769" s="33" t="s">
        <v>913</v>
      </c>
      <c r="E769" s="17" t="s">
        <v>11</v>
      </c>
      <c r="F769" s="17">
        <v>2770000</v>
      </c>
      <c r="G769" s="28" t="s">
        <v>121</v>
      </c>
      <c r="H769" s="30">
        <v>430000</v>
      </c>
      <c r="I769" s="21">
        <v>45607</v>
      </c>
      <c r="J769" s="21"/>
      <c r="K769" s="18" t="s">
        <v>990</v>
      </c>
      <c r="L769" s="27">
        <v>0.1552346570397112</v>
      </c>
      <c r="M769" s="2" t="s">
        <v>1138</v>
      </c>
      <c r="N769" s="2" t="s">
        <v>55</v>
      </c>
      <c r="O769" s="2" t="s">
        <v>26</v>
      </c>
      <c r="P769" s="2" t="s">
        <v>1149</v>
      </c>
      <c r="W769" s="2">
        <v>327129</v>
      </c>
      <c r="X769" s="2">
        <v>6972.8</v>
      </c>
      <c r="Y769" s="2">
        <v>328146</v>
      </c>
      <c r="Z769" s="2">
        <v>7424</v>
      </c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>
        <f t="shared" si="12"/>
        <v>655275</v>
      </c>
      <c r="AV769" s="2">
        <f t="shared" si="12"/>
        <v>14396.8</v>
      </c>
    </row>
    <row r="770" spans="1:48" x14ac:dyDescent="0.25">
      <c r="A770" s="2">
        <v>769</v>
      </c>
      <c r="B770" s="16" t="s">
        <v>215</v>
      </c>
      <c r="C770" s="26" t="s">
        <v>1111</v>
      </c>
      <c r="D770" s="33" t="s">
        <v>914</v>
      </c>
      <c r="E770" s="17" t="s">
        <v>8</v>
      </c>
      <c r="F770" s="17">
        <v>5500</v>
      </c>
      <c r="G770" s="28" t="s">
        <v>90</v>
      </c>
      <c r="H770" s="30">
        <v>3000</v>
      </c>
      <c r="I770" s="21">
        <v>45607</v>
      </c>
      <c r="J770" s="21"/>
      <c r="K770" s="18" t="s">
        <v>990</v>
      </c>
      <c r="L770" s="27">
        <v>0.54545454545454541</v>
      </c>
      <c r="M770" s="2" t="s">
        <v>1140</v>
      </c>
      <c r="N770" s="2" t="s">
        <v>57</v>
      </c>
      <c r="O770" s="2" t="s">
        <v>64</v>
      </c>
      <c r="P770" s="2" t="s">
        <v>1148</v>
      </c>
      <c r="W770" s="2">
        <v>284</v>
      </c>
      <c r="X770" s="2">
        <v>9.74</v>
      </c>
      <c r="Y770" s="2">
        <v>1582</v>
      </c>
      <c r="Z770" s="2">
        <v>20.260000000000002</v>
      </c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>
        <f t="shared" si="12"/>
        <v>1866</v>
      </c>
      <c r="AV770" s="2">
        <f t="shared" si="12"/>
        <v>30</v>
      </c>
    </row>
    <row r="771" spans="1:48" x14ac:dyDescent="0.25">
      <c r="A771" s="2">
        <v>770</v>
      </c>
      <c r="B771" s="16" t="s">
        <v>215</v>
      </c>
      <c r="C771" s="26" t="s">
        <v>1111</v>
      </c>
      <c r="D771" s="33" t="s">
        <v>915</v>
      </c>
      <c r="E771" s="17" t="s">
        <v>5</v>
      </c>
      <c r="F771" s="17">
        <v>7700</v>
      </c>
      <c r="G771" s="28" t="s">
        <v>131</v>
      </c>
      <c r="H771" s="30">
        <v>2000</v>
      </c>
      <c r="I771" s="21">
        <v>45607</v>
      </c>
      <c r="J771" s="21"/>
      <c r="K771" s="18" t="s">
        <v>990</v>
      </c>
      <c r="L771" s="27">
        <v>0.25974025974025972</v>
      </c>
      <c r="M771" s="2" t="s">
        <v>1138</v>
      </c>
      <c r="N771" s="2" t="s">
        <v>57</v>
      </c>
      <c r="O771" s="2" t="s">
        <v>86</v>
      </c>
      <c r="P771" s="2" t="s">
        <v>1148</v>
      </c>
      <c r="W771" s="2">
        <v>699</v>
      </c>
      <c r="X771" s="2">
        <v>51.93</v>
      </c>
      <c r="Y771" s="2">
        <v>364</v>
      </c>
      <c r="Z771" s="2">
        <v>90.44</v>
      </c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>
        <f t="shared" si="12"/>
        <v>1063</v>
      </c>
      <c r="AV771" s="2">
        <f t="shared" si="12"/>
        <v>142.37</v>
      </c>
    </row>
    <row r="772" spans="1:48" x14ac:dyDescent="0.25">
      <c r="A772" s="2">
        <v>771</v>
      </c>
      <c r="B772" s="2" t="s">
        <v>205</v>
      </c>
      <c r="C772" s="2" t="s">
        <v>1030</v>
      </c>
      <c r="D772" s="55" t="s">
        <v>1000</v>
      </c>
      <c r="E772" s="2" t="s">
        <v>49</v>
      </c>
      <c r="F772" s="2">
        <v>80000000</v>
      </c>
      <c r="G772" s="28" t="s">
        <v>1484</v>
      </c>
      <c r="H772" s="56">
        <v>5075000</v>
      </c>
      <c r="I772" s="21">
        <v>45638</v>
      </c>
      <c r="J772" s="21"/>
      <c r="K772" s="21" t="s">
        <v>990</v>
      </c>
      <c r="L772" s="27">
        <v>6.3437499999999994E-2</v>
      </c>
      <c r="M772" s="2" t="s">
        <v>1137</v>
      </c>
      <c r="N772" s="2" t="s">
        <v>55</v>
      </c>
      <c r="O772" s="2" t="s">
        <v>35</v>
      </c>
      <c r="P772" s="2" t="s">
        <v>1150</v>
      </c>
      <c r="W772" s="2">
        <v>20659095</v>
      </c>
      <c r="X772" s="2">
        <v>0</v>
      </c>
      <c r="Y772" s="2">
        <v>18045004</v>
      </c>
      <c r="Z772" s="2">
        <v>0</v>
      </c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>
        <f t="shared" si="12"/>
        <v>38704099</v>
      </c>
      <c r="AV772" s="2">
        <f t="shared" si="12"/>
        <v>0</v>
      </c>
    </row>
    <row r="773" spans="1:48" x14ac:dyDescent="0.25">
      <c r="A773" s="2">
        <v>772</v>
      </c>
      <c r="B773" s="2" t="s">
        <v>206</v>
      </c>
      <c r="C773" s="2" t="s">
        <v>1035</v>
      </c>
      <c r="D773" s="55" t="s">
        <v>1001</v>
      </c>
      <c r="E773" s="2" t="s">
        <v>4</v>
      </c>
      <c r="F773" s="2">
        <v>105000</v>
      </c>
      <c r="G773" s="28" t="s">
        <v>928</v>
      </c>
      <c r="H773" s="56">
        <v>15000</v>
      </c>
      <c r="I773" s="21">
        <v>45638</v>
      </c>
      <c r="J773" s="21"/>
      <c r="K773" s="21" t="s">
        <v>990</v>
      </c>
      <c r="L773" s="27">
        <v>0.14285714285714285</v>
      </c>
      <c r="M773" s="2" t="s">
        <v>1137</v>
      </c>
      <c r="N773" s="2" t="s">
        <v>54</v>
      </c>
      <c r="O773" s="2" t="s">
        <v>82</v>
      </c>
      <c r="P773" s="2" t="s">
        <v>1148</v>
      </c>
      <c r="W773" s="2">
        <v>13914</v>
      </c>
      <c r="X773" s="2">
        <v>0</v>
      </c>
      <c r="Y773" s="2">
        <v>14306</v>
      </c>
      <c r="Z773" s="2">
        <v>0</v>
      </c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>
        <f t="shared" si="12"/>
        <v>28220</v>
      </c>
      <c r="AV773" s="2">
        <f t="shared" si="12"/>
        <v>0</v>
      </c>
    </row>
    <row r="774" spans="1:48" x14ac:dyDescent="0.25">
      <c r="A774" s="2">
        <v>773</v>
      </c>
      <c r="B774" s="2" t="s">
        <v>206</v>
      </c>
      <c r="C774" s="2" t="s">
        <v>1035</v>
      </c>
      <c r="D774" s="55" t="s">
        <v>1002</v>
      </c>
      <c r="E774" s="2" t="s">
        <v>11</v>
      </c>
      <c r="F774" s="2">
        <v>1730000</v>
      </c>
      <c r="G774" s="28" t="s">
        <v>147</v>
      </c>
      <c r="H774" s="56">
        <v>616000</v>
      </c>
      <c r="I774" s="21">
        <v>45638</v>
      </c>
      <c r="J774" s="21"/>
      <c r="K774" s="21" t="s">
        <v>990</v>
      </c>
      <c r="L774" s="27">
        <v>0.3560693641618497</v>
      </c>
      <c r="M774" s="2" t="s">
        <v>1139</v>
      </c>
      <c r="N774" s="2" t="s">
        <v>55</v>
      </c>
      <c r="O774" s="2" t="s">
        <v>26</v>
      </c>
      <c r="P774" s="2" t="s">
        <v>1149</v>
      </c>
      <c r="W774" s="2">
        <v>676660</v>
      </c>
      <c r="X774" s="2">
        <v>40</v>
      </c>
      <c r="Y774" s="2">
        <v>483080</v>
      </c>
      <c r="Z774" s="2">
        <v>100</v>
      </c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>
        <f t="shared" si="12"/>
        <v>1159740</v>
      </c>
      <c r="AV774" s="2">
        <f t="shared" si="12"/>
        <v>140</v>
      </c>
    </row>
    <row r="775" spans="1:48" x14ac:dyDescent="0.25">
      <c r="A775" s="2">
        <v>774</v>
      </c>
      <c r="B775" s="2" t="s">
        <v>206</v>
      </c>
      <c r="C775" s="2" t="s">
        <v>1035</v>
      </c>
      <c r="D775" s="55" t="s">
        <v>1003</v>
      </c>
      <c r="E775" s="2" t="s">
        <v>11</v>
      </c>
      <c r="F775" s="2">
        <v>1730000</v>
      </c>
      <c r="G775" s="28" t="s">
        <v>147</v>
      </c>
      <c r="H775" s="56">
        <v>235000</v>
      </c>
      <c r="I775" s="21">
        <v>45638</v>
      </c>
      <c r="J775" s="21"/>
      <c r="K775" s="21" t="s">
        <v>990</v>
      </c>
      <c r="L775" s="27">
        <v>0.13583815028901733</v>
      </c>
      <c r="M775" s="2" t="s">
        <v>1137</v>
      </c>
      <c r="N775" s="2" t="s">
        <v>55</v>
      </c>
      <c r="O775" s="2" t="s">
        <v>26</v>
      </c>
      <c r="P775" s="2" t="s">
        <v>1149</v>
      </c>
      <c r="W775" s="2">
        <v>313500</v>
      </c>
      <c r="X775" s="2">
        <v>4820</v>
      </c>
      <c r="Y775" s="2">
        <v>309200</v>
      </c>
      <c r="Z775" s="2">
        <v>3500</v>
      </c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>
        <f t="shared" si="12"/>
        <v>622700</v>
      </c>
      <c r="AV775" s="2">
        <f t="shared" si="12"/>
        <v>8320</v>
      </c>
    </row>
    <row r="776" spans="1:48" x14ac:dyDescent="0.25">
      <c r="A776" s="2">
        <v>775</v>
      </c>
      <c r="B776" s="2" t="s">
        <v>206</v>
      </c>
      <c r="C776" s="2" t="s">
        <v>1036</v>
      </c>
      <c r="D776" s="55" t="s">
        <v>1004</v>
      </c>
      <c r="E776" s="2" t="s">
        <v>15</v>
      </c>
      <c r="F776" s="2">
        <v>2200</v>
      </c>
      <c r="G776" s="28" t="s">
        <v>923</v>
      </c>
      <c r="H776" s="56">
        <v>1200</v>
      </c>
      <c r="I776" s="21">
        <v>45638</v>
      </c>
      <c r="J776" s="21"/>
      <c r="K776" s="21" t="s">
        <v>990</v>
      </c>
      <c r="L776" s="27">
        <v>0.54545454545454541</v>
      </c>
      <c r="M776" s="2" t="s">
        <v>1140</v>
      </c>
      <c r="N776" s="2" t="s">
        <v>53</v>
      </c>
      <c r="O776" s="2" t="s">
        <v>61</v>
      </c>
      <c r="P776" s="2" t="s">
        <v>1148</v>
      </c>
      <c r="W776" s="2">
        <v>684</v>
      </c>
      <c r="X776" s="2">
        <v>0</v>
      </c>
      <c r="Y776" s="2">
        <v>632</v>
      </c>
      <c r="Z776" s="2">
        <v>0</v>
      </c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>
        <f t="shared" si="12"/>
        <v>1316</v>
      </c>
      <c r="AV776" s="2">
        <f t="shared" si="12"/>
        <v>0</v>
      </c>
    </row>
    <row r="777" spans="1:48" x14ac:dyDescent="0.25">
      <c r="A777" s="2">
        <v>776</v>
      </c>
      <c r="B777" s="2" t="s">
        <v>207</v>
      </c>
      <c r="C777" s="2" t="s">
        <v>1042</v>
      </c>
      <c r="D777" s="55" t="s">
        <v>1005</v>
      </c>
      <c r="E777" s="2" t="s">
        <v>16</v>
      </c>
      <c r="F777" s="2">
        <v>105000</v>
      </c>
      <c r="G777" s="28" t="s">
        <v>94</v>
      </c>
      <c r="H777" s="56">
        <v>10000</v>
      </c>
      <c r="I777" s="21">
        <v>45638</v>
      </c>
      <c r="J777" s="21"/>
      <c r="K777" s="21" t="s">
        <v>990</v>
      </c>
      <c r="L777" s="27">
        <v>9.5238095238095233E-2</v>
      </c>
      <c r="M777" s="2" t="s">
        <v>1137</v>
      </c>
      <c r="N777" s="2" t="s">
        <v>55</v>
      </c>
      <c r="O777" s="2" t="s">
        <v>69</v>
      </c>
      <c r="P777" s="2" t="s">
        <v>1148</v>
      </c>
      <c r="W777" s="2">
        <v>26114</v>
      </c>
      <c r="X777" s="2">
        <v>0</v>
      </c>
      <c r="Y777" s="2">
        <v>19529</v>
      </c>
      <c r="Z777" s="2">
        <v>0</v>
      </c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>
        <f t="shared" si="12"/>
        <v>45643</v>
      </c>
      <c r="AV777" s="2">
        <f t="shared" si="12"/>
        <v>0</v>
      </c>
    </row>
    <row r="778" spans="1:48" x14ac:dyDescent="0.25">
      <c r="A778" s="2">
        <v>777</v>
      </c>
      <c r="B778" s="2" t="s">
        <v>385</v>
      </c>
      <c r="C778" s="2" t="s">
        <v>1053</v>
      </c>
      <c r="D778" s="55" t="s">
        <v>1006</v>
      </c>
      <c r="E778" s="2" t="s">
        <v>4</v>
      </c>
      <c r="F778" s="2">
        <v>82500</v>
      </c>
      <c r="G778" s="28" t="s">
        <v>934</v>
      </c>
      <c r="H778" s="56">
        <v>12000</v>
      </c>
      <c r="I778" s="21">
        <v>45638</v>
      </c>
      <c r="J778" s="21"/>
      <c r="K778" s="21" t="s">
        <v>990</v>
      </c>
      <c r="L778" s="27">
        <v>0.14545454545454545</v>
      </c>
      <c r="M778" s="2" t="s">
        <v>1137</v>
      </c>
      <c r="N778" s="2" t="s">
        <v>54</v>
      </c>
      <c r="O778" s="2" t="s">
        <v>82</v>
      </c>
      <c r="P778" s="2" t="s">
        <v>1148</v>
      </c>
      <c r="W778" s="2">
        <v>9165</v>
      </c>
      <c r="X778" s="2">
        <v>0</v>
      </c>
      <c r="Y778" s="2">
        <v>8858</v>
      </c>
      <c r="Z778" s="2">
        <v>0</v>
      </c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>
        <f t="shared" si="12"/>
        <v>18023</v>
      </c>
      <c r="AV778" s="2">
        <f t="shared" si="12"/>
        <v>0</v>
      </c>
    </row>
    <row r="779" spans="1:48" x14ac:dyDescent="0.25">
      <c r="A779" s="2">
        <v>778</v>
      </c>
      <c r="B779" s="2" t="s">
        <v>385</v>
      </c>
      <c r="C779" s="2" t="s">
        <v>1053</v>
      </c>
      <c r="D779" s="55" t="s">
        <v>1007</v>
      </c>
      <c r="E779" s="2" t="s">
        <v>8</v>
      </c>
      <c r="F779" s="2">
        <v>3500</v>
      </c>
      <c r="G779" s="28" t="s">
        <v>93</v>
      </c>
      <c r="H779" s="56">
        <v>3000</v>
      </c>
      <c r="I779" s="21">
        <v>45638</v>
      </c>
      <c r="J779" s="21"/>
      <c r="K779" s="21" t="s">
        <v>990</v>
      </c>
      <c r="L779" s="27">
        <v>0.8571428571428571</v>
      </c>
      <c r="M779" s="2" t="s">
        <v>1141</v>
      </c>
      <c r="N779" s="2" t="s">
        <v>57</v>
      </c>
      <c r="O779" s="2" t="s">
        <v>64</v>
      </c>
      <c r="P779" s="2" t="s">
        <v>1148</v>
      </c>
      <c r="W779" s="2">
        <v>699</v>
      </c>
      <c r="X779" s="2">
        <v>0</v>
      </c>
      <c r="Y779" s="2">
        <v>477</v>
      </c>
      <c r="Z779" s="2">
        <v>0</v>
      </c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>
        <f t="shared" si="12"/>
        <v>1176</v>
      </c>
      <c r="AV779" s="2">
        <f t="shared" si="12"/>
        <v>0</v>
      </c>
    </row>
    <row r="780" spans="1:48" x14ac:dyDescent="0.25">
      <c r="A780" s="2">
        <v>779</v>
      </c>
      <c r="B780" s="2" t="s">
        <v>385</v>
      </c>
      <c r="C780" s="2" t="s">
        <v>1054</v>
      </c>
      <c r="D780" s="55" t="s">
        <v>1008</v>
      </c>
      <c r="E780" s="2" t="s">
        <v>11</v>
      </c>
      <c r="F780" s="2">
        <v>2180000</v>
      </c>
      <c r="G780" s="28" t="s">
        <v>149</v>
      </c>
      <c r="H780" s="56">
        <v>27500</v>
      </c>
      <c r="I780" s="21">
        <v>45638</v>
      </c>
      <c r="J780" s="21"/>
      <c r="K780" s="21" t="s">
        <v>990</v>
      </c>
      <c r="L780" s="27">
        <v>1.261467889908257E-2</v>
      </c>
      <c r="M780" s="2" t="s">
        <v>1137</v>
      </c>
      <c r="N780" s="2" t="s">
        <v>55</v>
      </c>
      <c r="O780" s="2" t="s">
        <v>26</v>
      </c>
      <c r="P780" s="2" t="s">
        <v>1149</v>
      </c>
      <c r="W780" s="2">
        <v>241940</v>
      </c>
      <c r="X780" s="2">
        <v>0</v>
      </c>
      <c r="Y780" s="2">
        <v>266765</v>
      </c>
      <c r="Z780" s="2">
        <v>0</v>
      </c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>
        <f t="shared" si="12"/>
        <v>508705</v>
      </c>
      <c r="AV780" s="2">
        <f t="shared" si="12"/>
        <v>0</v>
      </c>
    </row>
    <row r="781" spans="1:48" x14ac:dyDescent="0.25">
      <c r="A781" s="2">
        <v>780</v>
      </c>
      <c r="B781" s="2" t="s">
        <v>209</v>
      </c>
      <c r="C781" s="2" t="s">
        <v>1062</v>
      </c>
      <c r="D781" s="55" t="s">
        <v>1009</v>
      </c>
      <c r="E781" s="2" t="s">
        <v>15</v>
      </c>
      <c r="F781" s="2">
        <v>5500</v>
      </c>
      <c r="G781" s="28" t="s">
        <v>922</v>
      </c>
      <c r="H781" s="56">
        <v>5000</v>
      </c>
      <c r="I781" s="21">
        <v>45638</v>
      </c>
      <c r="J781" s="21"/>
      <c r="K781" s="21" t="s">
        <v>990</v>
      </c>
      <c r="L781" s="27">
        <v>0.90909090909090906</v>
      </c>
      <c r="M781" s="2" t="s">
        <v>1141</v>
      </c>
      <c r="N781" s="2" t="s">
        <v>53</v>
      </c>
      <c r="O781" s="2" t="s">
        <v>62</v>
      </c>
      <c r="P781" s="2" t="s">
        <v>1148</v>
      </c>
      <c r="W781" s="2">
        <v>631</v>
      </c>
      <c r="X781" s="2">
        <v>0</v>
      </c>
      <c r="Y781" s="2">
        <v>602</v>
      </c>
      <c r="Z781" s="2">
        <v>0</v>
      </c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>
        <f t="shared" si="12"/>
        <v>1233</v>
      </c>
      <c r="AV781" s="2">
        <f t="shared" si="12"/>
        <v>0</v>
      </c>
    </row>
    <row r="782" spans="1:48" x14ac:dyDescent="0.25">
      <c r="A782" s="2">
        <v>781</v>
      </c>
      <c r="B782" s="2" t="s">
        <v>210</v>
      </c>
      <c r="C782" s="2" t="s">
        <v>1081</v>
      </c>
      <c r="D782" s="55" t="s">
        <v>1010</v>
      </c>
      <c r="E782" s="2" t="s">
        <v>15</v>
      </c>
      <c r="F782" s="2">
        <v>5500</v>
      </c>
      <c r="G782" s="28" t="s">
        <v>922</v>
      </c>
      <c r="H782" s="56">
        <v>5000</v>
      </c>
      <c r="I782" s="21">
        <v>45638</v>
      </c>
      <c r="J782" s="21"/>
      <c r="K782" s="21" t="s">
        <v>990</v>
      </c>
      <c r="L782" s="27">
        <v>0.90909090909090906</v>
      </c>
      <c r="M782" s="2" t="s">
        <v>1141</v>
      </c>
      <c r="N782" s="2" t="s">
        <v>53</v>
      </c>
      <c r="O782" s="2" t="s">
        <v>62</v>
      </c>
      <c r="P782" s="2" t="s">
        <v>1148</v>
      </c>
      <c r="W782" s="2">
        <v>54</v>
      </c>
      <c r="X782" s="2">
        <v>20.86</v>
      </c>
      <c r="Y782" s="2">
        <v>0</v>
      </c>
      <c r="Z782" s="2">
        <v>12.29</v>
      </c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>
        <f t="shared" si="12"/>
        <v>54</v>
      </c>
      <c r="AV782" s="2">
        <f t="shared" si="12"/>
        <v>33.15</v>
      </c>
    </row>
    <row r="783" spans="1:48" x14ac:dyDescent="0.25">
      <c r="A783" s="2">
        <v>782</v>
      </c>
      <c r="B783" s="2" t="s">
        <v>387</v>
      </c>
      <c r="C783" s="2" t="s">
        <v>1087</v>
      </c>
      <c r="D783" s="55" t="s">
        <v>1011</v>
      </c>
      <c r="E783" s="2" t="s">
        <v>4</v>
      </c>
      <c r="F783" s="2">
        <v>82500</v>
      </c>
      <c r="G783" s="28" t="s">
        <v>934</v>
      </c>
      <c r="H783" s="56">
        <v>12000</v>
      </c>
      <c r="I783" s="21">
        <v>45638</v>
      </c>
      <c r="J783" s="21"/>
      <c r="K783" s="21" t="s">
        <v>990</v>
      </c>
      <c r="L783" s="27">
        <v>0.14545454545454545</v>
      </c>
      <c r="M783" s="2" t="s">
        <v>1137</v>
      </c>
      <c r="N783" s="2" t="s">
        <v>54</v>
      </c>
      <c r="O783" s="2" t="s">
        <v>82</v>
      </c>
      <c r="P783" s="2" t="s">
        <v>1148</v>
      </c>
      <c r="W783" s="2">
        <v>13184</v>
      </c>
      <c r="X783" s="2">
        <v>44.1</v>
      </c>
      <c r="Y783" s="2">
        <v>12911</v>
      </c>
      <c r="Z783" s="2">
        <v>74.099999999999994</v>
      </c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>
        <f t="shared" si="12"/>
        <v>26095</v>
      </c>
      <c r="AV783" s="2">
        <f t="shared" si="12"/>
        <v>118.19999999999999</v>
      </c>
    </row>
    <row r="784" spans="1:48" x14ac:dyDescent="0.25">
      <c r="A784" s="2">
        <v>783</v>
      </c>
      <c r="B784" s="2" t="s">
        <v>211</v>
      </c>
      <c r="C784" s="2" t="s">
        <v>1095</v>
      </c>
      <c r="D784" s="55" t="s">
        <v>1012</v>
      </c>
      <c r="E784" s="2" t="s">
        <v>6</v>
      </c>
      <c r="F784" s="2">
        <v>5500</v>
      </c>
      <c r="G784" s="28" t="s">
        <v>143</v>
      </c>
      <c r="H784" s="56">
        <v>1200</v>
      </c>
      <c r="I784" s="21">
        <v>45638</v>
      </c>
      <c r="J784" s="21"/>
      <c r="K784" s="21" t="s">
        <v>990</v>
      </c>
      <c r="L784" s="27">
        <v>0.21818181818181817</v>
      </c>
      <c r="M784" s="2" t="s">
        <v>1138</v>
      </c>
      <c r="N784" s="2" t="s">
        <v>54</v>
      </c>
      <c r="O784" s="2" t="s">
        <v>82</v>
      </c>
      <c r="P784" s="2" t="s">
        <v>1148</v>
      </c>
      <c r="W784" s="2">
        <v>201</v>
      </c>
      <c r="X784" s="2">
        <v>5.51</v>
      </c>
      <c r="Y784" s="2">
        <v>264</v>
      </c>
      <c r="Z784" s="2">
        <v>2.4900000000000002</v>
      </c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>
        <f t="shared" si="12"/>
        <v>465</v>
      </c>
      <c r="AV784" s="2">
        <f t="shared" si="12"/>
        <v>8</v>
      </c>
    </row>
    <row r="785" spans="1:48" x14ac:dyDescent="0.25">
      <c r="A785" s="2">
        <v>784</v>
      </c>
      <c r="B785" s="2" t="s">
        <v>211</v>
      </c>
      <c r="C785" s="2" t="s">
        <v>1095</v>
      </c>
      <c r="D785" s="55" t="s">
        <v>1013</v>
      </c>
      <c r="E785" s="2" t="s">
        <v>7</v>
      </c>
      <c r="F785" s="2">
        <v>1300</v>
      </c>
      <c r="G785" s="28" t="s">
        <v>96</v>
      </c>
      <c r="H785" s="56">
        <v>1200</v>
      </c>
      <c r="I785" s="21">
        <v>45638</v>
      </c>
      <c r="J785" s="21"/>
      <c r="K785" s="21" t="s">
        <v>990</v>
      </c>
      <c r="L785" s="27">
        <v>0.92307692307692313</v>
      </c>
      <c r="M785" s="2" t="s">
        <v>1141</v>
      </c>
      <c r="N785" s="2" t="s">
        <v>57</v>
      </c>
      <c r="O785" s="2" t="s">
        <v>24</v>
      </c>
      <c r="P785" s="2" t="s">
        <v>1148</v>
      </c>
      <c r="W785" s="2">
        <v>49</v>
      </c>
      <c r="X785" s="2">
        <v>42.94</v>
      </c>
      <c r="Y785" s="2">
        <v>50</v>
      </c>
      <c r="Z785" s="2">
        <v>35.06</v>
      </c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>
        <f t="shared" si="12"/>
        <v>99</v>
      </c>
      <c r="AV785" s="2">
        <f t="shared" si="12"/>
        <v>78</v>
      </c>
    </row>
    <row r="786" spans="1:48" x14ac:dyDescent="0.25">
      <c r="A786" s="2">
        <v>785</v>
      </c>
      <c r="B786" s="2" t="s">
        <v>211</v>
      </c>
      <c r="C786" s="2" t="s">
        <v>1095</v>
      </c>
      <c r="D786" s="55" t="s">
        <v>1014</v>
      </c>
      <c r="E786" s="2" t="s">
        <v>7</v>
      </c>
      <c r="F786" s="2">
        <v>2200</v>
      </c>
      <c r="G786" s="28" t="s">
        <v>91</v>
      </c>
      <c r="H786" s="56">
        <v>1200</v>
      </c>
      <c r="I786" s="21">
        <v>45638</v>
      </c>
      <c r="J786" s="21"/>
      <c r="K786" s="21" t="s">
        <v>990</v>
      </c>
      <c r="L786" s="27">
        <v>0.54545454545454541</v>
      </c>
      <c r="M786" s="2" t="s">
        <v>1140</v>
      </c>
      <c r="N786" s="2" t="s">
        <v>57</v>
      </c>
      <c r="O786" s="2" t="s">
        <v>23</v>
      </c>
      <c r="P786" s="2" t="s">
        <v>1148</v>
      </c>
      <c r="W786" s="2">
        <v>166</v>
      </c>
      <c r="X786" s="2">
        <v>24.09</v>
      </c>
      <c r="Y786" s="2">
        <v>154</v>
      </c>
      <c r="Z786" s="2">
        <v>20.34</v>
      </c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>
        <f t="shared" ref="AU786:AV797" si="13">W786+Y786+AA786+AC786+AE786+AG786+AI786+AK786+AM786+AO786+AQ786+AS786</f>
        <v>320</v>
      </c>
      <c r="AV786" s="2">
        <f t="shared" si="13"/>
        <v>44.43</v>
      </c>
    </row>
    <row r="787" spans="1:48" x14ac:dyDescent="0.25">
      <c r="A787" s="2">
        <v>786</v>
      </c>
      <c r="B787" s="2" t="s">
        <v>211</v>
      </c>
      <c r="C787" s="2" t="s">
        <v>1095</v>
      </c>
      <c r="D787" s="55" t="s">
        <v>1015</v>
      </c>
      <c r="E787" s="2" t="s">
        <v>8</v>
      </c>
      <c r="F787" s="2">
        <v>4400</v>
      </c>
      <c r="G787" s="28" t="s">
        <v>97</v>
      </c>
      <c r="H787" s="56">
        <v>1200</v>
      </c>
      <c r="I787" s="21">
        <v>45638</v>
      </c>
      <c r="J787" s="21"/>
      <c r="K787" s="21" t="s">
        <v>990</v>
      </c>
      <c r="L787" s="27">
        <v>0.27272727272727271</v>
      </c>
      <c r="M787" s="2" t="s">
        <v>1138</v>
      </c>
      <c r="N787" s="2" t="s">
        <v>57</v>
      </c>
      <c r="O787" s="2" t="s">
        <v>64</v>
      </c>
      <c r="P787" s="2" t="s">
        <v>1148</v>
      </c>
      <c r="W787" s="2">
        <v>438</v>
      </c>
      <c r="X787" s="2">
        <v>2.04</v>
      </c>
      <c r="Y787" s="2">
        <v>345</v>
      </c>
      <c r="Z787" s="2">
        <v>4.38</v>
      </c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>
        <f t="shared" si="13"/>
        <v>783</v>
      </c>
      <c r="AV787" s="2">
        <f t="shared" si="13"/>
        <v>6.42</v>
      </c>
    </row>
    <row r="788" spans="1:48" x14ac:dyDescent="0.25">
      <c r="A788" s="2">
        <v>787</v>
      </c>
      <c r="B788" s="2" t="s">
        <v>212</v>
      </c>
      <c r="C788" s="2" t="s">
        <v>1098</v>
      </c>
      <c r="D788" s="55" t="s">
        <v>1016</v>
      </c>
      <c r="E788" s="2" t="s">
        <v>11</v>
      </c>
      <c r="F788" s="2">
        <v>11000000</v>
      </c>
      <c r="G788" s="28" t="s">
        <v>1485</v>
      </c>
      <c r="H788" s="56">
        <v>1300000</v>
      </c>
      <c r="I788" s="21">
        <v>45638</v>
      </c>
      <c r="J788" s="21"/>
      <c r="K788" s="21" t="s">
        <v>990</v>
      </c>
      <c r="L788" s="27">
        <v>0.11818181818181818</v>
      </c>
      <c r="M788" s="2" t="s">
        <v>1137</v>
      </c>
      <c r="N788" s="2" t="s">
        <v>55</v>
      </c>
      <c r="O788" s="2" t="s">
        <v>26</v>
      </c>
      <c r="P788" s="2" t="s">
        <v>1149</v>
      </c>
      <c r="W788" s="2">
        <v>2877472</v>
      </c>
      <c r="X788" s="2">
        <v>0</v>
      </c>
      <c r="Y788" s="2">
        <v>4041728</v>
      </c>
      <c r="Z788" s="2">
        <v>0</v>
      </c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>
        <f t="shared" si="13"/>
        <v>6919200</v>
      </c>
      <c r="AV788" s="2">
        <f t="shared" si="13"/>
        <v>0</v>
      </c>
    </row>
    <row r="789" spans="1:48" x14ac:dyDescent="0.25">
      <c r="A789" s="2">
        <v>788</v>
      </c>
      <c r="B789" s="2" t="s">
        <v>213</v>
      </c>
      <c r="C789" s="2" t="s">
        <v>1102</v>
      </c>
      <c r="D789" s="55" t="s">
        <v>1017</v>
      </c>
      <c r="E789" s="2" t="s">
        <v>9</v>
      </c>
      <c r="F789" s="2">
        <v>240000</v>
      </c>
      <c r="G789" s="28" t="s">
        <v>1486</v>
      </c>
      <c r="H789" s="56">
        <v>50000</v>
      </c>
      <c r="I789" s="21">
        <v>45638</v>
      </c>
      <c r="J789" s="21"/>
      <c r="K789" s="21" t="s">
        <v>990</v>
      </c>
      <c r="L789" s="27">
        <v>0.20833333333333334</v>
      </c>
      <c r="M789" s="2" t="s">
        <v>1138</v>
      </c>
      <c r="N789" s="2" t="s">
        <v>53</v>
      </c>
      <c r="O789" s="2" t="s">
        <v>63</v>
      </c>
      <c r="P789" s="2" t="s">
        <v>1149</v>
      </c>
      <c r="W789" s="2">
        <v>18449</v>
      </c>
      <c r="X789" s="2">
        <v>400</v>
      </c>
      <c r="Y789" s="2">
        <v>13352</v>
      </c>
      <c r="Z789" s="2">
        <v>0</v>
      </c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>
        <f t="shared" si="13"/>
        <v>31801</v>
      </c>
      <c r="AV789" s="2">
        <f t="shared" si="13"/>
        <v>400</v>
      </c>
    </row>
    <row r="790" spans="1:48" x14ac:dyDescent="0.25">
      <c r="A790" s="2">
        <v>789</v>
      </c>
      <c r="B790" s="2" t="s">
        <v>213</v>
      </c>
      <c r="C790" s="2" t="s">
        <v>1104</v>
      </c>
      <c r="D790" s="55" t="s">
        <v>1018</v>
      </c>
      <c r="E790" s="2" t="s">
        <v>4</v>
      </c>
      <c r="F790" s="2">
        <v>197000</v>
      </c>
      <c r="G790" s="28" t="s">
        <v>114</v>
      </c>
      <c r="H790" s="56">
        <v>20000</v>
      </c>
      <c r="I790" s="21">
        <v>45638</v>
      </c>
      <c r="J790" s="21"/>
      <c r="K790" s="21" t="s">
        <v>990</v>
      </c>
      <c r="L790" s="27">
        <v>0.10152284263959391</v>
      </c>
      <c r="M790" s="2" t="s">
        <v>1137</v>
      </c>
      <c r="N790" s="2" t="s">
        <v>54</v>
      </c>
      <c r="O790" s="2" t="s">
        <v>82</v>
      </c>
      <c r="P790" s="2" t="s">
        <v>1148</v>
      </c>
      <c r="W790" s="2">
        <v>18574</v>
      </c>
      <c r="X790" s="2">
        <v>58.2</v>
      </c>
      <c r="Y790" s="2">
        <v>18815</v>
      </c>
      <c r="Z790" s="2">
        <v>20.64</v>
      </c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>
        <f t="shared" si="13"/>
        <v>37389</v>
      </c>
      <c r="AV790" s="2">
        <f t="shared" si="13"/>
        <v>78.84</v>
      </c>
    </row>
    <row r="791" spans="1:48" x14ac:dyDescent="0.25">
      <c r="A791" s="2">
        <v>790</v>
      </c>
      <c r="B791" s="2" t="s">
        <v>213</v>
      </c>
      <c r="C791" s="2" t="s">
        <v>1104</v>
      </c>
      <c r="D791" s="55" t="s">
        <v>1019</v>
      </c>
      <c r="E791" s="2" t="s">
        <v>16</v>
      </c>
      <c r="F791" s="2">
        <v>41500</v>
      </c>
      <c r="G791" s="28" t="s">
        <v>1487</v>
      </c>
      <c r="H791" s="56">
        <v>30000</v>
      </c>
      <c r="I791" s="21">
        <v>45638</v>
      </c>
      <c r="J791" s="21"/>
      <c r="K791" s="21" t="s">
        <v>990</v>
      </c>
      <c r="L791" s="27">
        <v>0.72289156626506024</v>
      </c>
      <c r="M791" s="2" t="s">
        <v>1141</v>
      </c>
      <c r="N791" s="2" t="s">
        <v>55</v>
      </c>
      <c r="O791" s="2" t="s">
        <v>69</v>
      </c>
      <c r="P791" s="2" t="s">
        <v>1148</v>
      </c>
      <c r="W791" s="2">
        <v>3866</v>
      </c>
      <c r="X791" s="2">
        <v>329.72</v>
      </c>
      <c r="Y791" s="2">
        <v>3796</v>
      </c>
      <c r="Z791" s="2">
        <v>277.83999999999997</v>
      </c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>
        <f t="shared" si="13"/>
        <v>7662</v>
      </c>
      <c r="AV791" s="2">
        <f t="shared" si="13"/>
        <v>607.55999999999995</v>
      </c>
    </row>
    <row r="792" spans="1:48" x14ac:dyDescent="0.25">
      <c r="A792" s="2">
        <v>791</v>
      </c>
      <c r="B792" s="2" t="s">
        <v>213</v>
      </c>
      <c r="C792" s="2" t="s">
        <v>1104</v>
      </c>
      <c r="D792" s="55" t="s">
        <v>1020</v>
      </c>
      <c r="E792" s="2" t="s">
        <v>11</v>
      </c>
      <c r="F792" s="2">
        <v>1730000</v>
      </c>
      <c r="G792" s="28" t="s">
        <v>147</v>
      </c>
      <c r="H792" s="56">
        <v>630000</v>
      </c>
      <c r="I792" s="21">
        <v>45638</v>
      </c>
      <c r="J792" s="21"/>
      <c r="K792" s="21" t="s">
        <v>990</v>
      </c>
      <c r="L792" s="27">
        <v>0.36416184971098264</v>
      </c>
      <c r="M792" s="2" t="s">
        <v>1139</v>
      </c>
      <c r="N792" s="2" t="s">
        <v>55</v>
      </c>
      <c r="O792" s="2" t="s">
        <v>26</v>
      </c>
      <c r="P792" s="2" t="s">
        <v>1149</v>
      </c>
      <c r="W792" s="2">
        <v>308238</v>
      </c>
      <c r="X792" s="2">
        <v>0</v>
      </c>
      <c r="Y792" s="2">
        <v>214104</v>
      </c>
      <c r="Z792" s="2">
        <v>14</v>
      </c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>
        <f t="shared" si="13"/>
        <v>522342</v>
      </c>
      <c r="AV792" s="2">
        <f t="shared" si="13"/>
        <v>14</v>
      </c>
    </row>
    <row r="793" spans="1:48" x14ac:dyDescent="0.25">
      <c r="A793" s="2">
        <v>792</v>
      </c>
      <c r="B793" s="2" t="s">
        <v>213</v>
      </c>
      <c r="C793" s="2" t="s">
        <v>1104</v>
      </c>
      <c r="D793" s="55" t="s">
        <v>1021</v>
      </c>
      <c r="E793" s="2" t="s">
        <v>19</v>
      </c>
      <c r="F793" s="2">
        <v>4330000</v>
      </c>
      <c r="G793" s="28" t="s">
        <v>930</v>
      </c>
      <c r="H793" s="56">
        <v>645000</v>
      </c>
      <c r="I793" s="21">
        <v>45638</v>
      </c>
      <c r="J793" s="21"/>
      <c r="K793" s="21" t="s">
        <v>990</v>
      </c>
      <c r="L793" s="27">
        <v>0.1489607390300231</v>
      </c>
      <c r="M793" s="2" t="s">
        <v>1137</v>
      </c>
      <c r="N793" s="2" t="s">
        <v>55</v>
      </c>
      <c r="O793" s="2" t="s">
        <v>26</v>
      </c>
      <c r="P793" s="2" t="s">
        <v>1149</v>
      </c>
      <c r="W793" s="2">
        <v>901794</v>
      </c>
      <c r="X793" s="2">
        <v>60</v>
      </c>
      <c r="Y793" s="2">
        <v>938346</v>
      </c>
      <c r="Z793" s="2">
        <v>102</v>
      </c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>
        <f t="shared" si="13"/>
        <v>1840140</v>
      </c>
      <c r="AV793" s="2">
        <f t="shared" si="13"/>
        <v>162</v>
      </c>
    </row>
    <row r="794" spans="1:48" x14ac:dyDescent="0.25">
      <c r="A794" s="2">
        <v>793</v>
      </c>
      <c r="B794" s="2" t="s">
        <v>213</v>
      </c>
      <c r="C794" s="2" t="s">
        <v>1104</v>
      </c>
      <c r="D794" s="55" t="s">
        <v>1022</v>
      </c>
      <c r="E794" s="2" t="s">
        <v>5</v>
      </c>
      <c r="F794" s="2">
        <v>10600</v>
      </c>
      <c r="G794" s="28" t="s">
        <v>95</v>
      </c>
      <c r="H794" s="56">
        <v>6000</v>
      </c>
      <c r="I794" s="21">
        <v>45638</v>
      </c>
      <c r="J794" s="21"/>
      <c r="K794" s="21" t="s">
        <v>990</v>
      </c>
      <c r="L794" s="27">
        <v>0.56603773584905659</v>
      </c>
      <c r="M794" s="2" t="s">
        <v>1140</v>
      </c>
      <c r="N794" s="2" t="s">
        <v>57</v>
      </c>
      <c r="O794" s="2" t="s">
        <v>86</v>
      </c>
      <c r="P794" s="2" t="s">
        <v>1148</v>
      </c>
      <c r="W794" s="2">
        <v>2168</v>
      </c>
      <c r="X794" s="2">
        <v>0</v>
      </c>
      <c r="Y794" s="2">
        <v>2631</v>
      </c>
      <c r="Z794" s="2">
        <v>70.739999999999995</v>
      </c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>
        <f t="shared" si="13"/>
        <v>4799</v>
      </c>
      <c r="AV794" s="2">
        <f t="shared" si="13"/>
        <v>70.739999999999995</v>
      </c>
    </row>
    <row r="795" spans="1:48" x14ac:dyDescent="0.25">
      <c r="A795" s="2">
        <v>794</v>
      </c>
      <c r="B795" s="2" t="s">
        <v>213</v>
      </c>
      <c r="C795" s="2" t="s">
        <v>1104</v>
      </c>
      <c r="D795" s="55" t="s">
        <v>1023</v>
      </c>
      <c r="E795" s="2" t="s">
        <v>15</v>
      </c>
      <c r="F795" s="2">
        <v>131000</v>
      </c>
      <c r="G795" s="28" t="s">
        <v>937</v>
      </c>
      <c r="H795" s="56">
        <v>5000</v>
      </c>
      <c r="I795" s="21">
        <v>45638</v>
      </c>
      <c r="J795" s="21"/>
      <c r="K795" s="21" t="s">
        <v>990</v>
      </c>
      <c r="L795" s="27">
        <v>3.8167938931297711E-2</v>
      </c>
      <c r="M795" s="2" t="s">
        <v>1137</v>
      </c>
      <c r="N795" s="2" t="s">
        <v>53</v>
      </c>
      <c r="O795" s="2" t="s">
        <v>62</v>
      </c>
      <c r="P795" s="2" t="s">
        <v>1148</v>
      </c>
      <c r="W795" s="2">
        <v>23217</v>
      </c>
      <c r="X795" s="2">
        <v>0</v>
      </c>
      <c r="Y795" s="2">
        <v>24878</v>
      </c>
      <c r="Z795" s="2">
        <v>1.6</v>
      </c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>
        <f t="shared" si="13"/>
        <v>48095</v>
      </c>
      <c r="AV795" s="2">
        <f t="shared" si="13"/>
        <v>1.6</v>
      </c>
    </row>
    <row r="796" spans="1:48" x14ac:dyDescent="0.25">
      <c r="A796" s="2">
        <v>795</v>
      </c>
      <c r="B796" s="2" t="s">
        <v>213</v>
      </c>
      <c r="C796" s="2" t="s">
        <v>1104</v>
      </c>
      <c r="D796" s="55" t="s">
        <v>1024</v>
      </c>
      <c r="E796" s="2" t="s">
        <v>59</v>
      </c>
      <c r="F796" s="2">
        <v>1385000</v>
      </c>
      <c r="G796" s="28" t="s">
        <v>1488</v>
      </c>
      <c r="H796" s="56">
        <v>520000</v>
      </c>
      <c r="I796" s="21">
        <v>45638</v>
      </c>
      <c r="J796" s="21"/>
      <c r="K796" s="21" t="s">
        <v>990</v>
      </c>
      <c r="L796" s="27">
        <v>0.37545126353790614</v>
      </c>
      <c r="M796" s="2" t="s">
        <v>1139</v>
      </c>
      <c r="N796" s="2" t="s">
        <v>53</v>
      </c>
      <c r="O796" s="2" t="s">
        <v>63</v>
      </c>
      <c r="P796" s="2" t="s">
        <v>1149</v>
      </c>
      <c r="W796" s="2">
        <v>322437</v>
      </c>
      <c r="X796" s="2">
        <v>16</v>
      </c>
      <c r="Y796" s="2">
        <v>311393</v>
      </c>
      <c r="Z796" s="2">
        <v>1.6</v>
      </c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>
        <f t="shared" si="13"/>
        <v>633830</v>
      </c>
      <c r="AV796" s="2">
        <f t="shared" si="13"/>
        <v>17.600000000000001</v>
      </c>
    </row>
    <row r="797" spans="1:48" x14ac:dyDescent="0.25">
      <c r="A797" s="2">
        <v>796</v>
      </c>
      <c r="B797" s="2" t="s">
        <v>215</v>
      </c>
      <c r="C797" s="2" t="s">
        <v>1111</v>
      </c>
      <c r="D797" s="55" t="s">
        <v>1025</v>
      </c>
      <c r="E797" s="2" t="s">
        <v>17</v>
      </c>
      <c r="F797" s="2">
        <v>345000</v>
      </c>
      <c r="G797" s="28" t="s">
        <v>116</v>
      </c>
      <c r="H797" s="56">
        <v>235000</v>
      </c>
      <c r="I797" s="21">
        <v>45638</v>
      </c>
      <c r="J797" s="21"/>
      <c r="K797" s="21" t="s">
        <v>990</v>
      </c>
      <c r="L797" s="27">
        <v>0.6811594202898551</v>
      </c>
      <c r="M797" s="2" t="s">
        <v>1141</v>
      </c>
      <c r="N797" s="2" t="s">
        <v>54</v>
      </c>
      <c r="O797" s="2" t="s">
        <v>66</v>
      </c>
      <c r="P797" s="2" t="s">
        <v>1149</v>
      </c>
      <c r="W797" s="2">
        <v>44534</v>
      </c>
      <c r="X797" s="2">
        <v>165.6</v>
      </c>
      <c r="Y797" s="2">
        <v>40626</v>
      </c>
      <c r="Z797" s="2">
        <v>182.8</v>
      </c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>
        <f t="shared" si="13"/>
        <v>85160</v>
      </c>
      <c r="AV797" s="2">
        <f t="shared" si="13"/>
        <v>348.4</v>
      </c>
    </row>
    <row r="798" spans="1:48" x14ac:dyDescent="0.25">
      <c r="A798" s="2">
        <v>797</v>
      </c>
      <c r="B798" s="2" t="s">
        <v>206</v>
      </c>
      <c r="C798" s="2" t="s">
        <v>1035</v>
      </c>
      <c r="D798" s="55" t="s">
        <v>1169</v>
      </c>
      <c r="E798" s="2" t="s">
        <v>11</v>
      </c>
      <c r="F798" s="2">
        <v>865000</v>
      </c>
      <c r="G798" s="28" t="s">
        <v>142</v>
      </c>
      <c r="H798" s="2">
        <v>25000</v>
      </c>
      <c r="I798" s="21">
        <v>45658</v>
      </c>
      <c r="J798" s="21"/>
      <c r="K798" s="21" t="s">
        <v>990</v>
      </c>
      <c r="L798" s="27">
        <v>2.8901734104046242E-2</v>
      </c>
      <c r="M798" s="2" t="s">
        <v>1137</v>
      </c>
      <c r="N798" s="2" t="s">
        <v>55</v>
      </c>
      <c r="O798" s="2" t="s">
        <v>26</v>
      </c>
      <c r="P798" s="2" t="s">
        <v>1149</v>
      </c>
      <c r="W798" s="2">
        <v>87608</v>
      </c>
      <c r="X798" s="2">
        <v>0</v>
      </c>
      <c r="Y798" s="2">
        <v>109670</v>
      </c>
      <c r="Z798" s="2">
        <v>0</v>
      </c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>
        <f t="shared" ref="AU798:AU809" si="14">W798+Y798+AA798+AC798+AE798+AG798+AI798+AK798+AM798+AO798+AQ798+AS798</f>
        <v>197278</v>
      </c>
      <c r="AV798" s="2">
        <f t="shared" ref="AV798:AV809" si="15">X798+Z798+AB798+AD798+AF798+AH798+AJ798+AL798+AN798+AP798+AR798+AT798</f>
        <v>0</v>
      </c>
    </row>
    <row r="799" spans="1:48" x14ac:dyDescent="0.25">
      <c r="A799" s="2">
        <v>798</v>
      </c>
      <c r="B799" s="2" t="s">
        <v>206</v>
      </c>
      <c r="C799" s="2" t="s">
        <v>1036</v>
      </c>
      <c r="D799" s="55" t="s">
        <v>1170</v>
      </c>
      <c r="E799" s="2" t="s">
        <v>11</v>
      </c>
      <c r="F799" s="2">
        <v>3465000</v>
      </c>
      <c r="G799" s="28" t="s">
        <v>157</v>
      </c>
      <c r="H799" s="2">
        <v>1210000</v>
      </c>
      <c r="I799" s="21">
        <v>45659</v>
      </c>
      <c r="J799" s="21"/>
      <c r="K799" s="21" t="s">
        <v>990</v>
      </c>
      <c r="L799" s="27">
        <v>0.34920634920634919</v>
      </c>
      <c r="M799" s="2" t="s">
        <v>1139</v>
      </c>
      <c r="N799" s="2" t="s">
        <v>55</v>
      </c>
      <c r="O799" s="2" t="s">
        <v>26</v>
      </c>
      <c r="P799" s="2" t="s">
        <v>1149</v>
      </c>
      <c r="W799" s="2">
        <v>1056684</v>
      </c>
      <c r="X799" s="2">
        <v>0</v>
      </c>
      <c r="Y799" s="2">
        <v>1073108</v>
      </c>
      <c r="Z799" s="2">
        <v>0</v>
      </c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>
        <f t="shared" si="14"/>
        <v>2129792</v>
      </c>
      <c r="AV799" s="2">
        <f t="shared" si="15"/>
        <v>0</v>
      </c>
    </row>
    <row r="800" spans="1:48" x14ac:dyDescent="0.25">
      <c r="A800" s="2">
        <v>799</v>
      </c>
      <c r="B800" s="2" t="s">
        <v>385</v>
      </c>
      <c r="C800" s="2" t="s">
        <v>1052</v>
      </c>
      <c r="D800" s="55" t="s">
        <v>1171</v>
      </c>
      <c r="E800" s="2" t="s">
        <v>4</v>
      </c>
      <c r="F800" s="2">
        <v>131000</v>
      </c>
      <c r="G800" s="28" t="s">
        <v>92</v>
      </c>
      <c r="H800" s="2">
        <v>16500</v>
      </c>
      <c r="I800" s="21">
        <v>45660</v>
      </c>
      <c r="J800" s="21"/>
      <c r="K800" s="21" t="s">
        <v>990</v>
      </c>
      <c r="L800" s="27">
        <v>0.12595419847328243</v>
      </c>
      <c r="M800" s="2" t="s">
        <v>1137</v>
      </c>
      <c r="N800" s="2" t="s">
        <v>54</v>
      </c>
      <c r="O800" s="2" t="s">
        <v>82</v>
      </c>
      <c r="P800" s="2" t="s">
        <v>1148</v>
      </c>
      <c r="W800" s="2">
        <v>25341</v>
      </c>
      <c r="X800" s="2">
        <v>0</v>
      </c>
      <c r="Y800" s="2">
        <v>25710</v>
      </c>
      <c r="Z800" s="2">
        <v>0</v>
      </c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>
        <f t="shared" si="14"/>
        <v>51051</v>
      </c>
      <c r="AV800" s="2">
        <f t="shared" si="15"/>
        <v>0</v>
      </c>
    </row>
    <row r="801" spans="1:48" x14ac:dyDescent="0.25">
      <c r="A801" s="2">
        <v>800</v>
      </c>
      <c r="B801" s="2" t="s">
        <v>211</v>
      </c>
      <c r="C801" s="2" t="s">
        <v>1096</v>
      </c>
      <c r="D801" s="55" t="s">
        <v>1172</v>
      </c>
      <c r="E801" s="2" t="s">
        <v>15</v>
      </c>
      <c r="F801" s="2">
        <v>10600</v>
      </c>
      <c r="G801" s="28" t="s">
        <v>925</v>
      </c>
      <c r="H801" s="2">
        <v>5000</v>
      </c>
      <c r="I801" s="21">
        <v>45661</v>
      </c>
      <c r="J801" s="21"/>
      <c r="K801" s="21" t="s">
        <v>990</v>
      </c>
      <c r="L801" s="27">
        <v>0.47169811320754718</v>
      </c>
      <c r="M801" s="2" t="s">
        <v>1140</v>
      </c>
      <c r="N801" s="2" t="s">
        <v>53</v>
      </c>
      <c r="O801" s="2" t="s">
        <v>62</v>
      </c>
      <c r="P801" s="2" t="s">
        <v>1148</v>
      </c>
      <c r="W801" s="2">
        <v>1693</v>
      </c>
      <c r="X801" s="2">
        <v>66</v>
      </c>
      <c r="Y801" s="2">
        <v>1315</v>
      </c>
      <c r="Z801" s="2">
        <v>161.76</v>
      </c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>
        <f t="shared" si="14"/>
        <v>3008</v>
      </c>
      <c r="AV801" s="2">
        <f t="shared" si="15"/>
        <v>227.76</v>
      </c>
    </row>
    <row r="802" spans="1:48" x14ac:dyDescent="0.25">
      <c r="A802" s="2">
        <v>801</v>
      </c>
      <c r="B802" s="2" t="s">
        <v>213</v>
      </c>
      <c r="C802" s="2" t="s">
        <v>1101</v>
      </c>
      <c r="D802" s="55" t="s">
        <v>1173</v>
      </c>
      <c r="E802" s="2" t="s">
        <v>8</v>
      </c>
      <c r="F802" s="2">
        <v>5500</v>
      </c>
      <c r="G802" s="28" t="s">
        <v>90</v>
      </c>
      <c r="H802" s="2">
        <v>2000</v>
      </c>
      <c r="I802" s="21">
        <v>45662</v>
      </c>
      <c r="J802" s="21"/>
      <c r="K802" s="21" t="s">
        <v>990</v>
      </c>
      <c r="L802" s="27">
        <v>0.36363636363636365</v>
      </c>
      <c r="M802" s="2" t="s">
        <v>1139</v>
      </c>
      <c r="N802" s="2" t="s">
        <v>57</v>
      </c>
      <c r="O802" s="2" t="s">
        <v>64</v>
      </c>
      <c r="P802" s="2" t="s">
        <v>1148</v>
      </c>
      <c r="W802" s="2">
        <v>416</v>
      </c>
      <c r="X802" s="2">
        <v>0</v>
      </c>
      <c r="Y802" s="2">
        <v>777</v>
      </c>
      <c r="Z802" s="2">
        <v>35</v>
      </c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>
        <f t="shared" si="14"/>
        <v>1193</v>
      </c>
      <c r="AV802" s="2">
        <f t="shared" si="15"/>
        <v>35</v>
      </c>
    </row>
    <row r="803" spans="1:48" x14ac:dyDescent="0.25">
      <c r="A803" s="2">
        <v>802</v>
      </c>
      <c r="B803" s="2" t="s">
        <v>213</v>
      </c>
      <c r="C803" s="2" t="s">
        <v>1101</v>
      </c>
      <c r="D803" s="55" t="s">
        <v>1174</v>
      </c>
      <c r="E803" s="2" t="s">
        <v>5</v>
      </c>
      <c r="F803" s="2">
        <v>23000</v>
      </c>
      <c r="G803" s="28" t="s">
        <v>119</v>
      </c>
      <c r="H803" s="2">
        <v>15000</v>
      </c>
      <c r="I803" s="21">
        <v>45663</v>
      </c>
      <c r="J803" s="21"/>
      <c r="K803" s="21" t="s">
        <v>990</v>
      </c>
      <c r="L803" s="27">
        <v>0.65217391304347827</v>
      </c>
      <c r="M803" s="2" t="s">
        <v>1141</v>
      </c>
      <c r="N803" s="2" t="s">
        <v>57</v>
      </c>
      <c r="O803" s="2" t="s">
        <v>86</v>
      </c>
      <c r="P803" s="2" t="s">
        <v>1148</v>
      </c>
      <c r="W803" s="2">
        <v>2464</v>
      </c>
      <c r="X803" s="2">
        <v>88</v>
      </c>
      <c r="Y803" s="2">
        <v>1624</v>
      </c>
      <c r="Z803" s="2">
        <v>502.11</v>
      </c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>
        <f t="shared" si="14"/>
        <v>4088</v>
      </c>
      <c r="AV803" s="2">
        <f t="shared" si="15"/>
        <v>590.11</v>
      </c>
    </row>
    <row r="804" spans="1:48" x14ac:dyDescent="0.25">
      <c r="A804" s="2">
        <v>803</v>
      </c>
      <c r="B804" s="2" t="s">
        <v>213</v>
      </c>
      <c r="C804" s="2" t="s">
        <v>1101</v>
      </c>
      <c r="D804" s="55" t="s">
        <v>1175</v>
      </c>
      <c r="E804" s="2" t="s">
        <v>5</v>
      </c>
      <c r="F804" s="2">
        <v>7700</v>
      </c>
      <c r="G804" s="28" t="s">
        <v>131</v>
      </c>
      <c r="H804" s="2">
        <v>5000</v>
      </c>
      <c r="I804" s="21">
        <v>45664</v>
      </c>
      <c r="J804" s="21"/>
      <c r="K804" s="21" t="s">
        <v>990</v>
      </c>
      <c r="L804" s="27">
        <v>0.64935064935064934</v>
      </c>
      <c r="M804" s="2" t="s">
        <v>1141</v>
      </c>
      <c r="N804" s="2" t="s">
        <v>57</v>
      </c>
      <c r="O804" s="2" t="s">
        <v>86</v>
      </c>
      <c r="P804" s="2" t="s">
        <v>1148</v>
      </c>
      <c r="W804" s="2">
        <v>590</v>
      </c>
      <c r="X804" s="2">
        <v>65</v>
      </c>
      <c r="Y804" s="2">
        <v>567</v>
      </c>
      <c r="Z804" s="2">
        <v>42</v>
      </c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>
        <f t="shared" si="14"/>
        <v>1157</v>
      </c>
      <c r="AV804" s="2">
        <f t="shared" si="15"/>
        <v>107</v>
      </c>
    </row>
    <row r="805" spans="1:48" x14ac:dyDescent="0.25">
      <c r="A805" s="2">
        <v>804</v>
      </c>
      <c r="B805" s="2" t="s">
        <v>213</v>
      </c>
      <c r="C805" s="2" t="s">
        <v>1102</v>
      </c>
      <c r="D805" s="55" t="s">
        <v>1176</v>
      </c>
      <c r="E805" s="2" t="s">
        <v>13</v>
      </c>
      <c r="F805" s="2">
        <v>197000</v>
      </c>
      <c r="G805" s="28" t="s">
        <v>108</v>
      </c>
      <c r="H805" s="2">
        <v>50000</v>
      </c>
      <c r="I805" s="21">
        <v>45665</v>
      </c>
      <c r="J805" s="21"/>
      <c r="K805" s="21" t="s">
        <v>990</v>
      </c>
      <c r="L805" s="27">
        <v>0.25380710659898476</v>
      </c>
      <c r="M805" s="2" t="s">
        <v>1138</v>
      </c>
      <c r="N805" s="2" t="s">
        <v>56</v>
      </c>
      <c r="O805" s="2" t="s">
        <v>83</v>
      </c>
      <c r="P805" s="2" t="s">
        <v>1148</v>
      </c>
      <c r="W805" s="2">
        <v>96516</v>
      </c>
      <c r="X805" s="2">
        <v>0</v>
      </c>
      <c r="Y805" s="2">
        <v>87089</v>
      </c>
      <c r="Z805" s="2">
        <v>0</v>
      </c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>
        <f t="shared" si="14"/>
        <v>183605</v>
      </c>
      <c r="AV805" s="2">
        <f t="shared" si="15"/>
        <v>0</v>
      </c>
    </row>
    <row r="806" spans="1:48" x14ac:dyDescent="0.25">
      <c r="A806" s="2">
        <v>805</v>
      </c>
      <c r="B806" s="2" t="s">
        <v>214</v>
      </c>
      <c r="C806" s="2" t="s">
        <v>1107</v>
      </c>
      <c r="D806" s="55" t="s">
        <v>1177</v>
      </c>
      <c r="E806" s="2" t="s">
        <v>15</v>
      </c>
      <c r="F806" s="2">
        <v>197000</v>
      </c>
      <c r="G806" s="28" t="s">
        <v>943</v>
      </c>
      <c r="H806" s="2">
        <v>11000</v>
      </c>
      <c r="I806" s="21">
        <v>45666</v>
      </c>
      <c r="J806" s="21"/>
      <c r="K806" s="21" t="s">
        <v>990</v>
      </c>
      <c r="L806" s="27">
        <v>5.5837563451776651E-2</v>
      </c>
      <c r="M806" s="2" t="s">
        <v>1137</v>
      </c>
      <c r="N806" s="2" t="s">
        <v>53</v>
      </c>
      <c r="O806" s="2" t="s">
        <v>62</v>
      </c>
      <c r="P806" s="2" t="s">
        <v>1148</v>
      </c>
      <c r="W806" s="2">
        <v>5804</v>
      </c>
      <c r="X806" s="2">
        <v>0</v>
      </c>
      <c r="Y806" s="2">
        <v>5563</v>
      </c>
      <c r="Z806" s="2">
        <v>0</v>
      </c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>
        <f t="shared" si="14"/>
        <v>11367</v>
      </c>
      <c r="AV806" s="2">
        <f t="shared" si="15"/>
        <v>0</v>
      </c>
    </row>
    <row r="807" spans="1:48" x14ac:dyDescent="0.25">
      <c r="A807" s="2">
        <v>806</v>
      </c>
      <c r="B807" s="2" t="s">
        <v>214</v>
      </c>
      <c r="C807" s="2" t="s">
        <v>1110</v>
      </c>
      <c r="D807" s="55" t="s">
        <v>1178</v>
      </c>
      <c r="E807" s="2" t="s">
        <v>15</v>
      </c>
      <c r="F807" s="2">
        <v>105000</v>
      </c>
      <c r="G807" s="28" t="s">
        <v>939</v>
      </c>
      <c r="H807" s="2">
        <v>5000</v>
      </c>
      <c r="I807" s="21">
        <v>45667</v>
      </c>
      <c r="J807" s="21"/>
      <c r="K807" s="21" t="s">
        <v>990</v>
      </c>
      <c r="L807" s="27">
        <v>4.7619047619047616E-2</v>
      </c>
      <c r="M807" s="2" t="s">
        <v>1137</v>
      </c>
      <c r="N807" s="2" t="s">
        <v>53</v>
      </c>
      <c r="O807" s="2" t="s">
        <v>62</v>
      </c>
      <c r="P807" s="2" t="s">
        <v>1148</v>
      </c>
      <c r="W807" s="2">
        <v>19156</v>
      </c>
      <c r="X807" s="2">
        <v>0</v>
      </c>
      <c r="Y807" s="2">
        <v>21217</v>
      </c>
      <c r="Z807" s="2">
        <v>0</v>
      </c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>
        <f t="shared" si="14"/>
        <v>40373</v>
      </c>
      <c r="AV807" s="2">
        <f t="shared" si="15"/>
        <v>0</v>
      </c>
    </row>
    <row r="808" spans="1:48" x14ac:dyDescent="0.25">
      <c r="A808" s="2">
        <v>807</v>
      </c>
      <c r="B808" s="2" t="s">
        <v>215</v>
      </c>
      <c r="C808" s="2" t="s">
        <v>1111</v>
      </c>
      <c r="D808" s="55" t="s">
        <v>915</v>
      </c>
      <c r="E808" s="2" t="s">
        <v>5</v>
      </c>
      <c r="F808" s="2">
        <v>6600</v>
      </c>
      <c r="G808" s="28" t="s">
        <v>115</v>
      </c>
      <c r="H808" s="2">
        <v>4000</v>
      </c>
      <c r="I808" s="21">
        <v>45668</v>
      </c>
      <c r="J808" s="21"/>
      <c r="K808" s="21" t="s">
        <v>990</v>
      </c>
      <c r="L808" s="27">
        <v>0.60606060606060608</v>
      </c>
      <c r="M808" s="2" t="s">
        <v>1140</v>
      </c>
      <c r="N808" s="2" t="s">
        <v>57</v>
      </c>
      <c r="O808" s="2" t="s">
        <v>86</v>
      </c>
      <c r="P808" s="2" t="s">
        <v>1148</v>
      </c>
      <c r="W808" s="2">
        <v>1182</v>
      </c>
      <c r="X808" s="2">
        <v>41</v>
      </c>
      <c r="Y808" s="2">
        <v>585</v>
      </c>
      <c r="Z808" s="2">
        <v>161</v>
      </c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>
        <f t="shared" si="14"/>
        <v>1767</v>
      </c>
      <c r="AV808" s="2">
        <f t="shared" si="15"/>
        <v>202</v>
      </c>
    </row>
    <row r="809" spans="1:48" x14ac:dyDescent="0.25">
      <c r="A809" s="2">
        <v>808</v>
      </c>
      <c r="B809" s="2" t="s">
        <v>388</v>
      </c>
      <c r="C809" s="2" t="s">
        <v>1116</v>
      </c>
      <c r="D809" s="55" t="s">
        <v>1179</v>
      </c>
      <c r="E809" s="2" t="s">
        <v>17</v>
      </c>
      <c r="F809" s="2">
        <v>1110000</v>
      </c>
      <c r="G809" s="28" t="s">
        <v>159</v>
      </c>
      <c r="H809" s="2">
        <v>300</v>
      </c>
      <c r="I809" s="21">
        <v>45669</v>
      </c>
      <c r="J809" s="21"/>
      <c r="K809" s="21" t="s">
        <v>990</v>
      </c>
      <c r="L809" s="27">
        <v>2.7027027027027027E-4</v>
      </c>
      <c r="M809" s="2" t="s">
        <v>1137</v>
      </c>
      <c r="N809" s="2" t="s">
        <v>54</v>
      </c>
      <c r="O809" s="2" t="s">
        <v>66</v>
      </c>
      <c r="P809" s="2" t="s">
        <v>1149</v>
      </c>
      <c r="W809" s="2">
        <v>143293</v>
      </c>
      <c r="X809" s="2">
        <v>1408</v>
      </c>
      <c r="Y809" s="2">
        <v>129107</v>
      </c>
      <c r="Z809" s="2">
        <v>2592</v>
      </c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>
        <f t="shared" si="14"/>
        <v>272400</v>
      </c>
      <c r="AV809" s="2">
        <f t="shared" si="15"/>
        <v>4000</v>
      </c>
    </row>
    <row r="810" spans="1:48" x14ac:dyDescent="0.25">
      <c r="A810" s="2">
        <v>809</v>
      </c>
      <c r="B810" s="2" t="s">
        <v>205</v>
      </c>
      <c r="C810" s="2" t="s">
        <v>1026</v>
      </c>
      <c r="D810" s="55" t="s">
        <v>1180</v>
      </c>
      <c r="E810" s="2" t="s">
        <v>4</v>
      </c>
      <c r="F810" s="2">
        <v>82500</v>
      </c>
      <c r="G810" s="28" t="s">
        <v>934</v>
      </c>
      <c r="H810" s="2">
        <v>12000</v>
      </c>
      <c r="I810" s="21">
        <v>45689</v>
      </c>
      <c r="J810" s="21"/>
      <c r="K810" s="21" t="s">
        <v>990</v>
      </c>
      <c r="L810" s="27">
        <v>0.14545454545454545</v>
      </c>
      <c r="M810" s="2" t="s">
        <v>1137</v>
      </c>
      <c r="N810" s="2" t="s">
        <v>54</v>
      </c>
      <c r="O810" s="2" t="s">
        <v>82</v>
      </c>
      <c r="P810" s="2" t="s">
        <v>1148</v>
      </c>
      <c r="W810" s="86"/>
      <c r="X810" s="86"/>
      <c r="Y810" s="2">
        <v>14514</v>
      </c>
      <c r="Z810" s="2">
        <v>0</v>
      </c>
    </row>
    <row r="811" spans="1:48" x14ac:dyDescent="0.25">
      <c r="A811" s="2">
        <v>810</v>
      </c>
      <c r="B811" s="2" t="s">
        <v>205</v>
      </c>
      <c r="C811" s="2" t="s">
        <v>1027</v>
      </c>
      <c r="D811" s="55" t="s">
        <v>1181</v>
      </c>
      <c r="E811" s="2" t="s">
        <v>4</v>
      </c>
      <c r="F811" s="2">
        <v>82500</v>
      </c>
      <c r="G811" s="28" t="s">
        <v>934</v>
      </c>
      <c r="H811" s="2">
        <v>12000</v>
      </c>
      <c r="I811" s="21">
        <v>45689</v>
      </c>
      <c r="J811" s="21"/>
      <c r="K811" s="21" t="s">
        <v>990</v>
      </c>
      <c r="L811" s="27">
        <v>0.14545454545454545</v>
      </c>
      <c r="M811" s="2" t="s">
        <v>1137</v>
      </c>
      <c r="N811" s="2" t="s">
        <v>54</v>
      </c>
      <c r="O811" s="2" t="s">
        <v>82</v>
      </c>
      <c r="P811" s="2" t="s">
        <v>1148</v>
      </c>
      <c r="W811" s="86"/>
      <c r="X811" s="86"/>
      <c r="Y811" s="2">
        <v>16969</v>
      </c>
      <c r="Z811" s="2">
        <v>0</v>
      </c>
    </row>
    <row r="812" spans="1:48" x14ac:dyDescent="0.25">
      <c r="A812" s="2">
        <v>811</v>
      </c>
      <c r="B812" s="2" t="s">
        <v>205</v>
      </c>
      <c r="C812" s="2" t="s">
        <v>1028</v>
      </c>
      <c r="D812" s="55" t="s">
        <v>1006</v>
      </c>
      <c r="E812" s="2" t="s">
        <v>4</v>
      </c>
      <c r="F812" s="2">
        <v>105000</v>
      </c>
      <c r="G812" s="28" t="s">
        <v>928</v>
      </c>
      <c r="H812" s="2">
        <v>12000</v>
      </c>
      <c r="I812" s="21">
        <v>45689</v>
      </c>
      <c r="J812" s="21"/>
      <c r="K812" s="21" t="s">
        <v>990</v>
      </c>
      <c r="L812" s="27">
        <v>0.11428571428571428</v>
      </c>
      <c r="M812" s="2" t="s">
        <v>1137</v>
      </c>
      <c r="N812" s="2" t="s">
        <v>54</v>
      </c>
      <c r="O812" s="2" t="s">
        <v>82</v>
      </c>
      <c r="P812" s="2" t="s">
        <v>1148</v>
      </c>
      <c r="W812" s="86"/>
      <c r="X812" s="86"/>
      <c r="Y812" s="2">
        <v>12560</v>
      </c>
      <c r="Z812" s="2">
        <v>0</v>
      </c>
    </row>
    <row r="813" spans="1:48" x14ac:dyDescent="0.25">
      <c r="A813" s="2">
        <v>812</v>
      </c>
      <c r="B813" s="2" t="s">
        <v>206</v>
      </c>
      <c r="C813" s="2" t="s">
        <v>1035</v>
      </c>
      <c r="D813" s="55" t="s">
        <v>1182</v>
      </c>
      <c r="E813" s="2" t="s">
        <v>11</v>
      </c>
      <c r="F813" s="2">
        <v>1110000</v>
      </c>
      <c r="G813" s="28" t="s">
        <v>101</v>
      </c>
      <c r="H813" s="2">
        <v>175000</v>
      </c>
      <c r="I813" s="21">
        <v>45689</v>
      </c>
      <c r="J813" s="21"/>
      <c r="K813" s="21" t="s">
        <v>990</v>
      </c>
      <c r="L813" s="27">
        <v>0.15765765765765766</v>
      </c>
      <c r="M813" s="2" t="s">
        <v>1138</v>
      </c>
      <c r="N813" s="2" t="s">
        <v>55</v>
      </c>
      <c r="O813" s="2" t="s">
        <v>26</v>
      </c>
      <c r="P813" s="2" t="s">
        <v>1149</v>
      </c>
      <c r="W813" s="86"/>
      <c r="X813" s="86"/>
      <c r="Y813" s="2">
        <v>424954</v>
      </c>
      <c r="Z813" s="2">
        <v>14.4</v>
      </c>
    </row>
    <row r="814" spans="1:48" x14ac:dyDescent="0.25">
      <c r="A814" s="2">
        <v>813</v>
      </c>
      <c r="B814" s="2" t="s">
        <v>207</v>
      </c>
      <c r="C814" s="2" t="s">
        <v>1039</v>
      </c>
      <c r="D814" s="55" t="s">
        <v>1183</v>
      </c>
      <c r="E814" s="2" t="s">
        <v>4</v>
      </c>
      <c r="F814" s="2">
        <v>53000</v>
      </c>
      <c r="G814" s="28" t="s">
        <v>156</v>
      </c>
      <c r="H814" s="2">
        <v>8000</v>
      </c>
      <c r="I814" s="21">
        <v>45689</v>
      </c>
      <c r="J814" s="21"/>
      <c r="K814" s="21" t="s">
        <v>990</v>
      </c>
      <c r="L814" s="27">
        <v>0.15094339622641509</v>
      </c>
      <c r="M814" s="2" t="s">
        <v>1138</v>
      </c>
      <c r="N814" s="2" t="s">
        <v>54</v>
      </c>
      <c r="O814" s="2" t="s">
        <v>82</v>
      </c>
      <c r="P814" s="2" t="s">
        <v>1148</v>
      </c>
      <c r="W814" s="86"/>
      <c r="X814" s="86"/>
      <c r="Y814" s="2">
        <v>11794</v>
      </c>
      <c r="Z814" s="2">
        <v>45.8</v>
      </c>
    </row>
    <row r="815" spans="1:48" x14ac:dyDescent="0.25">
      <c r="A815" s="2">
        <v>814</v>
      </c>
      <c r="B815" s="2" t="s">
        <v>208</v>
      </c>
      <c r="C815" s="2" t="s">
        <v>1046</v>
      </c>
      <c r="D815" s="55" t="s">
        <v>1184</v>
      </c>
      <c r="E815" s="2" t="s">
        <v>4</v>
      </c>
      <c r="F815" s="2">
        <v>131000</v>
      </c>
      <c r="G815" s="28" t="s">
        <v>92</v>
      </c>
      <c r="H815" s="2">
        <v>15000</v>
      </c>
      <c r="I815" s="21">
        <v>45689</v>
      </c>
      <c r="J815" s="21"/>
      <c r="K815" s="21" t="s">
        <v>990</v>
      </c>
      <c r="L815" s="27">
        <v>0.11450381679389313</v>
      </c>
      <c r="M815" s="2" t="s">
        <v>1137</v>
      </c>
      <c r="N815" s="2" t="s">
        <v>54</v>
      </c>
      <c r="O815" s="2" t="s">
        <v>82</v>
      </c>
      <c r="P815" s="2" t="s">
        <v>1148</v>
      </c>
      <c r="W815" s="86"/>
      <c r="X815" s="86"/>
      <c r="Y815" s="2">
        <v>17021</v>
      </c>
      <c r="Z815" s="2">
        <v>0</v>
      </c>
    </row>
    <row r="816" spans="1:48" x14ac:dyDescent="0.25">
      <c r="A816" s="2">
        <v>815</v>
      </c>
      <c r="B816" s="2" t="s">
        <v>208</v>
      </c>
      <c r="C816" s="2" t="s">
        <v>1046</v>
      </c>
      <c r="D816" s="55" t="s">
        <v>1185</v>
      </c>
      <c r="E816" s="2" t="s">
        <v>4</v>
      </c>
      <c r="F816" s="2">
        <v>164000</v>
      </c>
      <c r="G816" s="28" t="s">
        <v>1489</v>
      </c>
      <c r="H816" s="2">
        <v>22000</v>
      </c>
      <c r="I816" s="21">
        <v>45689</v>
      </c>
      <c r="J816" s="21"/>
      <c r="K816" s="21" t="s">
        <v>990</v>
      </c>
      <c r="L816" s="27">
        <v>0.13414634146341464</v>
      </c>
      <c r="M816" s="2" t="s">
        <v>1137</v>
      </c>
      <c r="N816" s="2" t="s">
        <v>54</v>
      </c>
      <c r="O816" s="2" t="s">
        <v>82</v>
      </c>
      <c r="P816" s="2" t="s">
        <v>1148</v>
      </c>
      <c r="W816" s="86"/>
      <c r="X816" s="86"/>
      <c r="Y816" s="2">
        <v>22866</v>
      </c>
      <c r="Z816" s="2">
        <v>0</v>
      </c>
    </row>
    <row r="817" spans="1:26" x14ac:dyDescent="0.25">
      <c r="A817" s="2">
        <v>816</v>
      </c>
      <c r="B817" s="2" t="s">
        <v>208</v>
      </c>
      <c r="C817" s="2" t="s">
        <v>1051</v>
      </c>
      <c r="D817" s="55" t="s">
        <v>1186</v>
      </c>
      <c r="E817" s="2" t="s">
        <v>4</v>
      </c>
      <c r="F817" s="2">
        <v>105000</v>
      </c>
      <c r="G817" s="28" t="s">
        <v>928</v>
      </c>
      <c r="H817" s="2">
        <v>15000</v>
      </c>
      <c r="I817" s="21">
        <v>45689</v>
      </c>
      <c r="J817" s="21"/>
      <c r="K817" s="21" t="s">
        <v>990</v>
      </c>
      <c r="L817" s="27">
        <v>0.14285714285714285</v>
      </c>
      <c r="M817" s="2" t="s">
        <v>1137</v>
      </c>
      <c r="N817" s="2" t="s">
        <v>54</v>
      </c>
      <c r="O817" s="2" t="s">
        <v>82</v>
      </c>
      <c r="P817" s="2" t="s">
        <v>1148</v>
      </c>
      <c r="W817" s="86"/>
      <c r="X817" s="86"/>
      <c r="Y817" s="2">
        <v>25204</v>
      </c>
      <c r="Z817" s="2">
        <v>0</v>
      </c>
    </row>
    <row r="818" spans="1:26" x14ac:dyDescent="0.25">
      <c r="A818" s="2">
        <v>817</v>
      </c>
      <c r="B818" s="2" t="s">
        <v>209</v>
      </c>
      <c r="C818" s="2" t="s">
        <v>1067</v>
      </c>
      <c r="D818" s="55" t="s">
        <v>1187</v>
      </c>
      <c r="E818" s="2" t="s">
        <v>17</v>
      </c>
      <c r="F818" s="2">
        <v>555000</v>
      </c>
      <c r="G818" s="28" t="s">
        <v>139</v>
      </c>
      <c r="H818" s="2">
        <v>28600</v>
      </c>
      <c r="I818" s="21">
        <v>45689</v>
      </c>
      <c r="J818" s="21"/>
      <c r="K818" s="21" t="s">
        <v>990</v>
      </c>
      <c r="L818" s="27">
        <v>5.1531531531531533E-2</v>
      </c>
      <c r="M818" s="2" t="s">
        <v>1137</v>
      </c>
      <c r="N818" s="2" t="s">
        <v>54</v>
      </c>
      <c r="O818" s="2" t="s">
        <v>66</v>
      </c>
      <c r="P818" s="2" t="s">
        <v>1149</v>
      </c>
      <c r="W818" s="86"/>
      <c r="X818" s="86"/>
      <c r="Y818" s="2">
        <v>36636</v>
      </c>
      <c r="Z818" s="2">
        <v>0</v>
      </c>
    </row>
    <row r="819" spans="1:26" x14ac:dyDescent="0.25">
      <c r="A819" s="2">
        <v>818</v>
      </c>
      <c r="B819" s="2" t="s">
        <v>209</v>
      </c>
      <c r="C819" s="2" t="s">
        <v>1063</v>
      </c>
      <c r="D819" s="55" t="s">
        <v>1188</v>
      </c>
      <c r="E819" s="2" t="s">
        <v>15</v>
      </c>
      <c r="F819" s="2">
        <v>23000</v>
      </c>
      <c r="G819" s="28" t="s">
        <v>933</v>
      </c>
      <c r="H819" s="2">
        <v>8000</v>
      </c>
      <c r="I819" s="21">
        <v>45689</v>
      </c>
      <c r="J819" s="21"/>
      <c r="K819" s="21" t="s">
        <v>990</v>
      </c>
      <c r="L819" s="27">
        <v>0.34782608695652173</v>
      </c>
      <c r="M819" s="2" t="s">
        <v>1139</v>
      </c>
      <c r="N819" s="2" t="s">
        <v>53</v>
      </c>
      <c r="O819" s="2" t="s">
        <v>62</v>
      </c>
      <c r="P819" s="2" t="s">
        <v>1148</v>
      </c>
      <c r="W819" s="86"/>
      <c r="X819" s="86"/>
      <c r="Y819" s="2">
        <v>835</v>
      </c>
      <c r="Z819" s="2">
        <v>0</v>
      </c>
    </row>
    <row r="820" spans="1:26" x14ac:dyDescent="0.25">
      <c r="A820" s="2">
        <v>819</v>
      </c>
      <c r="B820" s="2" t="s">
        <v>210</v>
      </c>
      <c r="C820" s="2" t="s">
        <v>1079</v>
      </c>
      <c r="D820" s="55" t="s">
        <v>1189</v>
      </c>
      <c r="E820" s="2" t="s">
        <v>15</v>
      </c>
      <c r="F820" s="2">
        <v>10600</v>
      </c>
      <c r="G820" s="28" t="s">
        <v>925</v>
      </c>
      <c r="H820" s="2">
        <v>10600</v>
      </c>
      <c r="I820" s="21">
        <v>45689</v>
      </c>
      <c r="J820" s="21"/>
      <c r="K820" s="21" t="s">
        <v>990</v>
      </c>
      <c r="L820" s="27">
        <v>1</v>
      </c>
      <c r="M820" s="2" t="s">
        <v>1141</v>
      </c>
      <c r="N820" s="2" t="s">
        <v>53</v>
      </c>
      <c r="O820" s="2" t="s">
        <v>62</v>
      </c>
      <c r="P820" s="2" t="s">
        <v>1148</v>
      </c>
      <c r="W820" s="86"/>
      <c r="X820" s="86"/>
      <c r="Y820" s="2">
        <v>2583</v>
      </c>
      <c r="Z820" s="2">
        <v>0</v>
      </c>
    </row>
    <row r="821" spans="1:26" x14ac:dyDescent="0.25">
      <c r="A821" s="2">
        <v>820</v>
      </c>
      <c r="B821" s="2" t="s">
        <v>210</v>
      </c>
      <c r="C821" s="2" t="s">
        <v>1080</v>
      </c>
      <c r="D821" s="55" t="s">
        <v>1190</v>
      </c>
      <c r="E821" s="2" t="s">
        <v>17</v>
      </c>
      <c r="F821" s="2">
        <v>240000</v>
      </c>
      <c r="G821" s="28" t="s">
        <v>133</v>
      </c>
      <c r="H821" s="2">
        <v>75000</v>
      </c>
      <c r="I821" s="21">
        <v>45689</v>
      </c>
      <c r="J821" s="21"/>
      <c r="K821" s="21" t="s">
        <v>990</v>
      </c>
      <c r="L821" s="27">
        <v>0.3125</v>
      </c>
      <c r="M821" s="2" t="s">
        <v>1139</v>
      </c>
      <c r="N821" s="2" t="s">
        <v>54</v>
      </c>
      <c r="O821" s="2" t="s">
        <v>66</v>
      </c>
      <c r="P821" s="2" t="s">
        <v>1149</v>
      </c>
      <c r="W821" s="86"/>
      <c r="X821" s="86"/>
      <c r="Y821" s="2">
        <v>402</v>
      </c>
      <c r="Z821" s="2">
        <v>7276</v>
      </c>
    </row>
    <row r="822" spans="1:26" x14ac:dyDescent="0.25">
      <c r="A822" s="2">
        <v>821</v>
      </c>
      <c r="B822" s="2" t="s">
        <v>387</v>
      </c>
      <c r="C822" s="2" t="s">
        <v>1085</v>
      </c>
      <c r="D822" s="55" t="s">
        <v>1191</v>
      </c>
      <c r="E822" s="2" t="s">
        <v>4</v>
      </c>
      <c r="F822" s="2">
        <v>105000</v>
      </c>
      <c r="G822" s="28" t="s">
        <v>928</v>
      </c>
      <c r="H822" s="2">
        <v>15000</v>
      </c>
      <c r="I822" s="21">
        <v>45689</v>
      </c>
      <c r="J822" s="21"/>
      <c r="K822" s="21" t="s">
        <v>990</v>
      </c>
      <c r="L822" s="27">
        <v>0.14285714285714285</v>
      </c>
      <c r="M822" s="2" t="s">
        <v>1137</v>
      </c>
      <c r="N822" s="2" t="s">
        <v>54</v>
      </c>
      <c r="O822" s="2" t="s">
        <v>82</v>
      </c>
      <c r="P822" s="2" t="s">
        <v>1148</v>
      </c>
      <c r="W822" s="86"/>
      <c r="X822" s="86"/>
      <c r="Y822" s="2">
        <v>13920</v>
      </c>
      <c r="Z822" s="2">
        <v>812.8</v>
      </c>
    </row>
    <row r="823" spans="1:26" x14ac:dyDescent="0.25">
      <c r="A823" s="2">
        <v>822</v>
      </c>
      <c r="B823" s="2" t="s">
        <v>211</v>
      </c>
      <c r="C823" s="2" t="s">
        <v>1092</v>
      </c>
      <c r="D823" s="55" t="s">
        <v>1192</v>
      </c>
      <c r="E823" s="2" t="s">
        <v>4</v>
      </c>
      <c r="F823" s="2">
        <v>197000</v>
      </c>
      <c r="G823" s="28" t="s">
        <v>114</v>
      </c>
      <c r="H823" s="2">
        <v>165000</v>
      </c>
      <c r="I823" s="21">
        <v>45689</v>
      </c>
      <c r="J823" s="21"/>
      <c r="K823" s="21" t="s">
        <v>990</v>
      </c>
      <c r="L823" s="27">
        <v>0.8375634517766497</v>
      </c>
      <c r="M823" s="2" t="s">
        <v>1141</v>
      </c>
      <c r="N823" s="2" t="s">
        <v>54</v>
      </c>
      <c r="O823" s="2" t="s">
        <v>82</v>
      </c>
      <c r="P823" s="2" t="s">
        <v>1148</v>
      </c>
      <c r="W823" s="86"/>
      <c r="X823" s="86"/>
      <c r="Y823" s="2">
        <v>56850</v>
      </c>
      <c r="Z823" s="2">
        <v>31.2</v>
      </c>
    </row>
    <row r="824" spans="1:26" x14ac:dyDescent="0.25">
      <c r="A824" s="2">
        <v>823</v>
      </c>
      <c r="B824" s="2" t="s">
        <v>211</v>
      </c>
      <c r="C824" s="2" t="s">
        <v>1093</v>
      </c>
      <c r="D824" s="55" t="s">
        <v>1193</v>
      </c>
      <c r="E824" s="2" t="s">
        <v>11</v>
      </c>
      <c r="F824" s="2">
        <v>10380000</v>
      </c>
      <c r="G824" s="28" t="s">
        <v>123</v>
      </c>
      <c r="H824" s="2">
        <v>4620000</v>
      </c>
      <c r="I824" s="21">
        <v>45689</v>
      </c>
      <c r="J824" s="21"/>
      <c r="K824" s="21" t="s">
        <v>990</v>
      </c>
      <c r="L824" s="27">
        <v>0.44508670520231214</v>
      </c>
      <c r="M824" s="2" t="s">
        <v>1139</v>
      </c>
      <c r="N824" s="2" t="s">
        <v>55</v>
      </c>
      <c r="O824" s="2" t="s">
        <v>26</v>
      </c>
      <c r="P824" s="2" t="s">
        <v>1149</v>
      </c>
      <c r="W824" s="86"/>
      <c r="X824" s="86"/>
      <c r="Y824" s="2">
        <v>3570996</v>
      </c>
      <c r="Z824" s="2">
        <v>0</v>
      </c>
    </row>
    <row r="825" spans="1:26" x14ac:dyDescent="0.25">
      <c r="A825" s="2">
        <v>824</v>
      </c>
      <c r="B825" s="2" t="s">
        <v>211</v>
      </c>
      <c r="C825" s="2" t="s">
        <v>1097</v>
      </c>
      <c r="D825" s="55" t="s">
        <v>1194</v>
      </c>
      <c r="E825" s="2" t="s">
        <v>11</v>
      </c>
      <c r="F825" s="2">
        <v>2180000</v>
      </c>
      <c r="G825" s="28" t="s">
        <v>149</v>
      </c>
      <c r="H825" s="2">
        <v>550000</v>
      </c>
      <c r="I825" s="21">
        <v>45689</v>
      </c>
      <c r="J825" s="21"/>
      <c r="K825" s="21" t="s">
        <v>990</v>
      </c>
      <c r="L825" s="27">
        <v>0.25229357798165136</v>
      </c>
      <c r="M825" s="2" t="s">
        <v>1138</v>
      </c>
      <c r="N825" s="2" t="s">
        <v>55</v>
      </c>
      <c r="O825" s="2" t="s">
        <v>26</v>
      </c>
      <c r="P825" s="2" t="s">
        <v>1149</v>
      </c>
      <c r="W825" s="86"/>
      <c r="X825" s="86"/>
      <c r="Y825" s="2">
        <v>365356</v>
      </c>
      <c r="Z825" s="2">
        <v>2120</v>
      </c>
    </row>
    <row r="826" spans="1:26" x14ac:dyDescent="0.25">
      <c r="A826" s="2">
        <v>825</v>
      </c>
      <c r="B826" s="2" t="s">
        <v>213</v>
      </c>
      <c r="C826" s="2" t="s">
        <v>1103</v>
      </c>
      <c r="D826" s="55" t="s">
        <v>1195</v>
      </c>
      <c r="E826" s="2" t="s">
        <v>4</v>
      </c>
      <c r="F826" s="2">
        <v>41500</v>
      </c>
      <c r="G826" s="28" t="s">
        <v>118</v>
      </c>
      <c r="H826" s="2">
        <v>5000</v>
      </c>
      <c r="I826" s="21">
        <v>45689</v>
      </c>
      <c r="J826" s="21"/>
      <c r="K826" s="21" t="s">
        <v>990</v>
      </c>
      <c r="L826" s="27">
        <v>0.12048192771084337</v>
      </c>
      <c r="M826" s="2" t="s">
        <v>1137</v>
      </c>
      <c r="N826" s="2" t="s">
        <v>54</v>
      </c>
      <c r="O826" s="2" t="s">
        <v>82</v>
      </c>
      <c r="P826" s="2" t="s">
        <v>1148</v>
      </c>
      <c r="W826" s="86"/>
      <c r="X826" s="86"/>
      <c r="Y826" s="2">
        <v>6390</v>
      </c>
      <c r="Z826" s="2">
        <v>8.4499999999999993</v>
      </c>
    </row>
    <row r="827" spans="1:26" x14ac:dyDescent="0.25">
      <c r="A827" s="2">
        <v>826</v>
      </c>
      <c r="B827" s="2" t="s">
        <v>213</v>
      </c>
      <c r="C827" s="2" t="s">
        <v>1104</v>
      </c>
      <c r="D827" s="55" t="s">
        <v>1196</v>
      </c>
      <c r="E827" s="2" t="s">
        <v>4</v>
      </c>
      <c r="F827" s="2">
        <v>82500</v>
      </c>
      <c r="G827" s="28" t="s">
        <v>934</v>
      </c>
      <c r="H827" s="2">
        <v>15000</v>
      </c>
      <c r="I827" s="21">
        <v>45689</v>
      </c>
      <c r="J827" s="21"/>
      <c r="K827" s="21" t="s">
        <v>990</v>
      </c>
      <c r="L827" s="27">
        <v>0.18181818181818182</v>
      </c>
      <c r="M827" s="2" t="s">
        <v>1138</v>
      </c>
      <c r="N827" s="2" t="s">
        <v>54</v>
      </c>
      <c r="O827" s="2" t="s">
        <v>82</v>
      </c>
      <c r="P827" s="2" t="s">
        <v>1148</v>
      </c>
      <c r="W827" s="86"/>
      <c r="X827" s="86"/>
      <c r="Y827" s="2">
        <v>4683</v>
      </c>
      <c r="Z827" s="2">
        <v>627</v>
      </c>
    </row>
    <row r="828" spans="1:26" x14ac:dyDescent="0.25">
      <c r="A828" s="2">
        <v>827</v>
      </c>
      <c r="B828" s="2" t="s">
        <v>214</v>
      </c>
      <c r="C828" s="2" t="s">
        <v>1110</v>
      </c>
      <c r="D828" s="55" t="s">
        <v>1197</v>
      </c>
      <c r="E828" s="2" t="s">
        <v>4</v>
      </c>
      <c r="F828" s="2">
        <v>164000</v>
      </c>
      <c r="G828" s="28" t="s">
        <v>1489</v>
      </c>
      <c r="H828" s="2">
        <v>40000</v>
      </c>
      <c r="I828" s="21">
        <v>45689</v>
      </c>
      <c r="J828" s="21"/>
      <c r="K828" s="21" t="s">
        <v>990</v>
      </c>
      <c r="L828" s="27">
        <v>0.24390243902439024</v>
      </c>
      <c r="M828" s="2" t="s">
        <v>1138</v>
      </c>
      <c r="N828" s="2" t="s">
        <v>54</v>
      </c>
      <c r="O828" s="2" t="s">
        <v>82</v>
      </c>
      <c r="P828" s="2" t="s">
        <v>1148</v>
      </c>
      <c r="W828" s="86"/>
      <c r="X828" s="86"/>
      <c r="Y828" s="2">
        <v>17628</v>
      </c>
      <c r="Z828" s="2">
        <v>2290</v>
      </c>
    </row>
    <row r="829" spans="1:26" x14ac:dyDescent="0.25">
      <c r="A829" s="2">
        <v>828</v>
      </c>
      <c r="B829" s="2" t="s">
        <v>214</v>
      </c>
      <c r="C829" s="2" t="s">
        <v>1110</v>
      </c>
      <c r="D829" s="55" t="s">
        <v>1198</v>
      </c>
      <c r="E829" s="2" t="s">
        <v>4</v>
      </c>
      <c r="F829" s="2">
        <v>82500</v>
      </c>
      <c r="G829" s="28" t="s">
        <v>934</v>
      </c>
      <c r="H829" s="2">
        <v>15000</v>
      </c>
      <c r="I829" s="21">
        <v>45689</v>
      </c>
      <c r="J829" s="21"/>
      <c r="K829" s="21" t="s">
        <v>990</v>
      </c>
      <c r="L829" s="27">
        <v>0.18181818181818182</v>
      </c>
      <c r="M829" s="2" t="s">
        <v>1138</v>
      </c>
      <c r="N829" s="2" t="s">
        <v>54</v>
      </c>
      <c r="O829" s="2" t="s">
        <v>82</v>
      </c>
      <c r="P829" s="2" t="s">
        <v>1148</v>
      </c>
      <c r="W829" s="86"/>
      <c r="X829" s="86"/>
      <c r="Y829" s="2">
        <v>6780</v>
      </c>
      <c r="Z829" s="2">
        <v>2775</v>
      </c>
    </row>
    <row r="830" spans="1:26" x14ac:dyDescent="0.25">
      <c r="A830" s="2">
        <v>829</v>
      </c>
      <c r="B830" s="2" t="s">
        <v>388</v>
      </c>
      <c r="C830" s="2" t="s">
        <v>1116</v>
      </c>
      <c r="D830" s="55" t="s">
        <v>1199</v>
      </c>
      <c r="E830" s="2" t="s">
        <v>4</v>
      </c>
      <c r="F830" s="2">
        <v>66000</v>
      </c>
      <c r="G830" s="28" t="s">
        <v>125</v>
      </c>
      <c r="H830" s="2">
        <v>8000</v>
      </c>
      <c r="I830" s="21">
        <v>45689</v>
      </c>
      <c r="J830" s="21"/>
      <c r="K830" s="21" t="s">
        <v>990</v>
      </c>
      <c r="L830" s="27">
        <v>0.12121212121212122</v>
      </c>
      <c r="M830" s="2" t="s">
        <v>1137</v>
      </c>
      <c r="N830" s="2" t="s">
        <v>54</v>
      </c>
      <c r="O830" s="2" t="s">
        <v>82</v>
      </c>
      <c r="P830" s="2" t="s">
        <v>1148</v>
      </c>
      <c r="W830" s="86"/>
      <c r="X830" s="86"/>
      <c r="Y830" s="2">
        <v>11389</v>
      </c>
      <c r="Z830" s="2">
        <v>0</v>
      </c>
    </row>
  </sheetData>
  <phoneticPr fontId="16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37ED-5CEA-4054-A39B-18B4D4F20A02}">
  <sheetPr>
    <tabColor rgb="FF00B050"/>
  </sheetPr>
  <dimension ref="B1:BD23"/>
  <sheetViews>
    <sheetView topLeftCell="C1" zoomScale="85" zoomScaleNormal="85" workbookViewId="0">
      <selection activeCell="AL21" sqref="AL21"/>
    </sheetView>
  </sheetViews>
  <sheetFormatPr defaultColWidth="9.109375" defaultRowHeight="13.2" x14ac:dyDescent="0.25"/>
  <cols>
    <col min="1" max="1" width="4.33203125" style="57" customWidth="1"/>
    <col min="2" max="2" width="9.109375" style="57"/>
    <col min="3" max="3" width="13.44140625" style="57" customWidth="1"/>
    <col min="4" max="4" width="12.5546875" style="57" customWidth="1"/>
    <col min="5" max="5" width="12.88671875" style="57" customWidth="1"/>
    <col min="6" max="6" width="9.109375" style="57"/>
    <col min="7" max="7" width="12.33203125" style="57" bestFit="1" customWidth="1"/>
    <col min="8" max="8" width="9.109375" style="57"/>
    <col min="9" max="9" width="7" style="57" bestFit="1" customWidth="1"/>
    <col min="10" max="10" width="13.6640625" style="57" customWidth="1"/>
    <col min="11" max="11" width="12.6640625" style="57" customWidth="1"/>
    <col min="12" max="12" width="16.33203125" style="57" bestFit="1" customWidth="1"/>
    <col min="13" max="13" width="16.33203125" style="57" customWidth="1"/>
    <col min="14" max="14" width="11.6640625" style="57" bestFit="1" customWidth="1"/>
    <col min="15" max="15" width="7" style="57" bestFit="1" customWidth="1"/>
    <col min="16" max="17" width="13.6640625" style="57" customWidth="1"/>
    <col min="18" max="18" width="12.6640625" style="57" customWidth="1"/>
    <col min="19" max="19" width="16.33203125" style="57" bestFit="1" customWidth="1"/>
    <col min="20" max="20" width="16.33203125" style="57" customWidth="1"/>
    <col min="21" max="21" width="9.109375" style="57"/>
    <col min="22" max="22" width="30.88671875" style="57" bestFit="1" customWidth="1"/>
    <col min="23" max="23" width="19" style="57" bestFit="1" customWidth="1"/>
    <col min="24" max="24" width="9.109375" style="57"/>
    <col min="25" max="25" width="30.88671875" style="57" bestFit="1" customWidth="1"/>
    <col min="26" max="27" width="19" style="57" bestFit="1" customWidth="1"/>
    <col min="28" max="28" width="9.109375" style="57"/>
    <col min="29" max="29" width="30.88671875" style="57" bestFit="1" customWidth="1"/>
    <col min="30" max="31" width="19" style="57" bestFit="1" customWidth="1"/>
    <col min="32" max="32" width="9.109375" style="57"/>
    <col min="33" max="33" width="30.88671875" style="57" bestFit="1" customWidth="1"/>
    <col min="34" max="35" width="23.33203125" style="57" customWidth="1"/>
    <col min="36" max="36" width="9.109375" style="57"/>
    <col min="37" max="37" width="30.88671875" style="57" bestFit="1" customWidth="1"/>
    <col min="38" max="39" width="23.33203125" style="57" customWidth="1"/>
    <col min="40" max="40" width="9.109375" style="57"/>
    <col min="41" max="41" width="10.6640625" style="57" customWidth="1"/>
    <col min="42" max="44" width="9.109375" style="57"/>
    <col min="45" max="45" width="16.5546875" style="57" bestFit="1" customWidth="1"/>
    <col min="46" max="47" width="10.6640625" style="57" customWidth="1"/>
    <col min="48" max="48" width="15.5546875" style="57" customWidth="1"/>
    <col min="49" max="49" width="14.44140625" style="57" customWidth="1"/>
    <col min="50" max="50" width="15.6640625" style="57" customWidth="1"/>
    <col min="51" max="51" width="12.33203125" style="57" customWidth="1"/>
    <col min="52" max="52" width="9.109375" style="57"/>
    <col min="53" max="53" width="11.6640625" style="57" customWidth="1"/>
    <col min="54" max="54" width="9.109375" style="57"/>
    <col min="55" max="56" width="16.6640625" style="57" customWidth="1"/>
    <col min="57" max="16384" width="9.109375" style="57"/>
  </cols>
  <sheetData>
    <row r="1" spans="2:56" x14ac:dyDescent="0.25">
      <c r="B1" s="57" t="s">
        <v>977</v>
      </c>
      <c r="I1" s="57" t="s">
        <v>1117</v>
      </c>
      <c r="O1" s="57" t="s">
        <v>1118</v>
      </c>
      <c r="V1" s="57" t="s">
        <v>1151</v>
      </c>
    </row>
    <row r="2" spans="2:56" ht="32.25" customHeight="1" x14ac:dyDescent="0.25">
      <c r="B2" s="32" t="s">
        <v>971</v>
      </c>
      <c r="C2" s="32" t="s">
        <v>972</v>
      </c>
      <c r="D2" s="32" t="s">
        <v>976</v>
      </c>
      <c r="E2" s="32" t="s">
        <v>973</v>
      </c>
      <c r="F2" s="32" t="s">
        <v>974</v>
      </c>
      <c r="G2" s="32" t="s">
        <v>975</v>
      </c>
      <c r="I2" s="50" t="s">
        <v>0</v>
      </c>
      <c r="J2" s="50" t="s">
        <v>12</v>
      </c>
      <c r="K2" s="50" t="s">
        <v>985</v>
      </c>
      <c r="L2" s="50" t="s">
        <v>986</v>
      </c>
      <c r="M2" s="50" t="s">
        <v>987</v>
      </c>
      <c r="O2" s="50" t="s">
        <v>0</v>
      </c>
      <c r="P2" s="50" t="s">
        <v>87</v>
      </c>
      <c r="Q2" s="50" t="s">
        <v>989</v>
      </c>
      <c r="R2" s="50" t="s">
        <v>985</v>
      </c>
      <c r="S2" s="50" t="s">
        <v>986</v>
      </c>
      <c r="T2" s="50" t="s">
        <v>987</v>
      </c>
      <c r="V2" s="51" t="s">
        <v>21</v>
      </c>
      <c r="W2" s="51" t="s">
        <v>958</v>
      </c>
      <c r="Y2" s="51" t="s">
        <v>21</v>
      </c>
      <c r="Z2" s="51" t="s">
        <v>991</v>
      </c>
      <c r="AA2" s="51" t="s">
        <v>994</v>
      </c>
      <c r="AC2" s="51" t="s">
        <v>21</v>
      </c>
      <c r="AD2" s="51" t="s">
        <v>992</v>
      </c>
      <c r="AE2" s="51" t="s">
        <v>993</v>
      </c>
      <c r="AG2" s="51" t="s">
        <v>21</v>
      </c>
      <c r="AH2" s="51" t="s">
        <v>996</v>
      </c>
      <c r="AI2" s="51" t="s">
        <v>997</v>
      </c>
      <c r="AK2" s="51" t="s">
        <v>21</v>
      </c>
      <c r="AL2" s="51" t="s">
        <v>998</v>
      </c>
      <c r="AM2" s="51" t="s">
        <v>999</v>
      </c>
      <c r="AO2" s="32" t="s">
        <v>1134</v>
      </c>
      <c r="AP2" s="32" t="s">
        <v>1135</v>
      </c>
      <c r="AQ2" s="32" t="s">
        <v>1136</v>
      </c>
      <c r="AS2" s="32" t="s">
        <v>1143</v>
      </c>
      <c r="AT2" s="32" t="s">
        <v>1144</v>
      </c>
      <c r="AU2" s="32" t="s">
        <v>1136</v>
      </c>
      <c r="AV2" s="32" t="s">
        <v>991</v>
      </c>
      <c r="AW2" s="32" t="s">
        <v>1145</v>
      </c>
      <c r="AX2" s="32" t="s">
        <v>992</v>
      </c>
      <c r="AY2" s="32" t="s">
        <v>1146</v>
      </c>
      <c r="BA2" s="51" t="s">
        <v>21</v>
      </c>
      <c r="BB2" s="32" t="s">
        <v>1144</v>
      </c>
      <c r="BC2" s="32" t="s">
        <v>991</v>
      </c>
      <c r="BD2" s="32" t="s">
        <v>992</v>
      </c>
    </row>
    <row r="3" spans="2:56" x14ac:dyDescent="0.25">
      <c r="B3" s="34">
        <v>2019</v>
      </c>
      <c r="C3" s="34" t="e">
        <f>#REF!</f>
        <v>#REF!</v>
      </c>
      <c r="D3" s="35" t="e">
        <f>#REF!</f>
        <v>#REF!</v>
      </c>
      <c r="E3" s="35" t="e">
        <f>#REF!</f>
        <v>#REF!</v>
      </c>
      <c r="F3" s="36">
        <v>0</v>
      </c>
      <c r="G3" s="37">
        <v>0</v>
      </c>
      <c r="I3" s="52">
        <v>1</v>
      </c>
      <c r="J3" s="52" t="s">
        <v>6</v>
      </c>
      <c r="K3" s="52">
        <f>COUNTIFS('2025'!$K:$K,"AKTIF",'2025'!$E:$E,'REKAPITULASI 2025'!$J3)</f>
        <v>18</v>
      </c>
      <c r="L3" s="69">
        <f>SUMIFS('2025'!$H:$H,'2025'!$K:$K,"AKTIF",'2025'!$E:$E,'REKAPITULASI 2025'!$J3)</f>
        <v>33450</v>
      </c>
      <c r="M3" s="53">
        <f>L3/1000000</f>
        <v>3.3450000000000001E-2</v>
      </c>
      <c r="O3" s="52">
        <v>1</v>
      </c>
      <c r="P3" s="52" t="s">
        <v>205</v>
      </c>
      <c r="Q3" s="52" t="s">
        <v>1153</v>
      </c>
      <c r="R3" s="52">
        <f>COUNTIFS('2025'!$B:$B,'REKAPITULASI 2025'!$P3,'2025'!$K:$K,"AKTIF")</f>
        <v>21</v>
      </c>
      <c r="S3" s="69">
        <f>SUMIFS('2025'!$H:$H,'2025'!$K:$K,"AKTIF",'2025'!$B:$B,'REKAPITULASI 2025'!$P3)</f>
        <v>5661400</v>
      </c>
      <c r="T3" s="53">
        <f>S3/1000000</f>
        <v>5.6614000000000004</v>
      </c>
      <c r="V3" s="62" t="s">
        <v>82</v>
      </c>
      <c r="W3" s="36">
        <f>COUNTIFS('2025'!$K:$K,"AKTIF",'2025'!$O:$O,'REKAPITULASI 2025'!$V3)</f>
        <v>90</v>
      </c>
      <c r="Y3" s="62" t="s">
        <v>82</v>
      </c>
      <c r="Z3" s="35">
        <f>SUMIFS('2025'!$H:$H,'2025'!$K:$K,"AKTIF",'2025'!$O:$O,$Y3)</f>
        <v>1115115</v>
      </c>
      <c r="AA3" s="70">
        <f>Z3/1000</f>
        <v>1115.115</v>
      </c>
      <c r="AC3" s="62" t="s">
        <v>82</v>
      </c>
      <c r="AD3" s="68">
        <f>SUMIFS('2025'!$F:$F,'2025'!$K:$K,"AKTIF",'2025'!$O:$O,'REKAPITULASI 2025'!$AC3)</f>
        <v>4950400</v>
      </c>
      <c r="AE3" s="70">
        <f>AD3/1000</f>
        <v>4950.3999999999996</v>
      </c>
      <c r="AG3" s="62" t="s">
        <v>82</v>
      </c>
      <c r="AH3" s="68">
        <f>SUMIFS('2025'!$AU:$AU,'2025'!$K:$K,"AKTIF",'2025'!$O:$O,'REKAPITULASI 2025'!$AG3)</f>
        <v>854022</v>
      </c>
      <c r="AI3" s="70">
        <f>AH3/1000</f>
        <v>854.02200000000005</v>
      </c>
      <c r="AK3" s="62" t="s">
        <v>82</v>
      </c>
      <c r="AL3" s="68">
        <f>SUMIFS('2025'!$AV:$AV,'2025'!$K:$K,"AKTIF",'2025'!$O:$O,'REKAPITULASI 2025'!$AG3)</f>
        <v>18181.370000000003</v>
      </c>
      <c r="AM3" s="70">
        <f>AL3/1000</f>
        <v>18.181370000000001</v>
      </c>
      <c r="AO3" s="49" t="s">
        <v>1137</v>
      </c>
      <c r="AP3" s="36">
        <f>COUNTIFS('2025'!$K:$K,"AKTIF",'2025'!$M:$M,'REKAPITULASI 2025'!AO3)</f>
        <v>173</v>
      </c>
      <c r="AQ3" s="61">
        <f>AP3/$AP$9</f>
        <v>0.21279212792127922</v>
      </c>
      <c r="AS3" s="65" t="s">
        <v>54</v>
      </c>
      <c r="AT3" s="36">
        <f>COUNTIFS('2025'!$K:$K,"AKTIF",'2025'!$N:$N,'REKAPITULASI 2025'!AS3)</f>
        <v>109</v>
      </c>
      <c r="AU3" s="71">
        <f>AT3/$AT$8</f>
        <v>0.13407134071340712</v>
      </c>
      <c r="AV3" s="68">
        <f>SUMIFS('2025'!$H:$H,'2025'!$K:$K,"AKTIF",'2025'!$N:$N,'REKAPITULASI 2025'!AS3)</f>
        <v>3218735</v>
      </c>
      <c r="AW3" s="71">
        <f>AV3/$AV$8</f>
        <v>3.6695152003741911E-2</v>
      </c>
      <c r="AX3" s="68">
        <f>SUMIFS('2025'!$F:$F,'2025'!$K:$K,"AKTIF",'2025'!$N:$N,'REKAPITULASI 2025'!AS3)</f>
        <v>38850400</v>
      </c>
      <c r="AY3" s="71">
        <f>AX3/$AX$8</f>
        <v>6.3746217517247405E-2</v>
      </c>
      <c r="BA3" s="36" t="s">
        <v>1148</v>
      </c>
      <c r="BB3" s="36">
        <f>COUNTIFS('2025'!$K:$K,"AKTIF",'2025'!$P:$P,'REKAPITULASI 2025'!BA3)</f>
        <v>688</v>
      </c>
      <c r="BC3" s="35">
        <f>SUMIFS('2025'!$H:$H,'2025'!$K:$K,"AKTIF",'2025'!$P:$P,'REKAPITULASI 2025'!$BA3)</f>
        <v>5198675</v>
      </c>
      <c r="BD3" s="35">
        <f>SUMIFS('2025'!$F:$F,'2025'!$K:$K,"AKTIF",'2025'!$P:$P,'REKAPITULASI 2025'!BA3)</f>
        <v>19599200</v>
      </c>
    </row>
    <row r="4" spans="2:56" x14ac:dyDescent="0.25">
      <c r="B4" s="34">
        <v>2020</v>
      </c>
      <c r="C4" s="34" t="e">
        <f>#REF!</f>
        <v>#REF!</v>
      </c>
      <c r="D4" s="35" t="e">
        <f>#REF!</f>
        <v>#REF!</v>
      </c>
      <c r="E4" s="35" t="e">
        <f>#REF!</f>
        <v>#REF!</v>
      </c>
      <c r="F4" s="36" t="e">
        <f>C4-C3</f>
        <v>#REF!</v>
      </c>
      <c r="G4" s="37" t="e">
        <f>E4-E3</f>
        <v>#REF!</v>
      </c>
      <c r="I4" s="52">
        <v>2</v>
      </c>
      <c r="J4" s="52" t="s">
        <v>4</v>
      </c>
      <c r="K4" s="52">
        <f>COUNTIFS('2025'!$K:$K,"AKTIF",'2025'!$E:$E,'REKAPITULASI 2025'!$J4)</f>
        <v>72</v>
      </c>
      <c r="L4" s="69">
        <f>SUMIFS('2025'!$H:$H,'2025'!$K:$K,"AKTIF",'2025'!$E:$E,'REKAPITULASI 2025'!$J4)</f>
        <v>1081665</v>
      </c>
      <c r="M4" s="53">
        <f>L4/1000000</f>
        <v>1.0816650000000001</v>
      </c>
      <c r="O4" s="52">
        <v>2</v>
      </c>
      <c r="P4" s="52" t="s">
        <v>384</v>
      </c>
      <c r="Q4" s="52" t="s">
        <v>1154</v>
      </c>
      <c r="R4" s="52">
        <f>COUNTIFS('2025'!$B:$B,'REKAPITULASI 2025'!$P4,'2025'!$K:$K,"AKTIF")</f>
        <v>7</v>
      </c>
      <c r="S4" s="69">
        <f>SUMIFS('2025'!$H:$H,'2025'!$K:$K,"AKTIF",'2025'!$B:$B,'REKAPITULASI 2025'!$P4)</f>
        <v>395405</v>
      </c>
      <c r="T4" s="53">
        <f>S4/1000000</f>
        <v>0.39540500000000001</v>
      </c>
      <c r="V4" s="62" t="s">
        <v>66</v>
      </c>
      <c r="W4" s="36">
        <f>COUNTIFS('2025'!$K:$K,"AKTIF",'2025'!$O:$O,'REKAPITULASI 2025'!$V4)</f>
        <v>19</v>
      </c>
      <c r="Y4" s="62" t="s">
        <v>66</v>
      </c>
      <c r="Z4" s="35">
        <f>SUMIFS('2025'!$H:$H,'2025'!$K:$K,"AKTIF",'2025'!$O:$O,$Y4)</f>
        <v>2103620</v>
      </c>
      <c r="AA4" s="70">
        <f t="shared" ref="AA4:AA17" si="0">Z4/1000</f>
        <v>2103.62</v>
      </c>
      <c r="AC4" s="62" t="s">
        <v>66</v>
      </c>
      <c r="AD4" s="68">
        <f>SUMIFS('2025'!$F:$F,'2025'!$K:$K,"AKTIF",'2025'!$O:$O,'REKAPITULASI 2025'!$AC4)</f>
        <v>33900000</v>
      </c>
      <c r="AE4" s="70">
        <f t="shared" ref="AE4:AE17" si="1">AD4/1000</f>
        <v>33900</v>
      </c>
      <c r="AG4" s="62" t="s">
        <v>66</v>
      </c>
      <c r="AH4" s="68">
        <f>SUMIFS('2025'!$AU:$AU,'2025'!$K:$K,"AKTIF",'2025'!$O:$O,'REKAPITULASI 2025'!$AG4)</f>
        <v>11852559</v>
      </c>
      <c r="AI4" s="70">
        <f t="shared" ref="AI4:AI17" si="2">AH4/1000</f>
        <v>11852.558999999999</v>
      </c>
      <c r="AK4" s="62" t="s">
        <v>66</v>
      </c>
      <c r="AL4" s="68">
        <f>SUMIFS('2025'!$AV:$AV,'2025'!$K:$K,"AKTIF",'2025'!$O:$O,'REKAPITULASI 2025'!$AG4)</f>
        <v>7803.2000000000007</v>
      </c>
      <c r="AM4" s="70">
        <f t="shared" ref="AM4:AM17" si="3">AL4/1000</f>
        <v>7.8032000000000004</v>
      </c>
      <c r="AO4" s="49" t="s">
        <v>1138</v>
      </c>
      <c r="AP4" s="36">
        <f>COUNTIFS('2025'!$K:$K,"AKTIF",'2025'!$M:$M,'REKAPITULASI 2025'!AO4)</f>
        <v>141</v>
      </c>
      <c r="AQ4" s="61">
        <f t="shared" ref="AQ4:AQ8" si="4">AP4/$AP$9</f>
        <v>0.17343173431734318</v>
      </c>
      <c r="AS4" s="65" t="s">
        <v>55</v>
      </c>
      <c r="AT4" s="36">
        <f>COUNTIFS('2025'!$K:$K,"AKTIF",'2025'!$N:$N,'REKAPITULASI 2025'!AS4)</f>
        <v>95</v>
      </c>
      <c r="AU4" s="71">
        <f t="shared" ref="AU4:AU7" si="5">AT4/$AT$8</f>
        <v>0.11685116851168512</v>
      </c>
      <c r="AV4" s="68">
        <f>SUMIFS('2025'!$H:$H,'2025'!$K:$K,"AKTIF",'2025'!$N:$N,'REKAPITULASI 2025'!AS4)</f>
        <v>78705232</v>
      </c>
      <c r="AW4" s="71">
        <f t="shared" ref="AW4:AW7" si="6">AV4/$AV$8</f>
        <v>0.89727810824121035</v>
      </c>
      <c r="AX4" s="68">
        <f>SUMIFS('2025'!$F:$F,'2025'!$K:$K,"AKTIF",'2025'!$N:$N,'REKAPITULASI 2025'!AS4)</f>
        <v>539705000</v>
      </c>
      <c r="AY4" s="71">
        <f t="shared" ref="AY4:AY7" si="7">AX4/$AX$8</f>
        <v>0.88555464873324363</v>
      </c>
      <c r="BA4" s="36" t="s">
        <v>1149</v>
      </c>
      <c r="BB4" s="36">
        <f>COUNTIFS('2025'!$K:$K,"AKTIF",'2025'!$P:$P,'REKAPITULASI 2025'!BA4)</f>
        <v>123</v>
      </c>
      <c r="BC4" s="35">
        <f>SUMIFS('2025'!$H:$H,'2025'!$K:$K,"AKTIF",'2025'!$P:$P,'REKAPITULASI 2025'!$BA4)</f>
        <v>69201863</v>
      </c>
      <c r="BD4" s="35">
        <f>SUMIFS('2025'!$F:$F,'2025'!$K:$K,"AKTIF",'2025'!$P:$P,'REKAPITULASI 2025'!BA4)</f>
        <v>409855000</v>
      </c>
    </row>
    <row r="5" spans="2:56" x14ac:dyDescent="0.25">
      <c r="B5" s="34">
        <v>2021</v>
      </c>
      <c r="C5" s="34" t="e">
        <f>#REF!</f>
        <v>#REF!</v>
      </c>
      <c r="D5" s="35" t="e">
        <f>#REF!</f>
        <v>#REF!</v>
      </c>
      <c r="E5" s="35" t="e">
        <f>#REF!</f>
        <v>#REF!</v>
      </c>
      <c r="F5" s="36" t="e">
        <f t="shared" ref="F5:F8" si="8">C5-C4</f>
        <v>#REF!</v>
      </c>
      <c r="G5" s="37" t="e">
        <f t="shared" ref="G5:G8" si="9">E5-E4</f>
        <v>#REF!</v>
      </c>
      <c r="I5" s="52">
        <v>3</v>
      </c>
      <c r="J5" s="52" t="s">
        <v>17</v>
      </c>
      <c r="K5" s="52">
        <f>COUNTIFS('2025'!$K:$K,"AKTIF",'2025'!$E:$E,'REKAPITULASI 2025'!$J5)</f>
        <v>19</v>
      </c>
      <c r="L5" s="69">
        <f>SUMIFS('2025'!$H:$H,'2025'!$K:$K,"AKTIF",'2025'!$E:$E,'REKAPITULASI 2025'!$J5)</f>
        <v>2103620</v>
      </c>
      <c r="M5" s="53">
        <f t="shared" ref="M5:M18" si="10">L5/1000000</f>
        <v>2.1036199999999998</v>
      </c>
      <c r="O5" s="52">
        <v>3</v>
      </c>
      <c r="P5" s="52" t="s">
        <v>206</v>
      </c>
      <c r="Q5" s="52" t="s">
        <v>1155</v>
      </c>
      <c r="R5" s="52">
        <f>COUNTIFS('2025'!$B:$B,'REKAPITULASI 2025'!$P5,'2025'!$K:$K,"AKTIF")</f>
        <v>38</v>
      </c>
      <c r="S5" s="69">
        <f>SUMIFS('2025'!$H:$H,'2025'!$K:$K,"AKTIF",'2025'!$B:$B,'REKAPITULASI 2025'!$P5)</f>
        <v>4442800</v>
      </c>
      <c r="T5" s="53">
        <f t="shared" ref="T5:T18" si="11">S5/1000000</f>
        <v>4.4428000000000001</v>
      </c>
      <c r="V5" s="62" t="s">
        <v>69</v>
      </c>
      <c r="W5" s="36">
        <f>COUNTIFS('2025'!$K:$K,"AKTIF",'2025'!$O:$O,'REKAPITULASI 2025'!$V5)</f>
        <v>8</v>
      </c>
      <c r="Y5" s="62" t="s">
        <v>69</v>
      </c>
      <c r="Z5" s="35">
        <f>SUMIFS('2025'!$H:$H,'2025'!$K:$K,"AKTIF",'2025'!$O:$O,$Y5)</f>
        <v>162190</v>
      </c>
      <c r="AA5" s="70">
        <f t="shared" si="0"/>
        <v>162.19</v>
      </c>
      <c r="AC5" s="62" t="s">
        <v>69</v>
      </c>
      <c r="AD5" s="68">
        <f>SUMIFS('2025'!$F:$F,'2025'!$K:$K,"AKTIF",'2025'!$O:$O,'REKAPITULASI 2025'!$AC5)</f>
        <v>1030000</v>
      </c>
      <c r="AE5" s="70">
        <f t="shared" si="1"/>
        <v>1030</v>
      </c>
      <c r="AG5" s="62" t="s">
        <v>69</v>
      </c>
      <c r="AH5" s="68">
        <f>SUMIFS('2025'!$AU:$AU,'2025'!$K:$K,"AKTIF",'2025'!$O:$O,'REKAPITULASI 2025'!$AG5)</f>
        <v>215753</v>
      </c>
      <c r="AI5" s="70">
        <f t="shared" si="2"/>
        <v>215.75299999999999</v>
      </c>
      <c r="AK5" s="62" t="s">
        <v>69</v>
      </c>
      <c r="AL5" s="68">
        <f>SUMIFS('2025'!$AV:$AV,'2025'!$K:$K,"AKTIF",'2025'!$O:$O,'REKAPITULASI 2025'!$AG5)</f>
        <v>1183.56</v>
      </c>
      <c r="AM5" s="70">
        <f t="shared" si="3"/>
        <v>1.1835599999999999</v>
      </c>
      <c r="AO5" s="49" t="s">
        <v>1139</v>
      </c>
      <c r="AP5" s="36">
        <f>COUNTIFS('2025'!$K:$K,"AKTIF",'2025'!$M:$M,'REKAPITULASI 2025'!AO5)</f>
        <v>113</v>
      </c>
      <c r="AQ5" s="61">
        <f t="shared" si="4"/>
        <v>0.13899138991389914</v>
      </c>
      <c r="AS5" s="65" t="s">
        <v>56</v>
      </c>
      <c r="AT5" s="36">
        <f>COUNTIFS('2025'!$K:$K,"AKTIF",'2025'!$N:$N,'REKAPITULASI 2025'!AS5)</f>
        <v>33</v>
      </c>
      <c r="AU5" s="71">
        <f t="shared" si="5"/>
        <v>4.0590405904059039E-2</v>
      </c>
      <c r="AV5" s="68">
        <f>SUMIFS('2025'!$H:$H,'2025'!$K:$K,"AKTIF",'2025'!$N:$N,'REKAPITULASI 2025'!AS5)</f>
        <v>915540</v>
      </c>
      <c r="AW5" s="71">
        <f t="shared" si="6"/>
        <v>1.043760342665857E-2</v>
      </c>
      <c r="AX5" s="68">
        <f>SUMIFS('2025'!$F:$F,'2025'!$K:$K,"AKTIF",'2025'!$N:$N,'REKAPITULASI 2025'!AS5)</f>
        <v>5584100</v>
      </c>
      <c r="AY5" s="71">
        <f t="shared" si="7"/>
        <v>9.1624604441154067E-3</v>
      </c>
      <c r="BA5" s="36" t="s">
        <v>1150</v>
      </c>
      <c r="BB5" s="36">
        <f>COUNTIFS('2025'!$K:$K,"AKTIF",'2025'!$P:$P,'REKAPITULASI 2025'!BA5)</f>
        <v>2</v>
      </c>
      <c r="BC5" s="35">
        <f>SUMIFS('2025'!$H:$H,'2025'!$K:$K,"AKTIF",'2025'!$P:$P,'REKAPITULASI 2025'!$BA5)</f>
        <v>13315000</v>
      </c>
      <c r="BD5" s="35">
        <f>SUMIFS('2025'!$F:$F,'2025'!$K:$K,"AKTIF",'2025'!$P:$P,'REKAPITULASI 2025'!BA5)</f>
        <v>180000000</v>
      </c>
    </row>
    <row r="6" spans="2:56" x14ac:dyDescent="0.25">
      <c r="B6" s="34">
        <v>2022</v>
      </c>
      <c r="C6" s="34" t="e">
        <f>#REF!</f>
        <v>#REF!</v>
      </c>
      <c r="D6" s="35" t="e">
        <f>#REF!</f>
        <v>#REF!</v>
      </c>
      <c r="E6" s="35" t="e">
        <f>#REF!</f>
        <v>#REF!</v>
      </c>
      <c r="F6" s="36" t="e">
        <f t="shared" si="8"/>
        <v>#REF!</v>
      </c>
      <c r="G6" s="37" t="e">
        <f t="shared" si="9"/>
        <v>#REF!</v>
      </c>
      <c r="I6" s="52">
        <v>4</v>
      </c>
      <c r="J6" s="52" t="s">
        <v>16</v>
      </c>
      <c r="K6" s="52">
        <f>COUNTIFS('2025'!$K:$K,"AKTIF",'2025'!$E:$E,'REKAPITULASI 2025'!$J6)</f>
        <v>8</v>
      </c>
      <c r="L6" s="69">
        <f>SUMIFS('2025'!$H:$H,'2025'!$K:$K,"AKTIF",'2025'!$E:$E,'REKAPITULASI 2025'!$J6)</f>
        <v>162190</v>
      </c>
      <c r="M6" s="53">
        <f t="shared" si="10"/>
        <v>0.16219</v>
      </c>
      <c r="O6" s="52">
        <v>4</v>
      </c>
      <c r="P6" s="52" t="s">
        <v>207</v>
      </c>
      <c r="Q6" s="52" t="s">
        <v>1156</v>
      </c>
      <c r="R6" s="52">
        <f>COUNTIFS('2025'!$B:$B,'REKAPITULASI 2025'!$P6,'2025'!$K:$K,"AKTIF")</f>
        <v>20</v>
      </c>
      <c r="S6" s="69">
        <f>SUMIFS('2025'!$H:$H,'2025'!$K:$K,"AKTIF",'2025'!$B:$B,'REKAPITULASI 2025'!$P6)</f>
        <v>1322590</v>
      </c>
      <c r="T6" s="53">
        <f t="shared" si="11"/>
        <v>1.3225899999999999</v>
      </c>
      <c r="V6" s="62" t="s">
        <v>26</v>
      </c>
      <c r="W6" s="36">
        <f>COUNTIFS('2025'!$K:$K,"AKTIF",'2025'!$O:$O,'REKAPITULASI 2025'!$V6)</f>
        <v>83</v>
      </c>
      <c r="Y6" s="62" t="s">
        <v>26</v>
      </c>
      <c r="Z6" s="35">
        <f>SUMIFS('2025'!$H:$H,'2025'!$K:$K,"AKTIF",'2025'!$O:$O,$Y6)</f>
        <v>56013042</v>
      </c>
      <c r="AA6" s="70">
        <f t="shared" si="0"/>
        <v>56013.042000000001</v>
      </c>
      <c r="AC6" s="62" t="s">
        <v>26</v>
      </c>
      <c r="AD6" s="68">
        <f>SUMIFS('2025'!$F:$F,'2025'!$K:$K,"AKTIF",'2025'!$O:$O,'REKAPITULASI 2025'!$AC6)</f>
        <v>303675000</v>
      </c>
      <c r="AE6" s="70">
        <f t="shared" si="1"/>
        <v>303675</v>
      </c>
      <c r="AG6" s="62" t="s">
        <v>26</v>
      </c>
      <c r="AH6" s="68">
        <f>SUMIFS('2025'!$AU:$AU,'2025'!$K:$K,"AKTIF",'2025'!$O:$O,'REKAPITULASI 2025'!$AG6)</f>
        <v>146112935</v>
      </c>
      <c r="AI6" s="70">
        <f t="shared" si="2"/>
        <v>146112.935</v>
      </c>
      <c r="AK6" s="62" t="s">
        <v>26</v>
      </c>
      <c r="AL6" s="68">
        <f>SUMIFS('2025'!$AV:$AV,'2025'!$K:$K,"AKTIF",'2025'!$O:$O,'REKAPITULASI 2025'!$AG6)</f>
        <v>252092.43000000002</v>
      </c>
      <c r="AM6" s="70">
        <f t="shared" si="3"/>
        <v>252.09243000000004</v>
      </c>
      <c r="AO6" s="49" t="s">
        <v>1140</v>
      </c>
      <c r="AP6" s="36">
        <f>COUNTIFS('2025'!$K:$K,"AKTIF",'2025'!$M:$M,'REKAPITULASI 2025'!AO6)</f>
        <v>130</v>
      </c>
      <c r="AQ6" s="61">
        <f t="shared" si="4"/>
        <v>0.15990159901599016</v>
      </c>
      <c r="AS6" s="65" t="s">
        <v>57</v>
      </c>
      <c r="AT6" s="36">
        <f>COUNTIFS('2025'!$K:$K,"AKTIF",'2025'!$N:$N,'REKAPITULASI 2025'!AS6)</f>
        <v>420</v>
      </c>
      <c r="AU6" s="71">
        <f t="shared" si="5"/>
        <v>0.51660516605166051</v>
      </c>
      <c r="AV6" s="68">
        <f>SUMIFS('2025'!$H:$H,'2025'!$K:$K,"AKTIF",'2025'!$N:$N,'REKAPITULASI 2025'!AS6)</f>
        <v>1661154</v>
      </c>
      <c r="AW6" s="71">
        <f t="shared" si="6"/>
        <v>1.8937967410061374E-2</v>
      </c>
      <c r="AX6" s="68">
        <f>SUMIFS('2025'!$F:$F,'2025'!$K:$K,"AKTIF",'2025'!$N:$N,'REKAPITULASI 2025'!AS6)</f>
        <v>3382500</v>
      </c>
      <c r="AY6" s="71">
        <f t="shared" si="7"/>
        <v>5.5500478953135444E-3</v>
      </c>
      <c r="BA6" s="51" t="s">
        <v>984</v>
      </c>
      <c r="BB6" s="67">
        <f>SUM(BB3:BB5)</f>
        <v>813</v>
      </c>
      <c r="BC6" s="66">
        <f t="shared" ref="BC6:BD6" si="12">SUM(BC3:BC5)</f>
        <v>87715538</v>
      </c>
      <c r="BD6" s="72">
        <f t="shared" si="12"/>
        <v>609454200</v>
      </c>
    </row>
    <row r="7" spans="2:56" x14ac:dyDescent="0.25">
      <c r="B7" s="34">
        <v>2023</v>
      </c>
      <c r="C7" s="34" t="e">
        <f>#REF!</f>
        <v>#REF!</v>
      </c>
      <c r="D7" s="35" t="e">
        <f>#REF!</f>
        <v>#REF!</v>
      </c>
      <c r="E7" s="35" t="e">
        <f>#REF!</f>
        <v>#REF!</v>
      </c>
      <c r="F7" s="36" t="e">
        <f t="shared" si="8"/>
        <v>#REF!</v>
      </c>
      <c r="G7" s="37" t="e">
        <f t="shared" si="9"/>
        <v>#REF!</v>
      </c>
      <c r="I7" s="52">
        <v>5</v>
      </c>
      <c r="J7" s="52" t="s">
        <v>11</v>
      </c>
      <c r="K7" s="52">
        <f>COUNTIFS('2025'!$K:$K,"AKTIF",'2025'!$E:$E,'REKAPITULASI 2025'!$J7)</f>
        <v>78</v>
      </c>
      <c r="L7" s="69">
        <f>SUMIFS('2025'!$H:$H,'2025'!$K:$K,"AKTIF",'2025'!$E:$E,'REKAPITULASI 2025'!$J7)</f>
        <v>52316442</v>
      </c>
      <c r="M7" s="53">
        <f t="shared" si="10"/>
        <v>52.316442000000002</v>
      </c>
      <c r="O7" s="52">
        <v>5</v>
      </c>
      <c r="P7" s="52" t="s">
        <v>208</v>
      </c>
      <c r="Q7" s="52" t="s">
        <v>1157</v>
      </c>
      <c r="R7" s="52">
        <f>COUNTIFS('2025'!$B:$B,'REKAPITULASI 2025'!$P7,'2025'!$K:$K,"AKTIF")</f>
        <v>71</v>
      </c>
      <c r="S7" s="69">
        <f>SUMIFS('2025'!$H:$H,'2025'!$K:$K,"AKTIF",'2025'!$B:$B,'REKAPITULASI 2025'!$P7)</f>
        <v>496840</v>
      </c>
      <c r="T7" s="53">
        <f t="shared" si="11"/>
        <v>0.49684</v>
      </c>
      <c r="V7" s="62" t="s">
        <v>35</v>
      </c>
      <c r="W7" s="36">
        <f>COUNTIFS('2025'!$K:$K,"AKTIF",'2025'!$O:$O,'REKAPITULASI 2025'!$V7)</f>
        <v>4</v>
      </c>
      <c r="Y7" s="62" t="s">
        <v>35</v>
      </c>
      <c r="Z7" s="35">
        <f>SUMIFS('2025'!$H:$H,'2025'!$K:$K,"AKTIF",'2025'!$O:$O,$Y7)</f>
        <v>22530000</v>
      </c>
      <c r="AA7" s="70">
        <f t="shared" si="0"/>
        <v>22530</v>
      </c>
      <c r="AC7" s="62" t="s">
        <v>35</v>
      </c>
      <c r="AD7" s="68">
        <f>SUMIFS('2025'!$F:$F,'2025'!$K:$K,"AKTIF",'2025'!$O:$O,'REKAPITULASI 2025'!$AC7)</f>
        <v>235000000</v>
      </c>
      <c r="AE7" s="70">
        <f t="shared" si="1"/>
        <v>235000</v>
      </c>
      <c r="AG7" s="62" t="s">
        <v>35</v>
      </c>
      <c r="AH7" s="68">
        <f>SUMIFS('2025'!$AU:$AU,'2025'!$K:$K,"AKTIF",'2025'!$O:$O,'REKAPITULASI 2025'!$AG7)</f>
        <v>110667763</v>
      </c>
      <c r="AI7" s="70">
        <f t="shared" si="2"/>
        <v>110667.76300000001</v>
      </c>
      <c r="AK7" s="62" t="s">
        <v>35</v>
      </c>
      <c r="AL7" s="68">
        <f>SUMIFS('2025'!$AV:$AV,'2025'!$K:$K,"AKTIF",'2025'!$O:$O,'REKAPITULASI 2025'!$AG7)</f>
        <v>0</v>
      </c>
      <c r="AM7" s="70">
        <f t="shared" si="3"/>
        <v>0</v>
      </c>
      <c r="AO7" s="49" t="s">
        <v>1141</v>
      </c>
      <c r="AP7" s="36">
        <f>COUNTIFS('2025'!$K:$K,"AKTIF",'2025'!$M:$M,'REKAPITULASI 2025'!AO7)</f>
        <v>252</v>
      </c>
      <c r="AQ7" s="61">
        <f t="shared" si="4"/>
        <v>0.30996309963099633</v>
      </c>
      <c r="AS7" s="65" t="s">
        <v>53</v>
      </c>
      <c r="AT7" s="36">
        <f>COUNTIFS('2025'!$K:$K,"AKTIF",'2025'!$N:$N,'REKAPITULASI 2025'!AS7)</f>
        <v>156</v>
      </c>
      <c r="AU7" s="71">
        <f t="shared" si="5"/>
        <v>0.1918819188191882</v>
      </c>
      <c r="AV7" s="68">
        <f>SUMIFS('2025'!$H:$H,'2025'!$K:$K,"AKTIF",'2025'!$N:$N,'REKAPITULASI 2025'!AS7)</f>
        <v>3214877</v>
      </c>
      <c r="AW7" s="71">
        <f t="shared" si="6"/>
        <v>3.6651168918327787E-2</v>
      </c>
      <c r="AX7" s="68">
        <f>SUMIFS('2025'!$F:$F,'2025'!$K:$K,"AKTIF",'2025'!$N:$N,'REKAPITULASI 2025'!AS7)</f>
        <v>21932200</v>
      </c>
      <c r="AY7" s="71">
        <f t="shared" si="7"/>
        <v>3.5986625410080034E-2</v>
      </c>
    </row>
    <row r="8" spans="2:56" x14ac:dyDescent="0.25">
      <c r="B8" s="34">
        <v>2024</v>
      </c>
      <c r="C8" s="34" t="e">
        <f>#REF!</f>
        <v>#REF!</v>
      </c>
      <c r="D8" s="35" t="e">
        <f>#REF!</f>
        <v>#REF!</v>
      </c>
      <c r="E8" s="35" t="e">
        <f>#REF!</f>
        <v>#REF!</v>
      </c>
      <c r="F8" s="36" t="e">
        <f t="shared" si="8"/>
        <v>#REF!</v>
      </c>
      <c r="G8" s="37" t="e">
        <f t="shared" si="9"/>
        <v>#REF!</v>
      </c>
      <c r="I8" s="52">
        <v>6</v>
      </c>
      <c r="J8" s="52" t="s">
        <v>19</v>
      </c>
      <c r="K8" s="52">
        <f>COUNTIFS('2025'!$K:$K,"AKTIF",'2025'!$E:$E,'REKAPITULASI 2025'!$J8)</f>
        <v>5</v>
      </c>
      <c r="L8" s="69">
        <f>SUMIFS('2025'!$H:$H,'2025'!$K:$K,"AKTIF",'2025'!$E:$E,'REKAPITULASI 2025'!$J8)</f>
        <v>3696600</v>
      </c>
      <c r="M8" s="53">
        <f t="shared" si="10"/>
        <v>3.6966000000000001</v>
      </c>
      <c r="O8" s="52">
        <v>6</v>
      </c>
      <c r="P8" s="52" t="s">
        <v>385</v>
      </c>
      <c r="Q8" s="52" t="s">
        <v>1158</v>
      </c>
      <c r="R8" s="52">
        <f>COUNTIFS('2025'!$B:$B,'REKAPITULASI 2025'!$P8,'2025'!$K:$K,"AKTIF")</f>
        <v>35</v>
      </c>
      <c r="S8" s="69">
        <f>SUMIFS('2025'!$H:$H,'2025'!$K:$K,"AKTIF",'2025'!$B:$B,'REKAPITULASI 2025'!$P8)</f>
        <v>576570</v>
      </c>
      <c r="T8" s="53">
        <f t="shared" si="11"/>
        <v>0.57657000000000003</v>
      </c>
      <c r="V8" s="62" t="s">
        <v>83</v>
      </c>
      <c r="W8" s="36">
        <f>COUNTIFS('2025'!$K:$K,"AKTIF",'2025'!$O:$O,'REKAPITULASI 2025'!$V8)</f>
        <v>29</v>
      </c>
      <c r="Y8" s="62" t="s">
        <v>83</v>
      </c>
      <c r="Z8" s="35">
        <f>SUMIFS('2025'!$H:$H,'2025'!$K:$K,"AKTIF",'2025'!$O:$O,$Y8)</f>
        <v>690540</v>
      </c>
      <c r="AA8" s="70">
        <f t="shared" si="0"/>
        <v>690.54</v>
      </c>
      <c r="AC8" s="62" t="s">
        <v>83</v>
      </c>
      <c r="AD8" s="68">
        <f>SUMIFS('2025'!$F:$F,'2025'!$K:$K,"AKTIF",'2025'!$O:$O,'REKAPITULASI 2025'!$AC8)</f>
        <v>2709100</v>
      </c>
      <c r="AE8" s="70">
        <f t="shared" si="1"/>
        <v>2709.1</v>
      </c>
      <c r="AG8" s="62" t="s">
        <v>83</v>
      </c>
      <c r="AH8" s="68">
        <f>SUMIFS('2025'!$AU:$AU,'2025'!$K:$K,"AKTIF",'2025'!$O:$O,'REKAPITULASI 2025'!$AG8)</f>
        <v>787677</v>
      </c>
      <c r="AI8" s="70">
        <f t="shared" si="2"/>
        <v>787.67700000000002</v>
      </c>
      <c r="AK8" s="62" t="s">
        <v>83</v>
      </c>
      <c r="AL8" s="68">
        <f>SUMIFS('2025'!$AV:$AV,'2025'!$K:$K,"AKTIF",'2025'!$O:$O,'REKAPITULASI 2025'!$AG8)</f>
        <v>14728.060000000001</v>
      </c>
      <c r="AM8" s="70">
        <f t="shared" si="3"/>
        <v>14.728060000000001</v>
      </c>
      <c r="AO8" s="49" t="s">
        <v>1142</v>
      </c>
      <c r="AP8" s="36">
        <f>COUNTIFS('2025'!$K:$K,"AKTIF",'2025'!$M:$M,'REKAPITULASI 2025'!AO8)</f>
        <v>4</v>
      </c>
      <c r="AQ8" s="61">
        <f t="shared" si="4"/>
        <v>4.9200492004920051E-3</v>
      </c>
      <c r="AS8" s="63" t="s">
        <v>984</v>
      </c>
      <c r="AT8" s="51">
        <f>SUM(AT3:AT7)</f>
        <v>813</v>
      </c>
      <c r="AU8" s="64">
        <f>AT8/$C$9</f>
        <v>1</v>
      </c>
      <c r="AV8" s="73">
        <f>SUM(AV3:AV7)</f>
        <v>87715538</v>
      </c>
      <c r="AW8" s="64">
        <f>AV8/$E$9</f>
        <v>1</v>
      </c>
      <c r="AX8" s="73">
        <f>SUM(AX3:AX7)</f>
        <v>609454200</v>
      </c>
      <c r="AY8" s="64">
        <f>AX8/$D$9</f>
        <v>1</v>
      </c>
    </row>
    <row r="9" spans="2:56" x14ac:dyDescent="0.25">
      <c r="B9" s="34">
        <v>2025</v>
      </c>
      <c r="C9" s="34">
        <f>'2025'!R2</f>
        <v>813</v>
      </c>
      <c r="D9" s="35">
        <f>'2025'!R3</f>
        <v>609454200</v>
      </c>
      <c r="E9" s="35">
        <f>'2025'!R4</f>
        <v>87715538</v>
      </c>
      <c r="F9" s="36" t="e">
        <f t="shared" ref="F9" si="13">C9-C8</f>
        <v>#REF!</v>
      </c>
      <c r="G9" s="37" t="e">
        <f t="shared" ref="G9" si="14">E9-E8</f>
        <v>#REF!</v>
      </c>
      <c r="I9" s="52">
        <v>7</v>
      </c>
      <c r="J9" s="52" t="s">
        <v>49</v>
      </c>
      <c r="K9" s="52">
        <f>COUNTIFS('2025'!$K:$K,"AKTIF",'2025'!$E:$E,'REKAPITULASI 2025'!$J9)</f>
        <v>4</v>
      </c>
      <c r="L9" s="69">
        <f>SUMIFS('2025'!$H:$H,'2025'!$K:$K,"AKTIF",'2025'!$E:$E,'REKAPITULASI 2025'!$J9)</f>
        <v>22530000</v>
      </c>
      <c r="M9" s="53">
        <f t="shared" si="10"/>
        <v>22.53</v>
      </c>
      <c r="O9" s="52">
        <v>7</v>
      </c>
      <c r="P9" s="52" t="s">
        <v>386</v>
      </c>
      <c r="Q9" s="52" t="s">
        <v>1159</v>
      </c>
      <c r="R9" s="52">
        <f>COUNTIFS('2025'!$B:$B,'REKAPITULASI 2025'!$P9,'2025'!$K:$K,"AKTIF")</f>
        <v>59</v>
      </c>
      <c r="S9" s="69">
        <f>SUMIFS('2025'!$H:$H,'2025'!$K:$K,"AKTIF",'2025'!$B:$B,'REKAPITULASI 2025'!$P9)</f>
        <v>37798215</v>
      </c>
      <c r="T9" s="53">
        <f t="shared" si="11"/>
        <v>37.798214999999999</v>
      </c>
      <c r="V9" s="62" t="s">
        <v>27</v>
      </c>
      <c r="W9" s="36">
        <f>COUNTIFS('2025'!$K:$K,"AKTIF",'2025'!$O:$O,'REKAPITULASI 2025'!$V9)</f>
        <v>4</v>
      </c>
      <c r="Y9" s="62" t="s">
        <v>27</v>
      </c>
      <c r="Z9" s="35">
        <f>SUMIFS('2025'!$H:$H,'2025'!$K:$K,"AKTIF",'2025'!$O:$O,$Y9)</f>
        <v>225000</v>
      </c>
      <c r="AA9" s="70">
        <f t="shared" si="0"/>
        <v>225</v>
      </c>
      <c r="AC9" s="62" t="s">
        <v>27</v>
      </c>
      <c r="AD9" s="68">
        <f>SUMIFS('2025'!$F:$F,'2025'!$K:$K,"AKTIF",'2025'!$O:$O,'REKAPITULASI 2025'!$AC9)</f>
        <v>2875000</v>
      </c>
      <c r="AE9" s="70">
        <f t="shared" si="1"/>
        <v>2875</v>
      </c>
      <c r="AG9" s="62" t="s">
        <v>27</v>
      </c>
      <c r="AH9" s="68">
        <f>SUMIFS('2025'!$AU:$AU,'2025'!$K:$K,"AKTIF",'2025'!$O:$O,'REKAPITULASI 2025'!$AG9)</f>
        <v>910803</v>
      </c>
      <c r="AI9" s="70">
        <f t="shared" si="2"/>
        <v>910.803</v>
      </c>
      <c r="AK9" s="62" t="s">
        <v>27</v>
      </c>
      <c r="AL9" s="68">
        <f>SUMIFS('2025'!$AV:$AV,'2025'!$K:$K,"AKTIF",'2025'!$O:$O,'REKAPITULASI 2025'!$AG9)</f>
        <v>2430.2000000000003</v>
      </c>
      <c r="AM9" s="70">
        <f t="shared" si="3"/>
        <v>2.4302000000000001</v>
      </c>
      <c r="AO9" s="51" t="s">
        <v>984</v>
      </c>
      <c r="AP9" s="51">
        <f>SUM(AP3:AP8)</f>
        <v>813</v>
      </c>
      <c r="AQ9" s="64" t="e">
        <f>(AP9/$C$8)*100%</f>
        <v>#REF!</v>
      </c>
    </row>
    <row r="10" spans="2:56" x14ac:dyDescent="0.25">
      <c r="I10" s="52">
        <v>8</v>
      </c>
      <c r="J10" s="52" t="s">
        <v>58</v>
      </c>
      <c r="K10" s="52">
        <f>COUNTIFS('2025'!$K:$K,"AKTIF",'2025'!$E:$E,'REKAPITULASI 2025'!$J10)</f>
        <v>2</v>
      </c>
      <c r="L10" s="69">
        <f>SUMIFS('2025'!$H:$H,'2025'!$K:$K,"AKTIF",'2025'!$E:$E,'REKAPITULASI 2025'!$J10)</f>
        <v>75000</v>
      </c>
      <c r="M10" s="53">
        <f t="shared" si="10"/>
        <v>7.4999999999999997E-2</v>
      </c>
      <c r="O10" s="52">
        <v>8</v>
      </c>
      <c r="P10" s="52" t="s">
        <v>209</v>
      </c>
      <c r="Q10" s="52" t="s">
        <v>1160</v>
      </c>
      <c r="R10" s="52">
        <f>COUNTIFS('2025'!$B:$B,'REKAPITULASI 2025'!$P10,'2025'!$K:$K,"AKTIF")</f>
        <v>73</v>
      </c>
      <c r="S10" s="69">
        <f>SUMIFS('2025'!$H:$H,'2025'!$K:$K,"AKTIF",'2025'!$B:$B,'REKAPITULASI 2025'!$P10)</f>
        <v>2549894</v>
      </c>
      <c r="T10" s="53">
        <f t="shared" si="11"/>
        <v>2.5498940000000001</v>
      </c>
      <c r="V10" s="62" t="s">
        <v>24</v>
      </c>
      <c r="W10" s="36">
        <f>COUNTIFS('2025'!$K:$K,"AKTIF",'2025'!$O:$O,'REKAPITULASI 2025'!$V10)</f>
        <v>42</v>
      </c>
      <c r="Y10" s="62" t="s">
        <v>24</v>
      </c>
      <c r="Z10" s="35">
        <f>SUMIFS('2025'!$H:$H,'2025'!$K:$K,"AKTIF",'2025'!$O:$O,$Y10)</f>
        <v>42700</v>
      </c>
      <c r="AA10" s="70">
        <f t="shared" si="0"/>
        <v>42.7</v>
      </c>
      <c r="AC10" s="62" t="s">
        <v>24</v>
      </c>
      <c r="AD10" s="68">
        <f>SUMIFS('2025'!$F:$F,'2025'!$K:$K,"AKTIF",'2025'!$O:$O,'REKAPITULASI 2025'!$AC10)</f>
        <v>54600</v>
      </c>
      <c r="AE10" s="70">
        <f t="shared" si="1"/>
        <v>54.6</v>
      </c>
      <c r="AG10" s="62" t="s">
        <v>24</v>
      </c>
      <c r="AH10" s="68">
        <f>SUMIFS('2025'!$AU:$AU,'2025'!$K:$K,"AKTIF",'2025'!$O:$O,'REKAPITULASI 2025'!$AG10)</f>
        <v>17797</v>
      </c>
      <c r="AI10" s="70">
        <f t="shared" si="2"/>
        <v>17.797000000000001</v>
      </c>
      <c r="AK10" s="62" t="s">
        <v>24</v>
      </c>
      <c r="AL10" s="68">
        <f>SUMIFS('2025'!$AV:$AV,'2025'!$K:$K,"AKTIF",'2025'!$O:$O,'REKAPITULASI 2025'!$AG10)</f>
        <v>3126.9600000000009</v>
      </c>
      <c r="AM10" s="70">
        <f t="shared" si="3"/>
        <v>3.1269600000000008</v>
      </c>
    </row>
    <row r="11" spans="2:56" x14ac:dyDescent="0.25">
      <c r="I11" s="52">
        <v>9</v>
      </c>
      <c r="J11" s="52" t="s">
        <v>13</v>
      </c>
      <c r="K11" s="52">
        <f>COUNTIFS('2025'!$K:$K,"AKTIF",'2025'!$E:$E,'REKAPITULASI 2025'!$J11)</f>
        <v>29</v>
      </c>
      <c r="L11" s="69">
        <f>SUMIFS('2025'!$H:$H,'2025'!$K:$K,"AKTIF",'2025'!$E:$E,'REKAPITULASI 2025'!$J11)</f>
        <v>690540</v>
      </c>
      <c r="M11" s="53">
        <f t="shared" si="10"/>
        <v>0.69054000000000004</v>
      </c>
      <c r="O11" s="52">
        <v>9</v>
      </c>
      <c r="P11" s="52" t="s">
        <v>210</v>
      </c>
      <c r="Q11" s="52" t="s">
        <v>1161</v>
      </c>
      <c r="R11" s="52">
        <f>COUNTIFS('2025'!$B:$B,'REKAPITULASI 2025'!$P11,'2025'!$K:$K,"AKTIF")</f>
        <v>23</v>
      </c>
      <c r="S11" s="69">
        <f>SUMIFS('2025'!$H:$H,'2025'!$K:$K,"AKTIF",'2025'!$B:$B,'REKAPITULASI 2025'!$P11)</f>
        <v>374765</v>
      </c>
      <c r="T11" s="53">
        <f t="shared" si="11"/>
        <v>0.37476500000000001</v>
      </c>
      <c r="V11" s="62" t="s">
        <v>23</v>
      </c>
      <c r="W11" s="36">
        <f>COUNTIFS('2025'!$K:$K,"AKTIF",'2025'!$O:$O,'REKAPITULASI 2025'!$V11)</f>
        <v>66</v>
      </c>
      <c r="Y11" s="62" t="s">
        <v>23</v>
      </c>
      <c r="Z11" s="35">
        <f>SUMIFS('2025'!$H:$H,'2025'!$K:$K,"AKTIF",'2025'!$O:$O,$Y11)</f>
        <v>98515</v>
      </c>
      <c r="AA11" s="70">
        <f t="shared" si="0"/>
        <v>98.515000000000001</v>
      </c>
      <c r="AC11" s="62" t="s">
        <v>23</v>
      </c>
      <c r="AD11" s="68">
        <f>SUMIFS('2025'!$F:$F,'2025'!$K:$K,"AKTIF",'2025'!$O:$O,'REKAPITULASI 2025'!$AC11)</f>
        <v>145200</v>
      </c>
      <c r="AE11" s="70">
        <f t="shared" si="1"/>
        <v>145.19999999999999</v>
      </c>
      <c r="AG11" s="62" t="s">
        <v>23</v>
      </c>
      <c r="AH11" s="68">
        <f>SUMIFS('2025'!$AU:$AU,'2025'!$K:$K,"AKTIF",'2025'!$O:$O,'REKAPITULASI 2025'!$AG11)</f>
        <v>34331</v>
      </c>
      <c r="AI11" s="70">
        <f t="shared" si="2"/>
        <v>34.331000000000003</v>
      </c>
      <c r="AK11" s="62" t="s">
        <v>23</v>
      </c>
      <c r="AL11" s="68">
        <f>SUMIFS('2025'!$AV:$AV,'2025'!$K:$K,"AKTIF",'2025'!$O:$O,'REKAPITULASI 2025'!$AG11)</f>
        <v>8434.02</v>
      </c>
      <c r="AM11" s="70">
        <f t="shared" si="3"/>
        <v>8.4340200000000003</v>
      </c>
    </row>
    <row r="12" spans="2:56" x14ac:dyDescent="0.25">
      <c r="I12" s="52">
        <v>10</v>
      </c>
      <c r="J12" s="52" t="s">
        <v>14</v>
      </c>
      <c r="K12" s="52">
        <f>COUNTIFS('2025'!$K:$K,"AKTIF",'2025'!$E:$E,'REKAPITULASI 2025'!$J12)</f>
        <v>2</v>
      </c>
      <c r="L12" s="69">
        <f>SUMIFS('2025'!$H:$H,'2025'!$K:$K,"AKTIF",'2025'!$E:$E,'REKAPITULASI 2025'!$J12)</f>
        <v>150000</v>
      </c>
      <c r="M12" s="53">
        <f t="shared" si="10"/>
        <v>0.15</v>
      </c>
      <c r="O12" s="52">
        <v>10</v>
      </c>
      <c r="P12" s="52" t="s">
        <v>387</v>
      </c>
      <c r="Q12" s="52" t="s">
        <v>1162</v>
      </c>
      <c r="R12" s="52">
        <f>COUNTIFS('2025'!$B:$B,'REKAPITULASI 2025'!$P12,'2025'!$K:$K,"AKTIF")</f>
        <v>11</v>
      </c>
      <c r="S12" s="69">
        <f>SUMIFS('2025'!$H:$H,'2025'!$K:$K,"AKTIF",'2025'!$B:$B,'REKAPITULASI 2025'!$P12)</f>
        <v>95200</v>
      </c>
      <c r="T12" s="53">
        <f t="shared" si="11"/>
        <v>9.5200000000000007E-2</v>
      </c>
      <c r="V12" s="62" t="s">
        <v>64</v>
      </c>
      <c r="W12" s="36">
        <f>COUNTIFS('2025'!$K:$K,"AKTIF",'2025'!$O:$O,'REKAPITULASI 2025'!$V12)</f>
        <v>199</v>
      </c>
      <c r="Y12" s="62" t="s">
        <v>64</v>
      </c>
      <c r="Z12" s="35">
        <f>SUMIFS('2025'!$H:$H,'2025'!$K:$K,"AKTIF",'2025'!$O:$O,$Y12)</f>
        <v>486695</v>
      </c>
      <c r="AA12" s="70">
        <f t="shared" si="0"/>
        <v>486.69499999999999</v>
      </c>
      <c r="AC12" s="62" t="s">
        <v>64</v>
      </c>
      <c r="AD12" s="68">
        <f>SUMIFS('2025'!$F:$F,'2025'!$K:$K,"AKTIF",'2025'!$O:$O,'REKAPITULASI 2025'!$AC12)</f>
        <v>860800</v>
      </c>
      <c r="AE12" s="70">
        <f t="shared" si="1"/>
        <v>860.8</v>
      </c>
      <c r="AG12" s="62" t="s">
        <v>64</v>
      </c>
      <c r="AH12" s="68">
        <f>SUMIFS('2025'!$AU:$AU,'2025'!$K:$K,"AKTIF",'2025'!$O:$O,'REKAPITULASI 2025'!$AG12)</f>
        <v>188842</v>
      </c>
      <c r="AI12" s="70">
        <f t="shared" si="2"/>
        <v>188.84200000000001</v>
      </c>
      <c r="AK12" s="62" t="s">
        <v>64</v>
      </c>
      <c r="AL12" s="68">
        <f>SUMIFS('2025'!$AV:$AV,'2025'!$K:$K,"AKTIF",'2025'!$O:$O,'REKAPITULASI 2025'!$AG12)</f>
        <v>35268.609999999993</v>
      </c>
      <c r="AM12" s="70">
        <f t="shared" si="3"/>
        <v>35.268609999999995</v>
      </c>
    </row>
    <row r="13" spans="2:56" x14ac:dyDescent="0.25">
      <c r="I13" s="52">
        <v>11</v>
      </c>
      <c r="J13" s="52" t="s">
        <v>7</v>
      </c>
      <c r="K13" s="52">
        <f>COUNTIFS('2025'!$K:$K,"AKTIF",'2025'!$E:$E,'REKAPITULASI 2025'!$J13)</f>
        <v>108</v>
      </c>
      <c r="L13" s="69">
        <f>SUMIFS('2025'!$H:$H,'2025'!$K:$K,"AKTIF",'2025'!$E:$E,'REKAPITULASI 2025'!$J13)</f>
        <v>141215</v>
      </c>
      <c r="M13" s="53">
        <f t="shared" si="10"/>
        <v>0.14121500000000001</v>
      </c>
      <c r="O13" s="52">
        <v>11</v>
      </c>
      <c r="P13" s="52" t="s">
        <v>211</v>
      </c>
      <c r="Q13" s="52" t="s">
        <v>1163</v>
      </c>
      <c r="R13" s="52">
        <f>COUNTIFS('2025'!$B:$B,'REKAPITULASI 2025'!$P13,'2025'!$K:$K,"AKTIF")</f>
        <v>48</v>
      </c>
      <c r="S13" s="69">
        <f>SUMIFS('2025'!$H:$H,'2025'!$K:$K,"AKTIF",'2025'!$B:$B,'REKAPITULASI 2025'!$P13)</f>
        <v>13846250</v>
      </c>
      <c r="T13" s="53">
        <f t="shared" si="11"/>
        <v>13.84625</v>
      </c>
      <c r="V13" s="62" t="s">
        <v>85</v>
      </c>
      <c r="W13" s="36">
        <f>COUNTIFS('2025'!$K:$K,"AKTIF",'2025'!$O:$O,'REKAPITULASI 2025'!$V13)</f>
        <v>1</v>
      </c>
      <c r="Y13" s="62" t="s">
        <v>85</v>
      </c>
      <c r="Z13" s="35">
        <f>SUMIFS('2025'!$H:$H,'2025'!$K:$K,"AKTIF",'2025'!$O:$O,$Y13)</f>
        <v>232500</v>
      </c>
      <c r="AA13" s="70">
        <f t="shared" si="0"/>
        <v>232.5</v>
      </c>
      <c r="AC13" s="62" t="s">
        <v>85</v>
      </c>
      <c r="AD13" s="68">
        <f>SUMIFS('2025'!$F:$F,'2025'!$K:$K,"AKTIF",'2025'!$O:$O,'REKAPITULASI 2025'!$AC13)</f>
        <v>555000</v>
      </c>
      <c r="AE13" s="70">
        <f t="shared" si="1"/>
        <v>555</v>
      </c>
      <c r="AG13" s="62" t="s">
        <v>85</v>
      </c>
      <c r="AH13" s="68">
        <f>SUMIFS('2025'!$AU:$AU,'2025'!$K:$K,"AKTIF",'2025'!$O:$O,'REKAPITULASI 2025'!$AG13)</f>
        <v>164170</v>
      </c>
      <c r="AI13" s="70">
        <f t="shared" si="2"/>
        <v>164.17</v>
      </c>
      <c r="AK13" s="62" t="s">
        <v>85</v>
      </c>
      <c r="AL13" s="68">
        <f>SUMIFS('2025'!$AV:$AV,'2025'!$K:$K,"AKTIF",'2025'!$O:$O,'REKAPITULASI 2025'!$AG13)</f>
        <v>2551.8000000000002</v>
      </c>
      <c r="AM13" s="70">
        <f t="shared" si="3"/>
        <v>2.5518000000000001</v>
      </c>
    </row>
    <row r="14" spans="2:56" x14ac:dyDescent="0.25">
      <c r="I14" s="52">
        <v>12</v>
      </c>
      <c r="J14" s="52" t="s">
        <v>8</v>
      </c>
      <c r="K14" s="52">
        <f>COUNTIFS('2025'!$K:$K,"AKTIF",'2025'!$E:$E,'REKAPITULASI 2025'!$J14)</f>
        <v>199</v>
      </c>
      <c r="L14" s="69">
        <f>SUMIFS('2025'!$H:$H,'2025'!$K:$K,"AKTIF",'2025'!$E:$E,'REKAPITULASI 2025'!$J14)</f>
        <v>486695</v>
      </c>
      <c r="M14" s="53">
        <f t="shared" si="10"/>
        <v>0.48669499999999999</v>
      </c>
      <c r="O14" s="52">
        <v>12</v>
      </c>
      <c r="P14" s="52" t="s">
        <v>212</v>
      </c>
      <c r="Q14" s="52" t="s">
        <v>1164</v>
      </c>
      <c r="R14" s="52">
        <f>COUNTIFS('2025'!$B:$B,'REKAPITULASI 2025'!$P14,'2025'!$K:$K,"AKTIF")</f>
        <v>21</v>
      </c>
      <c r="S14" s="69">
        <f>SUMIFS('2025'!$H:$H,'2025'!$K:$K,"AKTIF",'2025'!$B:$B,'REKAPITULASI 2025'!$P14)</f>
        <v>5119882</v>
      </c>
      <c r="T14" s="53">
        <f t="shared" si="11"/>
        <v>5.1198819999999996</v>
      </c>
      <c r="V14" s="62" t="s">
        <v>86</v>
      </c>
      <c r="W14" s="36">
        <f>COUNTIFS('2025'!$K:$K,"AKTIF",'2025'!$O:$O,'REKAPITULASI 2025'!$V14)</f>
        <v>112</v>
      </c>
      <c r="Y14" s="62" t="s">
        <v>86</v>
      </c>
      <c r="Z14" s="35">
        <f>SUMIFS('2025'!$H:$H,'2025'!$K:$K,"AKTIF",'2025'!$O:$O,$Y14)</f>
        <v>800744</v>
      </c>
      <c r="AA14" s="70">
        <f t="shared" si="0"/>
        <v>800.74400000000003</v>
      </c>
      <c r="AC14" s="62" t="s">
        <v>86</v>
      </c>
      <c r="AD14" s="68">
        <f>SUMIFS('2025'!$F:$F,'2025'!$K:$K,"AKTIF",'2025'!$O:$O,'REKAPITULASI 2025'!$AC14)</f>
        <v>1766900</v>
      </c>
      <c r="AE14" s="70">
        <f t="shared" si="1"/>
        <v>1766.9</v>
      </c>
      <c r="AG14" s="62" t="s">
        <v>86</v>
      </c>
      <c r="AH14" s="68">
        <f>SUMIFS('2025'!$AU:$AU,'2025'!$K:$K,"AKTIF",'2025'!$O:$O,'REKAPITULASI 2025'!$AG14)</f>
        <v>353660</v>
      </c>
      <c r="AI14" s="70">
        <f t="shared" si="2"/>
        <v>353.66</v>
      </c>
      <c r="AK14" s="62" t="s">
        <v>86</v>
      </c>
      <c r="AL14" s="68">
        <f>SUMIFS('2025'!$AV:$AV,'2025'!$K:$K,"AKTIF",'2025'!$O:$O,'REKAPITULASI 2025'!$AG14)</f>
        <v>61389.810000000005</v>
      </c>
      <c r="AM14" s="70">
        <f t="shared" si="3"/>
        <v>61.389810000000004</v>
      </c>
    </row>
    <row r="15" spans="2:56" x14ac:dyDescent="0.25">
      <c r="I15" s="52">
        <v>13</v>
      </c>
      <c r="J15" s="52" t="s">
        <v>5</v>
      </c>
      <c r="K15" s="52">
        <f>COUNTIFS('2025'!$K:$K,"AKTIF",'2025'!$E:$E,'REKAPITULASI 2025'!$J15)</f>
        <v>113</v>
      </c>
      <c r="L15" s="69">
        <f>SUMIFS('2025'!$H:$H,'2025'!$K:$K,"AKTIF",'2025'!$E:$E,'REKAPITULASI 2025'!$J15)</f>
        <v>1033244</v>
      </c>
      <c r="M15" s="53">
        <f t="shared" si="10"/>
        <v>1.0332440000000001</v>
      </c>
      <c r="O15" s="52">
        <v>13</v>
      </c>
      <c r="P15" s="52" t="s">
        <v>213</v>
      </c>
      <c r="Q15" s="52" t="s">
        <v>1165</v>
      </c>
      <c r="R15" s="52">
        <f>COUNTIFS('2025'!$B:$B,'REKAPITULASI 2025'!$P15,'2025'!$K:$K,"AKTIF")</f>
        <v>251</v>
      </c>
      <c r="S15" s="69">
        <f>SUMIFS('2025'!$H:$H,'2025'!$K:$K,"AKTIF",'2025'!$B:$B,'REKAPITULASI 2025'!$P15)</f>
        <v>5254432</v>
      </c>
      <c r="T15" s="53">
        <f t="shared" si="11"/>
        <v>5.2544320000000004</v>
      </c>
      <c r="V15" s="62" t="s">
        <v>61</v>
      </c>
      <c r="W15" s="36">
        <f>COUNTIFS('2025'!$K:$K,"AKTIF",'2025'!$O:$O,'REKAPITULASI 2025'!$V15)</f>
        <v>9</v>
      </c>
      <c r="Y15" s="62" t="s">
        <v>61</v>
      </c>
      <c r="Z15" s="35">
        <f>SUMIFS('2025'!$H:$H,'2025'!$K:$K,"AKTIF",'2025'!$O:$O,$Y15)</f>
        <v>14045</v>
      </c>
      <c r="AA15" s="70">
        <f t="shared" si="0"/>
        <v>14.045</v>
      </c>
      <c r="AC15" s="62" t="s">
        <v>61</v>
      </c>
      <c r="AD15" s="68">
        <f>SUMIFS('2025'!$F:$F,'2025'!$K:$K,"AKTIF",'2025'!$O:$O,'REKAPITULASI 2025'!$AC15)</f>
        <v>19800</v>
      </c>
      <c r="AE15" s="70">
        <f t="shared" si="1"/>
        <v>19.8</v>
      </c>
      <c r="AG15" s="62" t="s">
        <v>61</v>
      </c>
      <c r="AH15" s="68">
        <f>SUMIFS('2025'!$AU:$AU,'2025'!$K:$K,"AKTIF",'2025'!$O:$O,'REKAPITULASI 2025'!$AG15)</f>
        <v>4489</v>
      </c>
      <c r="AI15" s="70">
        <f t="shared" si="2"/>
        <v>4.4889999999999999</v>
      </c>
      <c r="AK15" s="62" t="s">
        <v>61</v>
      </c>
      <c r="AL15" s="68">
        <f>SUMIFS('2025'!$AV:$AV,'2025'!$K:$K,"AKTIF",'2025'!$O:$O,'REKAPITULASI 2025'!$AG15)</f>
        <v>1131.49</v>
      </c>
      <c r="AM15" s="70">
        <f t="shared" si="3"/>
        <v>1.1314900000000001</v>
      </c>
    </row>
    <row r="16" spans="2:56" x14ac:dyDescent="0.25">
      <c r="I16" s="52">
        <v>14</v>
      </c>
      <c r="J16" s="52" t="s">
        <v>15</v>
      </c>
      <c r="K16" s="52">
        <f>COUNTIFS('2025'!$K:$K,"AKTIF",'2025'!$E:$E,'REKAPITULASI 2025'!$J16)</f>
        <v>142</v>
      </c>
      <c r="L16" s="69">
        <f>SUMIFS('2025'!$H:$H,'2025'!$K:$K,"AKTIF",'2025'!$E:$E,'REKAPITULASI 2025'!$J16)</f>
        <v>1802176</v>
      </c>
      <c r="M16" s="53">
        <f t="shared" si="10"/>
        <v>1.802176</v>
      </c>
      <c r="O16" s="52">
        <v>14</v>
      </c>
      <c r="P16" s="52" t="s">
        <v>214</v>
      </c>
      <c r="Q16" s="52" t="s">
        <v>1166</v>
      </c>
      <c r="R16" s="52">
        <f>COUNTIFS('2025'!$B:$B,'REKAPITULASI 2025'!$P16,'2025'!$K:$K,"AKTIF")</f>
        <v>71</v>
      </c>
      <c r="S16" s="69">
        <f>SUMIFS('2025'!$H:$H,'2025'!$K:$K,"AKTIF",'2025'!$B:$B,'REKAPITULASI 2025'!$P16)</f>
        <v>1565450</v>
      </c>
      <c r="T16" s="53">
        <f t="shared" si="11"/>
        <v>1.56545</v>
      </c>
      <c r="V16" s="62" t="s">
        <v>62</v>
      </c>
      <c r="W16" s="36">
        <f>COUNTIFS('2025'!$K:$K,"AKTIF",'2025'!$O:$O,'REKAPITULASI 2025'!$V16)</f>
        <v>133</v>
      </c>
      <c r="Y16" s="62" t="s">
        <v>62</v>
      </c>
      <c r="Z16" s="35">
        <f>SUMIFS('2025'!$H:$H,'2025'!$K:$K,"AKTIF",'2025'!$O:$O,$Y16)</f>
        <v>1788131</v>
      </c>
      <c r="AA16" s="70">
        <f t="shared" si="0"/>
        <v>1788.1310000000001</v>
      </c>
      <c r="AC16" s="62" t="s">
        <v>62</v>
      </c>
      <c r="AD16" s="68">
        <f>SUMIFS('2025'!$F:$F,'2025'!$K:$K,"AKTIF",'2025'!$O:$O,'REKAPITULASI 2025'!$AC16)</f>
        <v>8062400</v>
      </c>
      <c r="AE16" s="70">
        <f t="shared" si="1"/>
        <v>8062.4</v>
      </c>
      <c r="AG16" s="62" t="s">
        <v>62</v>
      </c>
      <c r="AH16" s="68">
        <f>SUMIFS('2025'!$AU:$AU,'2025'!$K:$K,"AKTIF",'2025'!$O:$O,'REKAPITULASI 2025'!$AG16)</f>
        <v>2225253</v>
      </c>
      <c r="AI16" s="70">
        <f t="shared" si="2"/>
        <v>2225.2530000000002</v>
      </c>
      <c r="AK16" s="62" t="s">
        <v>62</v>
      </c>
      <c r="AL16" s="68">
        <f>SUMIFS('2025'!$AV:$AV,'2025'!$K:$K,"AKTIF",'2025'!$O:$O,'REKAPITULASI 2025'!$AG16)</f>
        <v>60244.03</v>
      </c>
      <c r="AM16" s="70">
        <f t="shared" si="3"/>
        <v>60.244030000000002</v>
      </c>
    </row>
    <row r="17" spans="9:54" x14ac:dyDescent="0.25">
      <c r="I17" s="52">
        <v>15</v>
      </c>
      <c r="J17" s="52" t="s">
        <v>9</v>
      </c>
      <c r="K17" s="52">
        <f>COUNTIFS('2025'!$K:$K,"AKTIF",'2025'!$E:$E,'REKAPITULASI 2025'!$J17)</f>
        <v>9</v>
      </c>
      <c r="L17" s="69">
        <f>SUMIFS('2025'!$H:$H,'2025'!$K:$K,"AKTIF",'2025'!$E:$E,'REKAPITULASI 2025'!$J17)</f>
        <v>460000</v>
      </c>
      <c r="M17" s="53">
        <f t="shared" si="10"/>
        <v>0.46</v>
      </c>
      <c r="O17" s="52">
        <v>15</v>
      </c>
      <c r="P17" s="52" t="s">
        <v>215</v>
      </c>
      <c r="Q17" s="52" t="s">
        <v>1167</v>
      </c>
      <c r="R17" s="52">
        <f>COUNTIFS('2025'!$B:$B,'REKAPITULASI 2025'!$P17,'2025'!$K:$K,"AKTIF")</f>
        <v>52</v>
      </c>
      <c r="S17" s="69">
        <f>SUMIFS('2025'!$H:$H,'2025'!$K:$K,"AKTIF",'2025'!$B:$B,'REKAPITULASI 2025'!$P17)</f>
        <v>7807610</v>
      </c>
      <c r="T17" s="53">
        <f t="shared" si="11"/>
        <v>7.8076100000000004</v>
      </c>
      <c r="V17" s="62" t="s">
        <v>63</v>
      </c>
      <c r="W17" s="36">
        <f>COUNTIFS('2025'!$K:$K,"AKTIF",'2025'!$O:$O,'REKAPITULASI 2025'!$V17)</f>
        <v>14</v>
      </c>
      <c r="Y17" s="62" t="s">
        <v>63</v>
      </c>
      <c r="Z17" s="35">
        <f>SUMIFS('2025'!$H:$H,'2025'!$K:$K,"AKTIF",'2025'!$O:$O,$Y17)</f>
        <v>1412701</v>
      </c>
      <c r="AA17" s="70">
        <f t="shared" si="0"/>
        <v>1412.701</v>
      </c>
      <c r="AC17" s="62" t="s">
        <v>63</v>
      </c>
      <c r="AD17" s="68">
        <f>SUMIFS('2025'!$F:$F,'2025'!$K:$K,"AKTIF",'2025'!$O:$O,'REKAPITULASI 2025'!$AC17)</f>
        <v>13850000</v>
      </c>
      <c r="AE17" s="70">
        <f t="shared" si="1"/>
        <v>13850</v>
      </c>
      <c r="AG17" s="62" t="s">
        <v>63</v>
      </c>
      <c r="AH17" s="68">
        <f>SUMIFS('2025'!$AU:$AU,'2025'!$K:$K,"AKTIF",'2025'!$O:$O,'REKAPITULASI 2025'!$AG17)</f>
        <v>4404728</v>
      </c>
      <c r="AI17" s="70">
        <f t="shared" si="2"/>
        <v>4404.7280000000001</v>
      </c>
      <c r="AK17" s="62" t="s">
        <v>63</v>
      </c>
      <c r="AL17" s="68">
        <f>SUMIFS('2025'!$AV:$AV,'2025'!$K:$K,"AKTIF",'2025'!$O:$O,'REKAPITULASI 2025'!$AG17)</f>
        <v>40352</v>
      </c>
      <c r="AM17" s="70">
        <f t="shared" si="3"/>
        <v>40.351999999999997</v>
      </c>
    </row>
    <row r="18" spans="9:54" x14ac:dyDescent="0.25">
      <c r="I18" s="52">
        <v>16</v>
      </c>
      <c r="J18" s="52" t="s">
        <v>59</v>
      </c>
      <c r="K18" s="52">
        <f>COUNTIFS('2025'!$K:$K,"AKTIF",'2025'!$E:$E,'REKAPITULASI 2025'!$J18)</f>
        <v>5</v>
      </c>
      <c r="L18" s="69">
        <f>SUMIFS('2025'!$H:$H,'2025'!$K:$K,"AKTIF",'2025'!$E:$E,'REKAPITULASI 2025'!$J18)</f>
        <v>952701</v>
      </c>
      <c r="M18" s="53">
        <f t="shared" si="10"/>
        <v>0.95270100000000002</v>
      </c>
      <c r="O18" s="52">
        <v>16</v>
      </c>
      <c r="P18" s="52" t="s">
        <v>388</v>
      </c>
      <c r="Q18" s="52" t="s">
        <v>1168</v>
      </c>
      <c r="R18" s="52">
        <f>COUNTIFS('2025'!$B:$B,'REKAPITULASI 2025'!$P18,'2025'!$K:$K,"AKTIF")</f>
        <v>12</v>
      </c>
      <c r="S18" s="69">
        <f>SUMIFS('2025'!$H:$H,'2025'!$K:$K,"AKTIF",'2025'!$B:$B,'REKAPITULASI 2025'!$P18)</f>
        <v>408235</v>
      </c>
      <c r="T18" s="53">
        <f t="shared" si="11"/>
        <v>0.40823500000000001</v>
      </c>
      <c r="V18" s="74" t="s">
        <v>988</v>
      </c>
      <c r="W18" s="75">
        <f>SUM(W3:W17)</f>
        <v>813</v>
      </c>
      <c r="Y18" s="74" t="s">
        <v>988</v>
      </c>
      <c r="Z18" s="72">
        <f>SUM(Z3:Z17)</f>
        <v>87715538</v>
      </c>
      <c r="AA18" s="76">
        <f>SUM(AA3:AA17)</f>
        <v>87715.538</v>
      </c>
      <c r="AC18" s="74" t="s">
        <v>988</v>
      </c>
      <c r="AD18" s="72">
        <f>SUM(AD3:AD17)</f>
        <v>609454200</v>
      </c>
      <c r="AE18" s="76">
        <f>SUM(AE3:AE17)</f>
        <v>609454.20000000007</v>
      </c>
      <c r="AG18" s="74" t="s">
        <v>988</v>
      </c>
      <c r="AH18" s="72">
        <f>SUM(AH3:AH17)</f>
        <v>278794782</v>
      </c>
      <c r="AI18" s="76">
        <f>SUM(AI3:AI17)</f>
        <v>278794.78200000006</v>
      </c>
      <c r="AK18" s="74" t="s">
        <v>988</v>
      </c>
      <c r="AL18" s="72">
        <f>SUM(AL3:AL17)</f>
        <v>508917.54000000004</v>
      </c>
      <c r="AM18" s="76">
        <f>SUM(AM3:AM17)</f>
        <v>508.91754000000003</v>
      </c>
    </row>
    <row r="19" spans="9:54" x14ac:dyDescent="0.25">
      <c r="I19" s="87" t="s">
        <v>988</v>
      </c>
      <c r="J19" s="87"/>
      <c r="K19" s="51">
        <f>SUM(K3:K18)</f>
        <v>813</v>
      </c>
      <c r="L19" s="73">
        <f>SUM(L3:L18)</f>
        <v>87715538</v>
      </c>
      <c r="M19" s="77">
        <f t="shared" ref="M19" si="15">SUM(M3:M18)</f>
        <v>87.715538000000009</v>
      </c>
      <c r="O19" s="87" t="s">
        <v>988</v>
      </c>
      <c r="P19" s="87"/>
      <c r="Q19" s="51"/>
      <c r="R19" s="51">
        <f>SUM(R3:R18)</f>
        <v>813</v>
      </c>
      <c r="S19" s="73">
        <f t="shared" ref="S19:T19" si="16">SUM(S3:S18)</f>
        <v>87715538</v>
      </c>
      <c r="T19" s="77">
        <f t="shared" si="16"/>
        <v>87.715538000000009</v>
      </c>
    </row>
    <row r="20" spans="9:54" x14ac:dyDescent="0.25">
      <c r="V20" s="57" t="s">
        <v>995</v>
      </c>
      <c r="W20" s="57">
        <f>'2025'!R2</f>
        <v>813</v>
      </c>
      <c r="Y20" s="57" t="s">
        <v>995</v>
      </c>
      <c r="Z20" s="57">
        <f>'2025'!R4</f>
        <v>87715538</v>
      </c>
      <c r="AC20" s="57" t="s">
        <v>995</v>
      </c>
      <c r="AD20" s="57">
        <f>'2025'!R3</f>
        <v>609454200</v>
      </c>
      <c r="AG20" s="57" t="s">
        <v>995</v>
      </c>
    </row>
    <row r="21" spans="9:54" x14ac:dyDescent="0.25">
      <c r="K21" s="57" t="s">
        <v>995</v>
      </c>
      <c r="L21" s="57">
        <f>'2025'!$R$4</f>
        <v>87715538</v>
      </c>
      <c r="R21" s="57" t="s">
        <v>995</v>
      </c>
      <c r="S21" s="57">
        <f>'2025'!$R$4</f>
        <v>87715538</v>
      </c>
      <c r="W21" s="78">
        <f>W18-W20</f>
        <v>0</v>
      </c>
      <c r="Z21" s="78">
        <f>Z18-Z20</f>
        <v>0</v>
      </c>
      <c r="AD21" s="78">
        <f>AD18-AD20</f>
        <v>0</v>
      </c>
      <c r="AH21" s="60"/>
    </row>
    <row r="22" spans="9:54" x14ac:dyDescent="0.25">
      <c r="L22" s="78">
        <f>L19-L21</f>
        <v>0</v>
      </c>
      <c r="S22" s="78">
        <f>S19-S21</f>
        <v>0</v>
      </c>
    </row>
    <row r="23" spans="9:54" x14ac:dyDescent="0.25">
      <c r="AS23" s="88" t="s">
        <v>1152</v>
      </c>
      <c r="AT23" s="88"/>
      <c r="AU23" s="88"/>
      <c r="AV23" s="79"/>
      <c r="AW23" s="88" t="s">
        <v>1145</v>
      </c>
      <c r="AX23" s="88"/>
      <c r="AY23" s="79"/>
      <c r="AZ23" s="79"/>
      <c r="BA23" s="88" t="s">
        <v>1146</v>
      </c>
      <c r="BB23" s="88"/>
    </row>
  </sheetData>
  <mergeCells count="5">
    <mergeCell ref="I19:J19"/>
    <mergeCell ref="O19:P19"/>
    <mergeCell ref="AS23:AU23"/>
    <mergeCell ref="AW23:AX23"/>
    <mergeCell ref="BA23:BB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5B16-BD4D-436F-B259-5B76C3AB1A86}">
  <sheetPr>
    <tabColor rgb="FF92D050"/>
  </sheetPr>
  <dimension ref="A1:S1287"/>
  <sheetViews>
    <sheetView zoomScaleNormal="100" workbookViewId="0">
      <pane ySplit="1" topLeftCell="A2" activePane="bottomLeft" state="frozen"/>
      <selection pane="bottomLeft" activeCell="N5" sqref="N5"/>
    </sheetView>
  </sheetViews>
  <sheetFormatPr defaultRowHeight="13.2" x14ac:dyDescent="0.25"/>
  <cols>
    <col min="1" max="1" width="31.33203125" bestFit="1" customWidth="1"/>
    <col min="6" max="6" width="14.33203125" bestFit="1" customWidth="1"/>
    <col min="7" max="7" width="30.88671875" bestFit="1" customWidth="1"/>
    <col min="8" max="8" width="16.109375" bestFit="1" customWidth="1"/>
    <col min="9" max="9" width="15" bestFit="1" customWidth="1"/>
    <col min="14" max="14" width="17.5546875" bestFit="1" customWidth="1"/>
    <col min="15" max="15" width="14.88671875" bestFit="1" customWidth="1"/>
    <col min="16" max="16" width="10" bestFit="1" customWidth="1"/>
    <col min="17" max="17" width="9.88671875" bestFit="1" customWidth="1"/>
    <col min="18" max="18" width="15.5546875" bestFit="1" customWidth="1"/>
    <col min="19" max="19" width="20" bestFit="1" customWidth="1"/>
  </cols>
  <sheetData>
    <row r="1" spans="1:19" ht="24.75" customHeight="1" x14ac:dyDescent="0.25">
      <c r="A1" s="6" t="s">
        <v>12</v>
      </c>
      <c r="E1" s="6" t="s">
        <v>2</v>
      </c>
      <c r="F1" s="6" t="s">
        <v>3</v>
      </c>
      <c r="G1" s="5" t="s">
        <v>12</v>
      </c>
      <c r="H1" s="5" t="s">
        <v>21</v>
      </c>
      <c r="I1" s="9" t="s">
        <v>22</v>
      </c>
    </row>
    <row r="2" spans="1:19" x14ac:dyDescent="0.25">
      <c r="A2" s="7" t="s">
        <v>80</v>
      </c>
      <c r="E2" t="s">
        <v>15</v>
      </c>
      <c r="F2">
        <v>450</v>
      </c>
      <c r="G2" s="7" t="s">
        <v>80</v>
      </c>
      <c r="H2" t="s">
        <v>53</v>
      </c>
      <c r="I2" s="12" t="str">
        <f>E2&amp;"/"&amp;F2</f>
        <v>S1/450</v>
      </c>
      <c r="M2" s="81" t="s">
        <v>1200</v>
      </c>
      <c r="N2" s="81" t="s">
        <v>1201</v>
      </c>
      <c r="O2" s="81" t="s">
        <v>1202</v>
      </c>
      <c r="P2" s="81" t="s">
        <v>1203</v>
      </c>
      <c r="Q2" s="81" t="s">
        <v>1204</v>
      </c>
      <c r="R2" s="81" t="s">
        <v>1205</v>
      </c>
      <c r="S2" s="7"/>
    </row>
    <row r="3" spans="1:19" ht="15.6" x14ac:dyDescent="0.3">
      <c r="A3" s="7" t="s">
        <v>81</v>
      </c>
      <c r="E3" t="s">
        <v>15</v>
      </c>
      <c r="F3">
        <v>900</v>
      </c>
      <c r="G3" s="7" t="s">
        <v>81</v>
      </c>
      <c r="H3" t="s">
        <v>53</v>
      </c>
      <c r="I3" s="12" t="str">
        <f t="shared" ref="I3:I12" si="0">E3&amp;"/"&amp;F3</f>
        <v>S1/900</v>
      </c>
      <c r="M3" s="82" t="s">
        <v>1206</v>
      </c>
      <c r="N3" s="83" t="s">
        <v>1207</v>
      </c>
      <c r="O3" s="7"/>
      <c r="P3" s="7"/>
      <c r="Q3" s="7"/>
      <c r="R3" s="7"/>
      <c r="S3" s="7"/>
    </row>
    <row r="4" spans="1:19" x14ac:dyDescent="0.25">
      <c r="A4" s="7" t="s">
        <v>60</v>
      </c>
      <c r="E4" t="s">
        <v>15</v>
      </c>
      <c r="F4">
        <v>1300</v>
      </c>
      <c r="G4" s="7" t="s">
        <v>60</v>
      </c>
      <c r="H4" t="s">
        <v>53</v>
      </c>
      <c r="I4" s="12" t="str">
        <f t="shared" si="0"/>
        <v>S1/1300</v>
      </c>
      <c r="M4" s="84">
        <v>1</v>
      </c>
      <c r="N4" s="7" t="s">
        <v>1208</v>
      </c>
      <c r="O4" s="84" t="s">
        <v>1209</v>
      </c>
      <c r="P4" s="84">
        <v>51801</v>
      </c>
      <c r="Q4" s="84" t="s">
        <v>205</v>
      </c>
      <c r="R4" s="7" t="s">
        <v>1208</v>
      </c>
      <c r="S4" s="7" t="s">
        <v>1026</v>
      </c>
    </row>
    <row r="5" spans="1:19" x14ac:dyDescent="0.25">
      <c r="A5" s="13" t="s">
        <v>61</v>
      </c>
      <c r="E5" t="s">
        <v>15</v>
      </c>
      <c r="F5">
        <v>2200</v>
      </c>
      <c r="G5" s="13" t="s">
        <v>61</v>
      </c>
      <c r="H5" t="s">
        <v>53</v>
      </c>
      <c r="I5" s="12" t="str">
        <f t="shared" si="0"/>
        <v>S1/2200</v>
      </c>
      <c r="M5" s="84">
        <v>2</v>
      </c>
      <c r="N5" s="7" t="s">
        <v>1210</v>
      </c>
      <c r="O5" s="84" t="s">
        <v>1211</v>
      </c>
      <c r="P5" s="84">
        <v>51802</v>
      </c>
      <c r="Q5" s="84" t="s">
        <v>205</v>
      </c>
      <c r="R5" s="7" t="s">
        <v>1210</v>
      </c>
      <c r="S5" s="7" t="s">
        <v>1027</v>
      </c>
    </row>
    <row r="6" spans="1:19" x14ac:dyDescent="0.25">
      <c r="A6" s="7" t="s">
        <v>62</v>
      </c>
      <c r="E6" t="s">
        <v>15</v>
      </c>
      <c r="F6">
        <v>3500</v>
      </c>
      <c r="G6" s="7" t="s">
        <v>62</v>
      </c>
      <c r="H6" t="s">
        <v>53</v>
      </c>
      <c r="I6" s="12" t="str">
        <f t="shared" si="0"/>
        <v>S1/3500</v>
      </c>
      <c r="M6" s="84">
        <v>3</v>
      </c>
      <c r="N6" s="7" t="s">
        <v>1212</v>
      </c>
      <c r="O6" s="84" t="s">
        <v>1213</v>
      </c>
      <c r="P6" s="84">
        <v>51803</v>
      </c>
      <c r="Q6" s="84" t="s">
        <v>205</v>
      </c>
      <c r="R6" s="7" t="s">
        <v>1212</v>
      </c>
      <c r="S6" s="7" t="s">
        <v>1028</v>
      </c>
    </row>
    <row r="7" spans="1:19" x14ac:dyDescent="0.25">
      <c r="A7" s="7" t="s">
        <v>63</v>
      </c>
      <c r="E7" t="s">
        <v>15</v>
      </c>
      <c r="F7">
        <v>4400</v>
      </c>
      <c r="G7" s="7" t="s">
        <v>62</v>
      </c>
      <c r="H7" t="s">
        <v>53</v>
      </c>
      <c r="I7" s="12" t="str">
        <f t="shared" si="0"/>
        <v>S1/4400</v>
      </c>
      <c r="M7" s="84">
        <v>4</v>
      </c>
      <c r="N7" s="7" t="s">
        <v>1214</v>
      </c>
      <c r="O7" s="84" t="s">
        <v>1215</v>
      </c>
      <c r="P7" s="84">
        <v>51804</v>
      </c>
      <c r="Q7" s="84" t="s">
        <v>205</v>
      </c>
      <c r="R7" s="7" t="s">
        <v>1214</v>
      </c>
      <c r="S7" s="7" t="s">
        <v>1216</v>
      </c>
    </row>
    <row r="8" spans="1:19" x14ac:dyDescent="0.25">
      <c r="A8" s="4" t="s">
        <v>29</v>
      </c>
      <c r="E8" t="s">
        <v>15</v>
      </c>
      <c r="F8">
        <v>5500</v>
      </c>
      <c r="G8" s="7" t="s">
        <v>62</v>
      </c>
      <c r="H8" t="s">
        <v>53</v>
      </c>
      <c r="I8" s="12" t="str">
        <f t="shared" si="0"/>
        <v>S1/5500</v>
      </c>
      <c r="M8" s="84">
        <v>5</v>
      </c>
      <c r="N8" s="7" t="s">
        <v>1217</v>
      </c>
      <c r="O8" s="84" t="s">
        <v>1218</v>
      </c>
      <c r="P8" s="84">
        <v>51805</v>
      </c>
      <c r="Q8" s="84" t="s">
        <v>205</v>
      </c>
      <c r="R8" s="7" t="s">
        <v>1217</v>
      </c>
      <c r="S8" s="7" t="s">
        <v>1219</v>
      </c>
    </row>
    <row r="9" spans="1:19" x14ac:dyDescent="0.25">
      <c r="A9" s="7" t="s">
        <v>42</v>
      </c>
      <c r="E9" t="s">
        <v>15</v>
      </c>
      <c r="F9">
        <v>6600</v>
      </c>
      <c r="G9" s="7" t="s">
        <v>62</v>
      </c>
      <c r="H9" t="s">
        <v>53</v>
      </c>
      <c r="I9" s="12" t="str">
        <f t="shared" si="0"/>
        <v>S1/6600</v>
      </c>
      <c r="M9" s="84">
        <v>6</v>
      </c>
      <c r="N9" s="7" t="s">
        <v>1220</v>
      </c>
      <c r="O9" s="84" t="s">
        <v>1221</v>
      </c>
      <c r="P9" s="84">
        <v>51806</v>
      </c>
      <c r="Q9" s="84" t="s">
        <v>205</v>
      </c>
      <c r="R9" s="7" t="s">
        <v>1220</v>
      </c>
      <c r="S9" s="7" t="s">
        <v>1029</v>
      </c>
    </row>
    <row r="10" spans="1:19" x14ac:dyDescent="0.25">
      <c r="A10" s="7" t="s">
        <v>43</v>
      </c>
      <c r="E10" t="s">
        <v>15</v>
      </c>
      <c r="F10">
        <v>7700</v>
      </c>
      <c r="G10" s="7" t="s">
        <v>62</v>
      </c>
      <c r="H10" t="s">
        <v>53</v>
      </c>
      <c r="I10" s="12" t="str">
        <f t="shared" si="0"/>
        <v>S1/7700</v>
      </c>
      <c r="M10" s="84">
        <v>7</v>
      </c>
      <c r="N10" s="7" t="s">
        <v>1222</v>
      </c>
      <c r="O10" s="84" t="s">
        <v>1223</v>
      </c>
      <c r="P10" s="84">
        <v>51807</v>
      </c>
      <c r="Q10" s="84" t="s">
        <v>205</v>
      </c>
      <c r="R10" s="7" t="s">
        <v>1222</v>
      </c>
      <c r="S10" s="7" t="s">
        <v>1030</v>
      </c>
    </row>
    <row r="11" spans="1:19" x14ac:dyDescent="0.25">
      <c r="A11" s="7" t="s">
        <v>25</v>
      </c>
      <c r="E11" t="s">
        <v>15</v>
      </c>
      <c r="F11">
        <v>10600</v>
      </c>
      <c r="G11" s="7" t="s">
        <v>62</v>
      </c>
      <c r="H11" t="s">
        <v>53</v>
      </c>
      <c r="I11" s="12" t="str">
        <f t="shared" si="0"/>
        <v>S1/10600</v>
      </c>
      <c r="M11" s="84">
        <v>8</v>
      </c>
      <c r="N11" s="7" t="s">
        <v>1224</v>
      </c>
      <c r="O11" s="84" t="s">
        <v>1225</v>
      </c>
      <c r="P11" s="84">
        <v>51808</v>
      </c>
      <c r="Q11" s="84" t="s">
        <v>205</v>
      </c>
      <c r="R11" s="7" t="s">
        <v>1224</v>
      </c>
      <c r="S11" s="7" t="s">
        <v>1226</v>
      </c>
    </row>
    <row r="12" spans="1:19" ht="15.6" x14ac:dyDescent="0.3">
      <c r="A12" s="7" t="s">
        <v>24</v>
      </c>
      <c r="E12" t="s">
        <v>15</v>
      </c>
      <c r="F12">
        <v>11000</v>
      </c>
      <c r="G12" s="7" t="s">
        <v>62</v>
      </c>
      <c r="H12" t="s">
        <v>53</v>
      </c>
      <c r="I12" t="str">
        <f t="shared" si="0"/>
        <v>S1/11000</v>
      </c>
      <c r="M12" s="82" t="s">
        <v>1227</v>
      </c>
      <c r="N12" s="83" t="s">
        <v>1228</v>
      </c>
      <c r="O12" s="7"/>
      <c r="P12" s="7"/>
      <c r="Q12" s="7"/>
      <c r="R12" s="7"/>
      <c r="S12" s="7"/>
    </row>
    <row r="13" spans="1:19" x14ac:dyDescent="0.25">
      <c r="A13" s="7" t="s">
        <v>23</v>
      </c>
      <c r="E13" t="s">
        <v>15</v>
      </c>
      <c r="F13">
        <v>13200</v>
      </c>
      <c r="G13" s="7" t="s">
        <v>62</v>
      </c>
      <c r="H13" t="s">
        <v>53</v>
      </c>
      <c r="I13" s="12" t="str">
        <f t="shared" ref="I13:I44" si="1">E13&amp;"/"&amp;F13</f>
        <v>S1/13200</v>
      </c>
      <c r="M13" s="84">
        <v>9</v>
      </c>
      <c r="N13" s="7" t="s">
        <v>1229</v>
      </c>
      <c r="O13" s="84" t="s">
        <v>1230</v>
      </c>
      <c r="P13" s="84">
        <v>51670</v>
      </c>
      <c r="Q13" s="84" t="s">
        <v>384</v>
      </c>
      <c r="R13" s="7" t="s">
        <v>1229</v>
      </c>
      <c r="S13" s="7" t="s">
        <v>1031</v>
      </c>
    </row>
    <row r="14" spans="1:19" x14ac:dyDescent="0.25">
      <c r="A14" s="13" t="s">
        <v>64</v>
      </c>
      <c r="E14" t="s">
        <v>15</v>
      </c>
      <c r="F14">
        <v>16500</v>
      </c>
      <c r="G14" s="7" t="s">
        <v>62</v>
      </c>
      <c r="H14" t="s">
        <v>53</v>
      </c>
      <c r="I14" s="12" t="str">
        <f t="shared" si="1"/>
        <v>S1/16500</v>
      </c>
      <c r="M14" s="84">
        <v>10</v>
      </c>
      <c r="N14" s="7" t="s">
        <v>1231</v>
      </c>
      <c r="O14" s="84" t="s">
        <v>1232</v>
      </c>
      <c r="P14" s="84">
        <v>51671</v>
      </c>
      <c r="Q14" s="84" t="s">
        <v>384</v>
      </c>
      <c r="R14" s="7" t="s">
        <v>1231</v>
      </c>
      <c r="S14" s="7" t="s">
        <v>1032</v>
      </c>
    </row>
    <row r="15" spans="1:19" x14ac:dyDescent="0.25">
      <c r="A15" s="7" t="s">
        <v>84</v>
      </c>
      <c r="E15" t="s">
        <v>15</v>
      </c>
      <c r="F15">
        <v>23000</v>
      </c>
      <c r="G15" s="7" t="s">
        <v>62</v>
      </c>
      <c r="H15" t="s">
        <v>53</v>
      </c>
      <c r="I15" s="12" t="str">
        <f t="shared" si="1"/>
        <v>S1/23000</v>
      </c>
      <c r="M15" s="84">
        <v>11</v>
      </c>
      <c r="N15" s="7" t="s">
        <v>1233</v>
      </c>
      <c r="O15" s="84" t="s">
        <v>1234</v>
      </c>
      <c r="P15" s="84">
        <v>51672</v>
      </c>
      <c r="Q15" s="84" t="s">
        <v>384</v>
      </c>
      <c r="R15" s="7" t="s">
        <v>1233</v>
      </c>
      <c r="S15" s="7" t="s">
        <v>1033</v>
      </c>
    </row>
    <row r="16" spans="1:19" x14ac:dyDescent="0.25">
      <c r="A16" s="7" t="s">
        <v>85</v>
      </c>
      <c r="E16" t="s">
        <v>15</v>
      </c>
      <c r="F16">
        <v>33000</v>
      </c>
      <c r="G16" s="7" t="s">
        <v>62</v>
      </c>
      <c r="H16" t="s">
        <v>53</v>
      </c>
      <c r="I16" s="12" t="str">
        <f t="shared" si="1"/>
        <v>S1/33000</v>
      </c>
      <c r="M16" s="84">
        <v>12</v>
      </c>
      <c r="N16" s="7" t="s">
        <v>1235</v>
      </c>
      <c r="O16" s="84" t="s">
        <v>1236</v>
      </c>
      <c r="P16" s="84">
        <v>51673</v>
      </c>
      <c r="Q16" s="84" t="s">
        <v>384</v>
      </c>
      <c r="R16" s="7" t="s">
        <v>1235</v>
      </c>
      <c r="S16" s="7" t="s">
        <v>1237</v>
      </c>
    </row>
    <row r="17" spans="1:19" x14ac:dyDescent="0.25">
      <c r="A17" s="4" t="s">
        <v>30</v>
      </c>
      <c r="E17" t="s">
        <v>15</v>
      </c>
      <c r="F17">
        <v>41500</v>
      </c>
      <c r="G17" s="7" t="s">
        <v>62</v>
      </c>
      <c r="H17" t="s">
        <v>53</v>
      </c>
      <c r="I17" s="12" t="str">
        <f t="shared" si="1"/>
        <v>S1/41500</v>
      </c>
      <c r="M17" s="84">
        <v>13</v>
      </c>
      <c r="N17" s="7" t="s">
        <v>1238</v>
      </c>
      <c r="O17" s="84" t="s">
        <v>1239</v>
      </c>
      <c r="P17" s="84">
        <v>51675</v>
      </c>
      <c r="Q17" s="84" t="s">
        <v>384</v>
      </c>
      <c r="R17" s="7" t="s">
        <v>1238</v>
      </c>
      <c r="S17" s="7" t="s">
        <v>1034</v>
      </c>
    </row>
    <row r="18" spans="1:19" ht="15.6" x14ac:dyDescent="0.3">
      <c r="A18" s="7" t="s">
        <v>44</v>
      </c>
      <c r="E18" t="s">
        <v>15</v>
      </c>
      <c r="F18">
        <v>53000</v>
      </c>
      <c r="G18" s="7" t="s">
        <v>62</v>
      </c>
      <c r="H18" t="s">
        <v>53</v>
      </c>
      <c r="I18" s="12" t="str">
        <f t="shared" si="1"/>
        <v>S1/53000</v>
      </c>
      <c r="M18" s="82" t="s">
        <v>1240</v>
      </c>
      <c r="N18" s="83" t="s">
        <v>1241</v>
      </c>
      <c r="O18" s="7"/>
      <c r="P18" s="7"/>
      <c r="Q18" s="7"/>
      <c r="R18" s="7"/>
      <c r="S18" s="7"/>
    </row>
    <row r="19" spans="1:19" x14ac:dyDescent="0.25">
      <c r="A19" s="7" t="s">
        <v>45</v>
      </c>
      <c r="E19" t="s">
        <v>15</v>
      </c>
      <c r="F19">
        <v>66000</v>
      </c>
      <c r="G19" s="7" t="s">
        <v>62</v>
      </c>
      <c r="H19" t="s">
        <v>53</v>
      </c>
      <c r="I19" s="12" t="str">
        <f t="shared" si="1"/>
        <v>S1/66000</v>
      </c>
      <c r="M19" s="84">
        <v>14</v>
      </c>
      <c r="N19" s="7" t="s">
        <v>1242</v>
      </c>
      <c r="O19" s="84" t="s">
        <v>1243</v>
      </c>
      <c r="P19" s="84">
        <v>51120</v>
      </c>
      <c r="Q19" s="84" t="s">
        <v>206</v>
      </c>
      <c r="R19" s="7" t="s">
        <v>1242</v>
      </c>
      <c r="S19" s="7" t="s">
        <v>1035</v>
      </c>
    </row>
    <row r="20" spans="1:19" x14ac:dyDescent="0.25">
      <c r="A20" s="7" t="s">
        <v>31</v>
      </c>
      <c r="E20" t="s">
        <v>15</v>
      </c>
      <c r="F20">
        <v>82500</v>
      </c>
      <c r="G20" s="7" t="s">
        <v>62</v>
      </c>
      <c r="H20" t="s">
        <v>53</v>
      </c>
      <c r="I20" s="12" t="str">
        <f t="shared" si="1"/>
        <v>S1/82500</v>
      </c>
      <c r="M20" s="84">
        <v>15</v>
      </c>
      <c r="N20" s="7" t="s">
        <v>1244</v>
      </c>
      <c r="O20" s="84" t="s">
        <v>1245</v>
      </c>
      <c r="P20" s="84">
        <v>51121</v>
      </c>
      <c r="Q20" s="84" t="s">
        <v>206</v>
      </c>
      <c r="R20" s="7" t="s">
        <v>1244</v>
      </c>
      <c r="S20" s="7" t="s">
        <v>1036</v>
      </c>
    </row>
    <row r="21" spans="1:19" x14ac:dyDescent="0.25">
      <c r="A21" s="7" t="s">
        <v>65</v>
      </c>
      <c r="E21" t="s">
        <v>15</v>
      </c>
      <c r="F21">
        <v>105000</v>
      </c>
      <c r="G21" s="7" t="s">
        <v>62</v>
      </c>
      <c r="H21" t="s">
        <v>53</v>
      </c>
      <c r="I21" s="12" t="str">
        <f t="shared" si="1"/>
        <v>S1/105000</v>
      </c>
      <c r="M21" s="84">
        <v>16</v>
      </c>
      <c r="N21" s="7" t="s">
        <v>1246</v>
      </c>
      <c r="O21" s="84" t="s">
        <v>1247</v>
      </c>
      <c r="P21" s="84">
        <v>51122</v>
      </c>
      <c r="Q21" s="84" t="s">
        <v>206</v>
      </c>
      <c r="R21" s="7" t="s">
        <v>1246</v>
      </c>
      <c r="S21" s="7" t="s">
        <v>1037</v>
      </c>
    </row>
    <row r="22" spans="1:19" x14ac:dyDescent="0.25">
      <c r="A22" s="7" t="s">
        <v>82</v>
      </c>
      <c r="E22" t="s">
        <v>15</v>
      </c>
      <c r="F22">
        <v>131000</v>
      </c>
      <c r="G22" s="7" t="s">
        <v>62</v>
      </c>
      <c r="H22" t="s">
        <v>53</v>
      </c>
      <c r="I22" s="12" t="str">
        <f t="shared" si="1"/>
        <v>S1/131000</v>
      </c>
      <c r="M22" s="84">
        <v>17</v>
      </c>
      <c r="N22" s="7" t="s">
        <v>1248</v>
      </c>
      <c r="O22" s="84" t="s">
        <v>1249</v>
      </c>
      <c r="P22" s="84">
        <v>51123</v>
      </c>
      <c r="Q22" s="84" t="s">
        <v>206</v>
      </c>
      <c r="R22" s="7" t="s">
        <v>1248</v>
      </c>
      <c r="S22" s="7" t="s">
        <v>1250</v>
      </c>
    </row>
    <row r="23" spans="1:19" ht="15.6" x14ac:dyDescent="0.3">
      <c r="A23" s="7" t="s">
        <v>66</v>
      </c>
      <c r="E23" t="s">
        <v>15</v>
      </c>
      <c r="F23">
        <v>147000</v>
      </c>
      <c r="G23" s="7" t="s">
        <v>62</v>
      </c>
      <c r="H23" t="s">
        <v>53</v>
      </c>
      <c r="I23" s="12" t="str">
        <f t="shared" si="1"/>
        <v>S1/147000</v>
      </c>
      <c r="M23" s="82" t="s">
        <v>1251</v>
      </c>
      <c r="N23" s="83" t="s">
        <v>1252</v>
      </c>
      <c r="O23" s="7"/>
      <c r="P23" s="7"/>
      <c r="Q23" s="7"/>
      <c r="R23" s="7"/>
      <c r="S23" s="7"/>
    </row>
    <row r="24" spans="1:19" x14ac:dyDescent="0.25">
      <c r="A24" s="7" t="s">
        <v>67</v>
      </c>
      <c r="E24" t="s">
        <v>15</v>
      </c>
      <c r="F24">
        <v>164000</v>
      </c>
      <c r="G24" s="7" t="s">
        <v>62</v>
      </c>
      <c r="H24" t="s">
        <v>53</v>
      </c>
      <c r="I24" s="12" t="str">
        <f t="shared" si="1"/>
        <v>S1/164000</v>
      </c>
      <c r="M24" s="84">
        <v>18</v>
      </c>
      <c r="N24" s="7" t="s">
        <v>1253</v>
      </c>
      <c r="O24" s="84" t="s">
        <v>1254</v>
      </c>
      <c r="P24" s="84">
        <v>51601</v>
      </c>
      <c r="Q24" s="84" t="s">
        <v>207</v>
      </c>
      <c r="R24" s="7" t="s">
        <v>1253</v>
      </c>
      <c r="S24" s="7" t="s">
        <v>1038</v>
      </c>
    </row>
    <row r="25" spans="1:19" x14ac:dyDescent="0.25">
      <c r="A25" s="4" t="s">
        <v>32</v>
      </c>
      <c r="E25" t="s">
        <v>15</v>
      </c>
      <c r="F25">
        <v>197000</v>
      </c>
      <c r="G25" s="7" t="s">
        <v>62</v>
      </c>
      <c r="H25" t="s">
        <v>53</v>
      </c>
      <c r="I25" s="12" t="str">
        <f t="shared" si="1"/>
        <v>S1/197000</v>
      </c>
      <c r="M25" s="84">
        <v>19</v>
      </c>
      <c r="N25" s="7" t="s">
        <v>1255</v>
      </c>
      <c r="O25" s="84" t="s">
        <v>1256</v>
      </c>
      <c r="P25" s="84">
        <v>51602</v>
      </c>
      <c r="Q25" s="84" t="s">
        <v>207</v>
      </c>
      <c r="R25" s="7" t="s">
        <v>1255</v>
      </c>
      <c r="S25" s="7" t="s">
        <v>1039</v>
      </c>
    </row>
    <row r="26" spans="1:19" x14ac:dyDescent="0.25">
      <c r="A26" s="13" t="s">
        <v>46</v>
      </c>
      <c r="E26" t="s">
        <v>15</v>
      </c>
      <c r="F26">
        <v>200000</v>
      </c>
      <c r="G26" s="7" t="s">
        <v>62</v>
      </c>
      <c r="H26" t="s">
        <v>53</v>
      </c>
      <c r="I26" s="12" t="str">
        <f t="shared" si="1"/>
        <v>S1/200000</v>
      </c>
      <c r="M26" s="84">
        <v>20</v>
      </c>
      <c r="N26" s="7" t="s">
        <v>1257</v>
      </c>
      <c r="O26" s="84" t="s">
        <v>1258</v>
      </c>
      <c r="P26" s="84">
        <v>51603</v>
      </c>
      <c r="Q26" s="84" t="s">
        <v>207</v>
      </c>
      <c r="R26" s="7" t="s">
        <v>1257</v>
      </c>
      <c r="S26" s="7" t="s">
        <v>1040</v>
      </c>
    </row>
    <row r="27" spans="1:19" x14ac:dyDescent="0.25">
      <c r="A27" s="7" t="s">
        <v>47</v>
      </c>
      <c r="E27" t="s">
        <v>9</v>
      </c>
      <c r="F27" s="8">
        <v>210000</v>
      </c>
      <c r="G27" s="7" t="s">
        <v>63</v>
      </c>
      <c r="H27" t="s">
        <v>53</v>
      </c>
      <c r="I27" s="12" t="str">
        <f t="shared" si="1"/>
        <v>S2/210000</v>
      </c>
      <c r="M27" s="84">
        <v>21</v>
      </c>
      <c r="N27" s="7" t="s">
        <v>1259</v>
      </c>
      <c r="O27" s="84" t="s">
        <v>1260</v>
      </c>
      <c r="P27" s="84">
        <v>51604</v>
      </c>
      <c r="Q27" s="84" t="s">
        <v>207</v>
      </c>
      <c r="R27" s="7" t="s">
        <v>1259</v>
      </c>
      <c r="S27" s="7" t="s">
        <v>1261</v>
      </c>
    </row>
    <row r="28" spans="1:19" x14ac:dyDescent="0.25">
      <c r="A28" s="13" t="s">
        <v>33</v>
      </c>
      <c r="E28" t="s">
        <v>9</v>
      </c>
      <c r="F28" s="8">
        <v>235000</v>
      </c>
      <c r="G28" s="7" t="s">
        <v>63</v>
      </c>
      <c r="H28" t="s">
        <v>53</v>
      </c>
      <c r="I28" s="12" t="str">
        <f t="shared" si="1"/>
        <v>S2/235000</v>
      </c>
      <c r="M28" s="84">
        <v>22</v>
      </c>
      <c r="N28" s="7" t="s">
        <v>1262</v>
      </c>
      <c r="O28" s="84" t="s">
        <v>1263</v>
      </c>
      <c r="P28" s="84">
        <v>51605</v>
      </c>
      <c r="Q28" s="84" t="s">
        <v>207</v>
      </c>
      <c r="R28" s="7" t="s">
        <v>1262</v>
      </c>
      <c r="S28" s="7" t="s">
        <v>1041</v>
      </c>
    </row>
    <row r="29" spans="1:19" x14ac:dyDescent="0.25">
      <c r="A29" s="7" t="s">
        <v>34</v>
      </c>
      <c r="E29" t="s">
        <v>9</v>
      </c>
      <c r="F29" s="8">
        <v>240000</v>
      </c>
      <c r="G29" s="7" t="s">
        <v>63</v>
      </c>
      <c r="H29" t="s">
        <v>53</v>
      </c>
      <c r="I29" s="12" t="str">
        <f t="shared" si="1"/>
        <v>S2/240000</v>
      </c>
      <c r="M29" s="84">
        <v>23</v>
      </c>
      <c r="N29" s="7" t="s">
        <v>1264</v>
      </c>
      <c r="O29" s="84" t="s">
        <v>1265</v>
      </c>
      <c r="P29" s="84">
        <v>51606</v>
      </c>
      <c r="Q29" s="84" t="s">
        <v>207</v>
      </c>
      <c r="R29" s="7" t="s">
        <v>1264</v>
      </c>
      <c r="S29" s="7" t="s">
        <v>1266</v>
      </c>
    </row>
    <row r="30" spans="1:19" x14ac:dyDescent="0.25">
      <c r="A30" s="7" t="s">
        <v>68</v>
      </c>
      <c r="E30" t="s">
        <v>9</v>
      </c>
      <c r="F30" s="8">
        <v>250000</v>
      </c>
      <c r="G30" s="7" t="s">
        <v>63</v>
      </c>
      <c r="H30" t="s">
        <v>53</v>
      </c>
      <c r="I30" s="12" t="str">
        <f t="shared" si="1"/>
        <v>S2/250000</v>
      </c>
      <c r="M30" s="84">
        <v>24</v>
      </c>
      <c r="N30" s="7" t="s">
        <v>1267</v>
      </c>
      <c r="O30" s="84" t="s">
        <v>1268</v>
      </c>
      <c r="P30" s="84">
        <v>51607</v>
      </c>
      <c r="Q30" s="84" t="s">
        <v>207</v>
      </c>
      <c r="R30" s="7" t="s">
        <v>1267</v>
      </c>
      <c r="S30" s="7" t="s">
        <v>1042</v>
      </c>
    </row>
    <row r="31" spans="1:19" x14ac:dyDescent="0.25">
      <c r="A31" s="7" t="s">
        <v>69</v>
      </c>
      <c r="E31" t="s">
        <v>9</v>
      </c>
      <c r="F31" s="8">
        <v>260000</v>
      </c>
      <c r="G31" s="7" t="s">
        <v>63</v>
      </c>
      <c r="H31" t="s">
        <v>53</v>
      </c>
      <c r="I31" s="12" t="str">
        <f t="shared" si="1"/>
        <v>S2/260000</v>
      </c>
      <c r="M31" s="84">
        <v>25</v>
      </c>
      <c r="N31" s="7" t="s">
        <v>1269</v>
      </c>
      <c r="O31" s="84" t="s">
        <v>1270</v>
      </c>
      <c r="P31" s="84">
        <v>51608</v>
      </c>
      <c r="Q31" s="84" t="s">
        <v>207</v>
      </c>
      <c r="R31" s="7" t="s">
        <v>1269</v>
      </c>
      <c r="S31" s="7" t="s">
        <v>1271</v>
      </c>
    </row>
    <row r="32" spans="1:19" x14ac:dyDescent="0.25">
      <c r="A32" s="7" t="s">
        <v>26</v>
      </c>
      <c r="E32" t="s">
        <v>9</v>
      </c>
      <c r="F32" s="8">
        <v>275000</v>
      </c>
      <c r="G32" s="7" t="s">
        <v>63</v>
      </c>
      <c r="H32" t="s">
        <v>53</v>
      </c>
      <c r="I32" s="12" t="str">
        <f t="shared" si="1"/>
        <v>S2/275000</v>
      </c>
      <c r="M32" s="84">
        <v>26</v>
      </c>
      <c r="N32" s="7" t="s">
        <v>1272</v>
      </c>
      <c r="O32" s="84" t="s">
        <v>1273</v>
      </c>
      <c r="P32" s="84">
        <v>51609</v>
      </c>
      <c r="Q32" s="84" t="s">
        <v>207</v>
      </c>
      <c r="R32" s="7" t="s">
        <v>1272</v>
      </c>
      <c r="S32" s="7" t="s">
        <v>1043</v>
      </c>
    </row>
    <row r="33" spans="1:19" ht="15.6" x14ac:dyDescent="0.3">
      <c r="A33" s="7" t="s">
        <v>35</v>
      </c>
      <c r="E33" t="s">
        <v>9</v>
      </c>
      <c r="F33" s="8">
        <v>279000</v>
      </c>
      <c r="G33" s="7" t="s">
        <v>63</v>
      </c>
      <c r="H33" t="s">
        <v>53</v>
      </c>
      <c r="I33" s="12" t="str">
        <f t="shared" si="1"/>
        <v>S2/279000</v>
      </c>
      <c r="M33" s="82" t="s">
        <v>1274</v>
      </c>
      <c r="N33" s="83" t="s">
        <v>1275</v>
      </c>
      <c r="O33" s="7"/>
      <c r="P33" s="7"/>
      <c r="Q33" s="7"/>
      <c r="R33" s="7"/>
      <c r="S33" s="7"/>
    </row>
    <row r="34" spans="1:19" x14ac:dyDescent="0.25">
      <c r="A34" s="4" t="s">
        <v>36</v>
      </c>
      <c r="E34" t="s">
        <v>9</v>
      </c>
      <c r="F34" s="8">
        <v>300000</v>
      </c>
      <c r="G34" s="7" t="s">
        <v>63</v>
      </c>
      <c r="H34" t="s">
        <v>53</v>
      </c>
      <c r="I34" s="12" t="str">
        <f t="shared" si="1"/>
        <v>S2/300000</v>
      </c>
      <c r="M34" s="84">
        <v>27</v>
      </c>
      <c r="N34" s="7" t="s">
        <v>1276</v>
      </c>
      <c r="O34" s="84" t="s">
        <v>1277</v>
      </c>
      <c r="P34" s="84">
        <v>51401</v>
      </c>
      <c r="Q34" s="84" t="s">
        <v>208</v>
      </c>
      <c r="R34" s="7" t="s">
        <v>1276</v>
      </c>
      <c r="S34" s="7" t="s">
        <v>1044</v>
      </c>
    </row>
    <row r="35" spans="1:19" x14ac:dyDescent="0.25">
      <c r="A35" s="7" t="s">
        <v>37</v>
      </c>
      <c r="E35" t="s">
        <v>9</v>
      </c>
      <c r="F35" s="8">
        <v>329000</v>
      </c>
      <c r="G35" s="7" t="s">
        <v>63</v>
      </c>
      <c r="H35" t="s">
        <v>53</v>
      </c>
      <c r="I35" s="12" t="str">
        <f t="shared" si="1"/>
        <v>S2/329000</v>
      </c>
      <c r="M35" s="84">
        <v>28</v>
      </c>
      <c r="N35" s="7" t="s">
        <v>1278</v>
      </c>
      <c r="O35" s="84" t="s">
        <v>1279</v>
      </c>
      <c r="P35" s="84">
        <v>51402</v>
      </c>
      <c r="Q35" s="84" t="s">
        <v>208</v>
      </c>
      <c r="R35" s="7" t="s">
        <v>1278</v>
      </c>
      <c r="S35" s="7" t="s">
        <v>1045</v>
      </c>
    </row>
    <row r="36" spans="1:19" x14ac:dyDescent="0.25">
      <c r="A36" s="7" t="s">
        <v>38</v>
      </c>
      <c r="E36" t="s">
        <v>9</v>
      </c>
      <c r="F36" s="8">
        <v>345000</v>
      </c>
      <c r="G36" s="7" t="s">
        <v>63</v>
      </c>
      <c r="H36" t="s">
        <v>53</v>
      </c>
      <c r="I36" s="12" t="str">
        <f t="shared" si="1"/>
        <v>S2/345000</v>
      </c>
      <c r="M36" s="84">
        <v>29</v>
      </c>
      <c r="N36" s="7" t="s">
        <v>1280</v>
      </c>
      <c r="O36" s="84" t="s">
        <v>1281</v>
      </c>
      <c r="P36" s="84">
        <v>51403</v>
      </c>
      <c r="Q36" s="84" t="s">
        <v>208</v>
      </c>
      <c r="R36" s="7" t="s">
        <v>1280</v>
      </c>
      <c r="S36" s="7" t="s">
        <v>1046</v>
      </c>
    </row>
    <row r="37" spans="1:19" x14ac:dyDescent="0.25">
      <c r="A37" s="7" t="s">
        <v>39</v>
      </c>
      <c r="E37" t="s">
        <v>9</v>
      </c>
      <c r="F37" s="8">
        <v>350000</v>
      </c>
      <c r="G37" s="7" t="s">
        <v>63</v>
      </c>
      <c r="H37" t="s">
        <v>53</v>
      </c>
      <c r="I37" s="12" t="str">
        <f t="shared" si="1"/>
        <v>S2/350000</v>
      </c>
      <c r="M37" s="84">
        <v>30</v>
      </c>
      <c r="N37" s="7" t="s">
        <v>1282</v>
      </c>
      <c r="O37" s="84" t="s">
        <v>1283</v>
      </c>
      <c r="P37" s="84">
        <v>51404</v>
      </c>
      <c r="Q37" s="84" t="s">
        <v>208</v>
      </c>
      <c r="R37" s="7" t="s">
        <v>1282</v>
      </c>
      <c r="S37" s="7" t="s">
        <v>1284</v>
      </c>
    </row>
    <row r="38" spans="1:19" x14ac:dyDescent="0.25">
      <c r="A38" s="7" t="s">
        <v>70</v>
      </c>
      <c r="E38" t="s">
        <v>9</v>
      </c>
      <c r="F38" s="8">
        <v>400000</v>
      </c>
      <c r="G38" s="7" t="s">
        <v>63</v>
      </c>
      <c r="H38" t="s">
        <v>53</v>
      </c>
      <c r="I38" s="12" t="str">
        <f t="shared" si="1"/>
        <v>S2/400000</v>
      </c>
      <c r="M38" s="84">
        <v>31</v>
      </c>
      <c r="N38" s="7" t="s">
        <v>1285</v>
      </c>
      <c r="O38" s="84" t="s">
        <v>1286</v>
      </c>
      <c r="P38" s="84">
        <v>51405</v>
      </c>
      <c r="Q38" s="84" t="s">
        <v>208</v>
      </c>
      <c r="R38" s="7" t="s">
        <v>1285</v>
      </c>
      <c r="S38" s="7" t="s">
        <v>1047</v>
      </c>
    </row>
    <row r="39" spans="1:19" x14ac:dyDescent="0.25">
      <c r="A39" s="7" t="s">
        <v>83</v>
      </c>
      <c r="E39" t="s">
        <v>9</v>
      </c>
      <c r="F39" s="8">
        <v>414000</v>
      </c>
      <c r="G39" s="7" t="s">
        <v>63</v>
      </c>
      <c r="H39" t="s">
        <v>53</v>
      </c>
      <c r="I39" s="12" t="str">
        <f t="shared" si="1"/>
        <v>S2/414000</v>
      </c>
      <c r="M39" s="84">
        <v>32</v>
      </c>
      <c r="N39" s="7" t="s">
        <v>1287</v>
      </c>
      <c r="O39" s="84" t="s">
        <v>1288</v>
      </c>
      <c r="P39" s="84">
        <v>51406</v>
      </c>
      <c r="Q39" s="84" t="s">
        <v>208</v>
      </c>
      <c r="R39" s="7" t="s">
        <v>1287</v>
      </c>
      <c r="S39" s="7" t="s">
        <v>1048</v>
      </c>
    </row>
    <row r="40" spans="1:19" x14ac:dyDescent="0.25">
      <c r="A40" s="7" t="s">
        <v>27</v>
      </c>
      <c r="E40" t="s">
        <v>9</v>
      </c>
      <c r="F40" s="8">
        <v>485000</v>
      </c>
      <c r="G40" s="7" t="s">
        <v>63</v>
      </c>
      <c r="H40" t="s">
        <v>53</v>
      </c>
      <c r="I40" s="12" t="str">
        <f t="shared" si="1"/>
        <v>S2/485000</v>
      </c>
      <c r="M40" s="84">
        <v>33</v>
      </c>
      <c r="N40" s="7" t="s">
        <v>1289</v>
      </c>
      <c r="O40" s="84" t="s">
        <v>1290</v>
      </c>
      <c r="P40" s="84">
        <v>51408</v>
      </c>
      <c r="Q40" s="84" t="s">
        <v>208</v>
      </c>
      <c r="R40" s="7" t="s">
        <v>1289</v>
      </c>
      <c r="S40" s="7" t="s">
        <v>1291</v>
      </c>
    </row>
    <row r="41" spans="1:19" x14ac:dyDescent="0.25">
      <c r="A41" s="7" t="s">
        <v>71</v>
      </c>
      <c r="E41" t="s">
        <v>9</v>
      </c>
      <c r="F41" s="8">
        <v>500000</v>
      </c>
      <c r="G41" s="7" t="s">
        <v>63</v>
      </c>
      <c r="H41" t="s">
        <v>53</v>
      </c>
      <c r="I41" s="12" t="str">
        <f t="shared" si="1"/>
        <v>S2/500000</v>
      </c>
      <c r="M41" s="84">
        <v>34</v>
      </c>
      <c r="N41" s="7" t="s">
        <v>1292</v>
      </c>
      <c r="O41" s="84" t="s">
        <v>1293</v>
      </c>
      <c r="P41" s="84">
        <v>51409</v>
      </c>
      <c r="Q41" s="84" t="s">
        <v>208</v>
      </c>
      <c r="R41" s="7" t="s">
        <v>1292</v>
      </c>
      <c r="S41" s="7" t="s">
        <v>1049</v>
      </c>
    </row>
    <row r="42" spans="1:19" x14ac:dyDescent="0.25">
      <c r="A42" s="4" t="s">
        <v>40</v>
      </c>
      <c r="E42" t="s">
        <v>9</v>
      </c>
      <c r="F42" s="8">
        <v>520000</v>
      </c>
      <c r="G42" s="7" t="s">
        <v>63</v>
      </c>
      <c r="H42" t="s">
        <v>53</v>
      </c>
      <c r="I42" s="12" t="str">
        <f t="shared" si="1"/>
        <v>S2/520000</v>
      </c>
      <c r="M42" s="84">
        <v>35</v>
      </c>
      <c r="N42" s="7" t="s">
        <v>1294</v>
      </c>
      <c r="O42" s="84" t="s">
        <v>1295</v>
      </c>
      <c r="P42" s="84">
        <v>51410</v>
      </c>
      <c r="Q42" s="84" t="s">
        <v>208</v>
      </c>
      <c r="R42" s="7" t="s">
        <v>1294</v>
      </c>
      <c r="S42" s="7" t="s">
        <v>1050</v>
      </c>
    </row>
    <row r="43" spans="1:19" x14ac:dyDescent="0.25">
      <c r="A43" s="7" t="s">
        <v>72</v>
      </c>
      <c r="E43" t="s">
        <v>9</v>
      </c>
      <c r="F43" s="8">
        <v>555000</v>
      </c>
      <c r="G43" s="7" t="s">
        <v>63</v>
      </c>
      <c r="H43" t="s">
        <v>53</v>
      </c>
      <c r="I43" s="12" t="str">
        <f t="shared" si="1"/>
        <v>S2/555000</v>
      </c>
      <c r="M43" s="84">
        <v>36</v>
      </c>
      <c r="N43" s="7" t="s">
        <v>1296</v>
      </c>
      <c r="O43" s="84" t="s">
        <v>1297</v>
      </c>
      <c r="P43" s="84">
        <v>51411</v>
      </c>
      <c r="Q43" s="84" t="s">
        <v>208</v>
      </c>
      <c r="R43" s="7" t="s">
        <v>1296</v>
      </c>
      <c r="S43" s="7" t="s">
        <v>1051</v>
      </c>
    </row>
    <row r="44" spans="1:19" x14ac:dyDescent="0.25">
      <c r="A44" s="7" t="s">
        <v>73</v>
      </c>
      <c r="E44" t="s">
        <v>9</v>
      </c>
      <c r="F44" s="8">
        <v>630000</v>
      </c>
      <c r="G44" s="7" t="s">
        <v>63</v>
      </c>
      <c r="H44" t="s">
        <v>53</v>
      </c>
      <c r="I44" s="12" t="str">
        <f t="shared" si="1"/>
        <v>S2/630000</v>
      </c>
      <c r="M44" s="84">
        <v>37</v>
      </c>
      <c r="N44" s="7" t="s">
        <v>1298</v>
      </c>
      <c r="O44" s="84" t="s">
        <v>1299</v>
      </c>
      <c r="P44" s="84">
        <v>51412</v>
      </c>
      <c r="Q44" s="84" t="s">
        <v>208</v>
      </c>
      <c r="R44" s="7" t="s">
        <v>1298</v>
      </c>
      <c r="S44" s="7" t="s">
        <v>1300</v>
      </c>
    </row>
    <row r="45" spans="1:19" ht="15.6" x14ac:dyDescent="0.3">
      <c r="A45" s="7" t="s">
        <v>74</v>
      </c>
      <c r="E45" t="s">
        <v>9</v>
      </c>
      <c r="F45" s="8">
        <v>690000</v>
      </c>
      <c r="G45" s="7" t="s">
        <v>63</v>
      </c>
      <c r="H45" t="s">
        <v>53</v>
      </c>
      <c r="I45" s="12" t="str">
        <f t="shared" ref="I45:I66" si="2">E45&amp;"/"&amp;F45</f>
        <v>S2/690000</v>
      </c>
      <c r="M45" s="82" t="s">
        <v>1301</v>
      </c>
      <c r="N45" s="83" t="s">
        <v>1302</v>
      </c>
      <c r="O45" s="7"/>
      <c r="P45" s="7"/>
      <c r="Q45" s="7"/>
      <c r="R45" s="7"/>
      <c r="S45" s="7"/>
    </row>
    <row r="46" spans="1:19" x14ac:dyDescent="0.25">
      <c r="A46" s="7" t="s">
        <v>75</v>
      </c>
      <c r="E46" t="s">
        <v>9</v>
      </c>
      <c r="F46" s="8">
        <v>750000</v>
      </c>
      <c r="G46" s="7" t="s">
        <v>63</v>
      </c>
      <c r="H46" t="s">
        <v>53</v>
      </c>
      <c r="I46" s="12" t="str">
        <f t="shared" si="2"/>
        <v>S2/750000</v>
      </c>
      <c r="M46" s="84">
        <v>38</v>
      </c>
      <c r="N46" s="7" t="s">
        <v>1303</v>
      </c>
      <c r="O46" s="84" t="s">
        <v>1304</v>
      </c>
      <c r="P46" s="84">
        <v>51501</v>
      </c>
      <c r="Q46" s="84" t="s">
        <v>385</v>
      </c>
      <c r="R46" s="7" t="s">
        <v>1303</v>
      </c>
      <c r="S46" s="7" t="s">
        <v>1052</v>
      </c>
    </row>
    <row r="47" spans="1:19" x14ac:dyDescent="0.25">
      <c r="A47" s="7" t="s">
        <v>76</v>
      </c>
      <c r="E47" t="s">
        <v>9</v>
      </c>
      <c r="F47" s="8">
        <v>800000</v>
      </c>
      <c r="G47" s="7" t="s">
        <v>63</v>
      </c>
      <c r="H47" t="s">
        <v>53</v>
      </c>
      <c r="I47" s="12" t="str">
        <f t="shared" si="2"/>
        <v>S2/800000</v>
      </c>
      <c r="M47" s="84">
        <v>39</v>
      </c>
      <c r="N47" s="7" t="s">
        <v>1305</v>
      </c>
      <c r="O47" s="84" t="s">
        <v>1306</v>
      </c>
      <c r="P47" s="84">
        <v>51503</v>
      </c>
      <c r="Q47" s="84" t="s">
        <v>385</v>
      </c>
      <c r="R47" s="7" t="s">
        <v>1305</v>
      </c>
      <c r="S47" s="7" t="s">
        <v>1053</v>
      </c>
    </row>
    <row r="48" spans="1:19" x14ac:dyDescent="0.25">
      <c r="A48" s="7" t="s">
        <v>77</v>
      </c>
      <c r="E48" t="s">
        <v>9</v>
      </c>
      <c r="F48" s="8">
        <v>865000</v>
      </c>
      <c r="G48" s="7" t="s">
        <v>63</v>
      </c>
      <c r="H48" t="s">
        <v>53</v>
      </c>
      <c r="I48" s="12" t="str">
        <f t="shared" si="2"/>
        <v>S2/865000</v>
      </c>
      <c r="M48" s="84">
        <v>40</v>
      </c>
      <c r="N48" s="7" t="s">
        <v>1307</v>
      </c>
      <c r="O48" s="84" t="s">
        <v>1308</v>
      </c>
      <c r="P48" s="84">
        <v>51504</v>
      </c>
      <c r="Q48" s="84" t="s">
        <v>385</v>
      </c>
      <c r="R48" s="7" t="s">
        <v>1307</v>
      </c>
      <c r="S48" s="7" t="s">
        <v>1054</v>
      </c>
    </row>
    <row r="49" spans="1:19" x14ac:dyDescent="0.25">
      <c r="A49" s="7" t="s">
        <v>78</v>
      </c>
      <c r="E49" t="s">
        <v>9</v>
      </c>
      <c r="F49" s="8">
        <v>1040000</v>
      </c>
      <c r="G49" s="7" t="s">
        <v>63</v>
      </c>
      <c r="H49" t="s">
        <v>53</v>
      </c>
      <c r="I49" s="12" t="str">
        <f t="shared" si="2"/>
        <v>S2/1040000</v>
      </c>
      <c r="M49" s="84">
        <v>41</v>
      </c>
      <c r="N49" s="7" t="s">
        <v>1309</v>
      </c>
      <c r="O49" s="84" t="s">
        <v>1310</v>
      </c>
      <c r="P49" s="84">
        <v>51505</v>
      </c>
      <c r="Q49" s="84" t="s">
        <v>385</v>
      </c>
      <c r="R49" s="7" t="s">
        <v>1309</v>
      </c>
      <c r="S49" s="7" t="s">
        <v>1055</v>
      </c>
    </row>
    <row r="50" spans="1:19" x14ac:dyDescent="0.25">
      <c r="A50" s="7" t="s">
        <v>79</v>
      </c>
      <c r="E50" t="s">
        <v>9</v>
      </c>
      <c r="F50" s="8">
        <v>1110000</v>
      </c>
      <c r="G50" s="7" t="s">
        <v>63</v>
      </c>
      <c r="H50" t="s">
        <v>53</v>
      </c>
      <c r="I50" s="12" t="str">
        <f t="shared" si="2"/>
        <v>S2/1110000</v>
      </c>
      <c r="M50" s="84">
        <v>42</v>
      </c>
      <c r="N50" s="7" t="s">
        <v>1311</v>
      </c>
      <c r="O50" s="84" t="s">
        <v>1312</v>
      </c>
      <c r="P50" s="84">
        <v>51507</v>
      </c>
      <c r="Q50" s="84" t="s">
        <v>385</v>
      </c>
      <c r="R50" s="7" t="s">
        <v>1311</v>
      </c>
      <c r="S50" s="7" t="s">
        <v>1056</v>
      </c>
    </row>
    <row r="51" spans="1:19" x14ac:dyDescent="0.25">
      <c r="A51" s="4" t="s">
        <v>41</v>
      </c>
      <c r="E51" t="s">
        <v>9</v>
      </c>
      <c r="F51" s="8">
        <v>1385000</v>
      </c>
      <c r="G51" s="7" t="s">
        <v>63</v>
      </c>
      <c r="H51" t="s">
        <v>53</v>
      </c>
      <c r="I51" s="12" t="str">
        <f t="shared" si="2"/>
        <v>S2/1385000</v>
      </c>
      <c r="M51" s="84">
        <v>43</v>
      </c>
      <c r="N51" s="7" t="s">
        <v>1313</v>
      </c>
      <c r="O51" s="84" t="s">
        <v>1314</v>
      </c>
      <c r="P51" s="84">
        <v>51508</v>
      </c>
      <c r="Q51" s="84" t="s">
        <v>385</v>
      </c>
      <c r="R51" s="7" t="s">
        <v>1313</v>
      </c>
      <c r="S51" s="7" t="s">
        <v>1315</v>
      </c>
    </row>
    <row r="52" spans="1:19" x14ac:dyDescent="0.25">
      <c r="E52" t="s">
        <v>9</v>
      </c>
      <c r="F52" s="8">
        <v>1420000</v>
      </c>
      <c r="G52" s="7" t="s">
        <v>63</v>
      </c>
      <c r="H52" t="s">
        <v>53</v>
      </c>
      <c r="I52" s="12" t="str">
        <f t="shared" si="2"/>
        <v>S2/1420000</v>
      </c>
      <c r="M52" s="84">
        <v>44</v>
      </c>
      <c r="N52" s="7" t="s">
        <v>1316</v>
      </c>
      <c r="O52" s="84" t="s">
        <v>1317</v>
      </c>
      <c r="P52" s="84">
        <v>51509</v>
      </c>
      <c r="Q52" s="84" t="s">
        <v>385</v>
      </c>
      <c r="R52" s="7" t="s">
        <v>1316</v>
      </c>
      <c r="S52" s="7" t="s">
        <v>1057</v>
      </c>
    </row>
    <row r="53" spans="1:19" ht="15.6" x14ac:dyDescent="0.3">
      <c r="E53" t="s">
        <v>9</v>
      </c>
      <c r="F53" s="8">
        <v>1450000</v>
      </c>
      <c r="G53" s="7" t="s">
        <v>63</v>
      </c>
      <c r="H53" t="s">
        <v>53</v>
      </c>
      <c r="I53" s="12" t="str">
        <f t="shared" si="2"/>
        <v>S2/1450000</v>
      </c>
      <c r="M53" s="82" t="s">
        <v>1318</v>
      </c>
      <c r="N53" s="83" t="s">
        <v>1319</v>
      </c>
      <c r="O53" s="7"/>
      <c r="P53" s="7"/>
      <c r="Q53" s="7"/>
      <c r="R53" s="7"/>
      <c r="S53" s="7"/>
    </row>
    <row r="54" spans="1:19" x14ac:dyDescent="0.25">
      <c r="E54" t="s">
        <v>9</v>
      </c>
      <c r="F54" s="8">
        <v>1500000</v>
      </c>
      <c r="G54" s="7" t="s">
        <v>63</v>
      </c>
      <c r="H54" t="s">
        <v>53</v>
      </c>
      <c r="I54" s="12" t="str">
        <f t="shared" si="2"/>
        <v>S2/1500000</v>
      </c>
      <c r="M54" s="84">
        <v>45</v>
      </c>
      <c r="N54" s="7" t="s">
        <v>1320</v>
      </c>
      <c r="O54" s="84" t="s">
        <v>1321</v>
      </c>
      <c r="P54" s="84">
        <v>51301</v>
      </c>
      <c r="Q54" s="84" t="s">
        <v>209</v>
      </c>
      <c r="R54" s="7" t="s">
        <v>1320</v>
      </c>
      <c r="S54" s="7" t="s">
        <v>1058</v>
      </c>
    </row>
    <row r="55" spans="1:19" x14ac:dyDescent="0.25">
      <c r="E55" t="s">
        <v>9</v>
      </c>
      <c r="F55" s="8">
        <v>1550000</v>
      </c>
      <c r="G55" s="7" t="s">
        <v>63</v>
      </c>
      <c r="H55" t="s">
        <v>53</v>
      </c>
      <c r="I55" s="12" t="str">
        <f t="shared" si="2"/>
        <v>S2/1550000</v>
      </c>
      <c r="M55" s="84">
        <v>46</v>
      </c>
      <c r="N55" s="7" t="s">
        <v>1322</v>
      </c>
      <c r="O55" s="84" t="s">
        <v>1323</v>
      </c>
      <c r="P55" s="84">
        <v>51302</v>
      </c>
      <c r="Q55" s="84" t="s">
        <v>209</v>
      </c>
      <c r="R55" s="7" t="s">
        <v>1322</v>
      </c>
      <c r="S55" s="7" t="s">
        <v>1324</v>
      </c>
    </row>
    <row r="56" spans="1:19" x14ac:dyDescent="0.25">
      <c r="E56" t="s">
        <v>9</v>
      </c>
      <c r="F56" s="8">
        <v>1600000</v>
      </c>
      <c r="G56" s="7" t="s">
        <v>63</v>
      </c>
      <c r="H56" t="s">
        <v>53</v>
      </c>
      <c r="I56" s="12" t="str">
        <f t="shared" si="2"/>
        <v>S2/1600000</v>
      </c>
      <c r="M56" s="84">
        <v>47</v>
      </c>
      <c r="N56" s="7" t="s">
        <v>1325</v>
      </c>
      <c r="O56" s="84" t="s">
        <v>1326</v>
      </c>
      <c r="P56" s="84">
        <v>51303</v>
      </c>
      <c r="Q56" s="84" t="s">
        <v>209</v>
      </c>
      <c r="R56" s="7" t="s">
        <v>1325</v>
      </c>
      <c r="S56" s="7" t="s">
        <v>1059</v>
      </c>
    </row>
    <row r="57" spans="1:19" x14ac:dyDescent="0.25">
      <c r="A57" s="7"/>
      <c r="E57" t="s">
        <v>9</v>
      </c>
      <c r="F57" s="8">
        <v>1665000</v>
      </c>
      <c r="G57" s="7" t="s">
        <v>63</v>
      </c>
      <c r="H57" t="s">
        <v>53</v>
      </c>
      <c r="I57" s="12" t="str">
        <f t="shared" si="2"/>
        <v>S2/1665000</v>
      </c>
      <c r="M57" s="84">
        <v>48</v>
      </c>
      <c r="N57" s="7" t="s">
        <v>1325</v>
      </c>
      <c r="O57" s="84" t="s">
        <v>1327</v>
      </c>
      <c r="P57" s="84">
        <v>51303</v>
      </c>
      <c r="Q57" s="84" t="s">
        <v>209</v>
      </c>
      <c r="R57" s="7" t="s">
        <v>1325</v>
      </c>
      <c r="S57" s="7" t="s">
        <v>1059</v>
      </c>
    </row>
    <row r="58" spans="1:19" x14ac:dyDescent="0.25">
      <c r="E58" t="s">
        <v>9</v>
      </c>
      <c r="F58" s="8">
        <v>1730000</v>
      </c>
      <c r="G58" s="7" t="s">
        <v>63</v>
      </c>
      <c r="H58" t="s">
        <v>53</v>
      </c>
      <c r="I58" s="12" t="str">
        <f t="shared" si="2"/>
        <v>S2/1730000</v>
      </c>
      <c r="M58" s="84">
        <v>49</v>
      </c>
      <c r="N58" s="7" t="s">
        <v>1328</v>
      </c>
      <c r="O58" s="84" t="s">
        <v>1329</v>
      </c>
      <c r="P58" s="84">
        <v>51304</v>
      </c>
      <c r="Q58" s="84" t="s">
        <v>209</v>
      </c>
      <c r="R58" s="7" t="s">
        <v>1328</v>
      </c>
      <c r="S58" s="7" t="s">
        <v>1060</v>
      </c>
    </row>
    <row r="59" spans="1:19" x14ac:dyDescent="0.25">
      <c r="E59" t="s">
        <v>9</v>
      </c>
      <c r="F59" s="8">
        <v>1890000</v>
      </c>
      <c r="G59" s="7" t="s">
        <v>63</v>
      </c>
      <c r="H59" t="s">
        <v>53</v>
      </c>
      <c r="I59" s="12" t="str">
        <f t="shared" si="2"/>
        <v>S2/1890000</v>
      </c>
      <c r="M59" s="84">
        <v>50</v>
      </c>
      <c r="N59" s="7" t="s">
        <v>1330</v>
      </c>
      <c r="O59" s="84" t="s">
        <v>1331</v>
      </c>
      <c r="P59" s="84">
        <v>51305</v>
      </c>
      <c r="Q59" s="84" t="s">
        <v>209</v>
      </c>
      <c r="R59" s="7" t="s">
        <v>1330</v>
      </c>
      <c r="S59" s="7" t="s">
        <v>1061</v>
      </c>
    </row>
    <row r="60" spans="1:19" x14ac:dyDescent="0.25">
      <c r="E60" t="s">
        <v>9</v>
      </c>
      <c r="F60" s="8">
        <v>2180000</v>
      </c>
      <c r="G60" s="7" t="s">
        <v>63</v>
      </c>
      <c r="H60" t="s">
        <v>53</v>
      </c>
      <c r="I60" s="12" t="str">
        <f t="shared" si="2"/>
        <v>S2/2180000</v>
      </c>
      <c r="M60" s="84">
        <v>51</v>
      </c>
      <c r="N60" s="7" t="s">
        <v>1332</v>
      </c>
      <c r="O60" s="84" t="s">
        <v>1333</v>
      </c>
      <c r="P60" s="84">
        <v>51306</v>
      </c>
      <c r="Q60" s="84" t="s">
        <v>209</v>
      </c>
      <c r="R60" s="7" t="s">
        <v>1332</v>
      </c>
      <c r="S60" s="7" t="s">
        <v>1062</v>
      </c>
    </row>
    <row r="61" spans="1:19" x14ac:dyDescent="0.25">
      <c r="E61" t="s">
        <v>9</v>
      </c>
      <c r="F61" s="8">
        <v>2400000</v>
      </c>
      <c r="G61" s="7" t="s">
        <v>63</v>
      </c>
      <c r="H61" t="s">
        <v>53</v>
      </c>
      <c r="I61" s="12" t="str">
        <f t="shared" si="2"/>
        <v>S2/2400000</v>
      </c>
      <c r="M61" s="84">
        <v>52</v>
      </c>
      <c r="N61" s="7" t="s">
        <v>1334</v>
      </c>
      <c r="O61" s="84" t="s">
        <v>1335</v>
      </c>
      <c r="P61" s="84">
        <v>51313</v>
      </c>
      <c r="Q61" s="84" t="s">
        <v>209</v>
      </c>
      <c r="R61" s="7" t="s">
        <v>1334</v>
      </c>
      <c r="S61" s="7" t="s">
        <v>1063</v>
      </c>
    </row>
    <row r="62" spans="1:19" x14ac:dyDescent="0.25">
      <c r="E62" t="s">
        <v>9</v>
      </c>
      <c r="F62" s="8">
        <v>2500000</v>
      </c>
      <c r="G62" s="7" t="s">
        <v>63</v>
      </c>
      <c r="H62" t="s">
        <v>53</v>
      </c>
      <c r="I62" s="12" t="str">
        <f t="shared" si="2"/>
        <v>S2/2500000</v>
      </c>
      <c r="M62" s="84">
        <v>53</v>
      </c>
      <c r="N62" s="7" t="s">
        <v>1336</v>
      </c>
      <c r="O62" s="84" t="s">
        <v>1337</v>
      </c>
      <c r="P62" s="84">
        <v>51314</v>
      </c>
      <c r="Q62" s="84" t="s">
        <v>209</v>
      </c>
      <c r="R62" s="7" t="s">
        <v>1336</v>
      </c>
      <c r="S62" s="7" t="s">
        <v>1064</v>
      </c>
    </row>
    <row r="63" spans="1:19" x14ac:dyDescent="0.25">
      <c r="E63" t="s">
        <v>9</v>
      </c>
      <c r="F63" s="8">
        <v>2770000</v>
      </c>
      <c r="G63" s="7" t="s">
        <v>63</v>
      </c>
      <c r="H63" t="s">
        <v>53</v>
      </c>
      <c r="I63" s="12" t="str">
        <f t="shared" si="2"/>
        <v>S2/2770000</v>
      </c>
      <c r="M63" s="84">
        <v>54</v>
      </c>
      <c r="N63" s="7" t="s">
        <v>1338</v>
      </c>
      <c r="O63" s="84" t="s">
        <v>1339</v>
      </c>
      <c r="P63" s="84">
        <v>51307</v>
      </c>
      <c r="Q63" s="84" t="s">
        <v>209</v>
      </c>
      <c r="R63" s="7" t="s">
        <v>1338</v>
      </c>
      <c r="S63" s="7" t="s">
        <v>1065</v>
      </c>
    </row>
    <row r="64" spans="1:19" x14ac:dyDescent="0.25">
      <c r="E64" t="s">
        <v>9</v>
      </c>
      <c r="F64" s="8">
        <v>3000000</v>
      </c>
      <c r="G64" s="7" t="s">
        <v>63</v>
      </c>
      <c r="H64" t="s">
        <v>53</v>
      </c>
      <c r="I64" s="12" t="str">
        <f t="shared" si="2"/>
        <v>S2/3000000</v>
      </c>
      <c r="M64" s="84">
        <v>55</v>
      </c>
      <c r="N64" s="7" t="s">
        <v>1340</v>
      </c>
      <c r="O64" s="84" t="s">
        <v>1341</v>
      </c>
      <c r="P64" s="84">
        <v>51308</v>
      </c>
      <c r="Q64" s="84" t="s">
        <v>209</v>
      </c>
      <c r="R64" s="7" t="s">
        <v>1340</v>
      </c>
      <c r="S64" s="7" t="s">
        <v>1342</v>
      </c>
    </row>
    <row r="65" spans="1:19" x14ac:dyDescent="0.25">
      <c r="E65" t="s">
        <v>9</v>
      </c>
      <c r="F65" s="8">
        <v>3465000</v>
      </c>
      <c r="G65" s="7" t="s">
        <v>63</v>
      </c>
      <c r="H65" t="s">
        <v>53</v>
      </c>
      <c r="I65" s="12" t="str">
        <f t="shared" si="2"/>
        <v>S2/3465000</v>
      </c>
      <c r="M65" s="84">
        <v>56</v>
      </c>
      <c r="N65" s="7" t="s">
        <v>1340</v>
      </c>
      <c r="O65" s="84" t="s">
        <v>1343</v>
      </c>
      <c r="P65" s="84">
        <v>51308</v>
      </c>
      <c r="Q65" s="84" t="s">
        <v>209</v>
      </c>
      <c r="R65" s="7" t="s">
        <v>1340</v>
      </c>
      <c r="S65" s="7" t="s">
        <v>1342</v>
      </c>
    </row>
    <row r="66" spans="1:19" x14ac:dyDescent="0.25">
      <c r="E66" t="s">
        <v>9</v>
      </c>
      <c r="F66" s="8">
        <v>3800000</v>
      </c>
      <c r="G66" s="7" t="s">
        <v>63</v>
      </c>
      <c r="H66" t="s">
        <v>53</v>
      </c>
      <c r="I66" s="12" t="str">
        <f t="shared" si="2"/>
        <v>S2/3800000</v>
      </c>
      <c r="M66" s="84">
        <v>57</v>
      </c>
      <c r="N66" s="7" t="s">
        <v>1344</v>
      </c>
      <c r="O66" s="84" t="s">
        <v>1345</v>
      </c>
      <c r="P66" s="84">
        <v>51310</v>
      </c>
      <c r="Q66" s="84" t="s">
        <v>209</v>
      </c>
      <c r="R66" s="7" t="s">
        <v>1344</v>
      </c>
      <c r="S66" s="7" t="s">
        <v>1066</v>
      </c>
    </row>
    <row r="67" spans="1:19" x14ac:dyDescent="0.25">
      <c r="E67" t="s">
        <v>9</v>
      </c>
      <c r="F67" s="8">
        <v>4330000</v>
      </c>
      <c r="G67" s="7" t="s">
        <v>63</v>
      </c>
      <c r="H67" t="s">
        <v>53</v>
      </c>
      <c r="I67" s="12" t="str">
        <f t="shared" ref="I67:I109" si="3">E67&amp;"/"&amp;F67</f>
        <v>S2/4330000</v>
      </c>
      <c r="M67" s="84">
        <v>58</v>
      </c>
      <c r="N67" s="7" t="s">
        <v>1346</v>
      </c>
      <c r="O67" s="84" t="s">
        <v>1347</v>
      </c>
      <c r="P67" s="84">
        <v>51311</v>
      </c>
      <c r="Q67" s="84" t="s">
        <v>209</v>
      </c>
      <c r="R67" s="7" t="s">
        <v>1346</v>
      </c>
      <c r="S67" s="7" t="s">
        <v>1067</v>
      </c>
    </row>
    <row r="68" spans="1:19" x14ac:dyDescent="0.25">
      <c r="E68" t="s">
        <v>9</v>
      </c>
      <c r="F68" s="8">
        <v>5540000</v>
      </c>
      <c r="G68" s="7" t="s">
        <v>63</v>
      </c>
      <c r="H68" t="s">
        <v>53</v>
      </c>
      <c r="I68" s="12" t="str">
        <f t="shared" si="3"/>
        <v>S2/5540000</v>
      </c>
      <c r="M68" s="84">
        <v>59</v>
      </c>
      <c r="N68" s="7" t="s">
        <v>1348</v>
      </c>
      <c r="O68" s="84" t="s">
        <v>1349</v>
      </c>
      <c r="P68" s="84">
        <v>51312</v>
      </c>
      <c r="Q68" s="84" t="s">
        <v>209</v>
      </c>
      <c r="R68" s="7" t="s">
        <v>1348</v>
      </c>
      <c r="S68" s="7" t="s">
        <v>1068</v>
      </c>
    </row>
    <row r="69" spans="1:19" ht="15.6" x14ac:dyDescent="0.3">
      <c r="E69" t="s">
        <v>9</v>
      </c>
      <c r="F69" s="8">
        <v>6340000</v>
      </c>
      <c r="G69" s="7" t="s">
        <v>63</v>
      </c>
      <c r="H69" t="s">
        <v>53</v>
      </c>
      <c r="I69" s="12" t="str">
        <f t="shared" si="3"/>
        <v>S2/6340000</v>
      </c>
      <c r="M69" s="82" t="s">
        <v>1350</v>
      </c>
      <c r="N69" s="83" t="s">
        <v>1351</v>
      </c>
      <c r="O69" s="7"/>
      <c r="P69" s="7"/>
      <c r="Q69" s="7"/>
      <c r="R69" s="7"/>
      <c r="S69" s="7"/>
    </row>
    <row r="70" spans="1:19" x14ac:dyDescent="0.25">
      <c r="A70" s="7"/>
      <c r="E70" t="s">
        <v>9</v>
      </c>
      <c r="F70" s="8">
        <v>6930000</v>
      </c>
      <c r="G70" s="7" t="s">
        <v>63</v>
      </c>
      <c r="H70" t="s">
        <v>53</v>
      </c>
      <c r="I70" s="12" t="str">
        <f t="shared" si="3"/>
        <v>S2/6930000</v>
      </c>
      <c r="M70" s="84">
        <v>60</v>
      </c>
      <c r="N70" s="7" t="s">
        <v>1352</v>
      </c>
      <c r="O70" s="84" t="s">
        <v>1353</v>
      </c>
      <c r="P70" s="84">
        <v>51450</v>
      </c>
      <c r="Q70" s="84" t="s">
        <v>386</v>
      </c>
      <c r="R70" s="7" t="s">
        <v>1352</v>
      </c>
      <c r="S70" s="7" t="s">
        <v>1069</v>
      </c>
    </row>
    <row r="71" spans="1:19" x14ac:dyDescent="0.25">
      <c r="A71" s="7"/>
      <c r="E71" t="s">
        <v>9</v>
      </c>
      <c r="F71" s="8">
        <v>7965000</v>
      </c>
      <c r="G71" s="7" t="s">
        <v>63</v>
      </c>
      <c r="H71" t="s">
        <v>53</v>
      </c>
      <c r="I71" s="12" t="str">
        <f t="shared" si="3"/>
        <v>S2/7965000</v>
      </c>
      <c r="M71" s="84">
        <v>61</v>
      </c>
      <c r="N71" s="7" t="s">
        <v>1354</v>
      </c>
      <c r="O71" s="84" t="s">
        <v>1355</v>
      </c>
      <c r="P71" s="84">
        <v>51451</v>
      </c>
      <c r="Q71" s="84" t="s">
        <v>386</v>
      </c>
      <c r="R71" s="7" t="s">
        <v>1354</v>
      </c>
      <c r="S71" s="7" t="s">
        <v>1070</v>
      </c>
    </row>
    <row r="72" spans="1:19" x14ac:dyDescent="0.25">
      <c r="A72" s="7"/>
      <c r="E72" t="s">
        <v>9</v>
      </c>
      <c r="F72" s="8">
        <v>8300000</v>
      </c>
      <c r="G72" s="7" t="s">
        <v>63</v>
      </c>
      <c r="H72" t="s">
        <v>53</v>
      </c>
      <c r="I72" s="12" t="str">
        <f t="shared" si="3"/>
        <v>S2/8300000</v>
      </c>
      <c r="M72" s="84">
        <v>62</v>
      </c>
      <c r="N72" s="7" t="s">
        <v>1356</v>
      </c>
      <c r="O72" s="84" t="s">
        <v>1357</v>
      </c>
      <c r="P72" s="84">
        <v>51453</v>
      </c>
      <c r="Q72" s="84" t="s">
        <v>386</v>
      </c>
      <c r="R72" s="7" t="s">
        <v>1356</v>
      </c>
      <c r="S72" s="7" t="s">
        <v>1071</v>
      </c>
    </row>
    <row r="73" spans="1:19" x14ac:dyDescent="0.25">
      <c r="A73" s="7"/>
      <c r="E73" t="s">
        <v>9</v>
      </c>
      <c r="F73" s="8">
        <v>8660000</v>
      </c>
      <c r="G73" s="7" t="s">
        <v>63</v>
      </c>
      <c r="H73" t="s">
        <v>53</v>
      </c>
      <c r="I73" s="12" t="str">
        <f t="shared" si="3"/>
        <v>S2/8660000</v>
      </c>
      <c r="M73" s="84">
        <v>63</v>
      </c>
      <c r="N73" s="7" t="s">
        <v>1358</v>
      </c>
      <c r="O73" s="84" t="s">
        <v>1359</v>
      </c>
      <c r="P73" s="84">
        <v>51454</v>
      </c>
      <c r="Q73" s="84" t="s">
        <v>386</v>
      </c>
      <c r="R73" s="7" t="s">
        <v>1358</v>
      </c>
      <c r="S73" s="7" t="s">
        <v>1072</v>
      </c>
    </row>
    <row r="74" spans="1:19" x14ac:dyDescent="0.25">
      <c r="A74" s="7"/>
      <c r="E74" t="s">
        <v>9</v>
      </c>
      <c r="F74" s="8">
        <v>9500000</v>
      </c>
      <c r="G74" s="7" t="s">
        <v>63</v>
      </c>
      <c r="H74" t="s">
        <v>53</v>
      </c>
      <c r="I74" s="12" t="str">
        <f t="shared" si="3"/>
        <v>S2/9500000</v>
      </c>
      <c r="M74" s="84">
        <v>64</v>
      </c>
      <c r="N74" s="7" t="s">
        <v>1360</v>
      </c>
      <c r="O74" s="84" t="s">
        <v>1361</v>
      </c>
      <c r="P74" s="84">
        <v>51455</v>
      </c>
      <c r="Q74" s="84" t="s">
        <v>386</v>
      </c>
      <c r="R74" s="7" t="s">
        <v>1360</v>
      </c>
      <c r="S74" s="7" t="s">
        <v>1073</v>
      </c>
    </row>
    <row r="75" spans="1:19" x14ac:dyDescent="0.25">
      <c r="A75" s="7"/>
      <c r="E75" t="s">
        <v>9</v>
      </c>
      <c r="F75" s="8">
        <v>9690000</v>
      </c>
      <c r="G75" s="7" t="s">
        <v>63</v>
      </c>
      <c r="H75" t="s">
        <v>53</v>
      </c>
      <c r="I75" s="12" t="str">
        <f t="shared" si="3"/>
        <v>S2/9690000</v>
      </c>
      <c r="M75" s="84">
        <v>65</v>
      </c>
      <c r="N75" s="7" t="s">
        <v>1362</v>
      </c>
      <c r="O75" s="84" t="s">
        <v>1363</v>
      </c>
      <c r="P75" s="84">
        <v>51456</v>
      </c>
      <c r="Q75" s="84" t="s">
        <v>386</v>
      </c>
      <c r="R75" s="7" t="s">
        <v>1362</v>
      </c>
      <c r="S75" s="7" t="s">
        <v>1074</v>
      </c>
    </row>
    <row r="76" spans="1:19" x14ac:dyDescent="0.25">
      <c r="A76" s="7"/>
      <c r="E76" t="s">
        <v>9</v>
      </c>
      <c r="F76" s="8">
        <v>10000000</v>
      </c>
      <c r="G76" s="7" t="s">
        <v>63</v>
      </c>
      <c r="H76" t="s">
        <v>53</v>
      </c>
      <c r="I76" s="12" t="str">
        <f t="shared" si="3"/>
        <v>S2/10000000</v>
      </c>
      <c r="M76" s="84">
        <v>66</v>
      </c>
      <c r="N76" s="7" t="s">
        <v>1364</v>
      </c>
      <c r="O76" s="84" t="s">
        <v>1365</v>
      </c>
      <c r="P76" s="84">
        <v>51457</v>
      </c>
      <c r="Q76" s="84" t="s">
        <v>386</v>
      </c>
      <c r="R76" s="7" t="s">
        <v>1364</v>
      </c>
      <c r="S76" s="7" t="s">
        <v>1075</v>
      </c>
    </row>
    <row r="77" spans="1:19" x14ac:dyDescent="0.25">
      <c r="A77" s="7"/>
      <c r="E77" t="s">
        <v>9</v>
      </c>
      <c r="F77" s="8">
        <v>10380000</v>
      </c>
      <c r="G77" s="7" t="s">
        <v>63</v>
      </c>
      <c r="H77" t="s">
        <v>53</v>
      </c>
      <c r="I77" s="12" t="str">
        <f t="shared" si="3"/>
        <v>S2/10380000</v>
      </c>
      <c r="M77" s="84">
        <v>67</v>
      </c>
      <c r="N77" s="7" t="s">
        <v>1366</v>
      </c>
      <c r="O77" s="84" t="s">
        <v>1367</v>
      </c>
      <c r="P77" s="84">
        <v>51458</v>
      </c>
      <c r="Q77" s="84" t="s">
        <v>386</v>
      </c>
      <c r="R77" s="7" t="s">
        <v>1366</v>
      </c>
      <c r="S77" s="7" t="s">
        <v>1076</v>
      </c>
    </row>
    <row r="78" spans="1:19" x14ac:dyDescent="0.25">
      <c r="A78" s="7"/>
      <c r="E78" t="s">
        <v>9</v>
      </c>
      <c r="F78" s="8">
        <v>10500000</v>
      </c>
      <c r="G78" s="7" t="s">
        <v>63</v>
      </c>
      <c r="H78" t="s">
        <v>53</v>
      </c>
      <c r="I78" s="12" t="str">
        <f t="shared" si="3"/>
        <v>S2/10500000</v>
      </c>
      <c r="M78" s="84">
        <v>68</v>
      </c>
      <c r="N78" s="7" t="s">
        <v>1368</v>
      </c>
      <c r="O78" s="84" t="s">
        <v>1369</v>
      </c>
      <c r="P78" s="84">
        <v>51459</v>
      </c>
      <c r="Q78" s="84" t="s">
        <v>386</v>
      </c>
      <c r="R78" s="7" t="s">
        <v>1368</v>
      </c>
      <c r="S78" s="7" t="s">
        <v>1077</v>
      </c>
    </row>
    <row r="79" spans="1:19" x14ac:dyDescent="0.25">
      <c r="A79" s="7"/>
      <c r="E79" t="s">
        <v>9</v>
      </c>
      <c r="F79" s="8">
        <v>10600000</v>
      </c>
      <c r="G79" s="7" t="s">
        <v>63</v>
      </c>
      <c r="H79" t="s">
        <v>53</v>
      </c>
      <c r="I79" s="12" t="str">
        <f t="shared" si="3"/>
        <v>S2/10600000</v>
      </c>
      <c r="M79" s="84">
        <v>69</v>
      </c>
      <c r="N79" s="7" t="s">
        <v>1370</v>
      </c>
      <c r="O79" s="84" t="s">
        <v>1371</v>
      </c>
      <c r="P79" s="84">
        <v>51460</v>
      </c>
      <c r="Q79" s="84" t="s">
        <v>386</v>
      </c>
      <c r="R79" s="7" t="s">
        <v>1370</v>
      </c>
      <c r="S79" s="7" t="s">
        <v>1078</v>
      </c>
    </row>
    <row r="80" spans="1:19" ht="15.6" x14ac:dyDescent="0.3">
      <c r="A80" s="7"/>
      <c r="E80" t="s">
        <v>9</v>
      </c>
      <c r="F80" s="8">
        <v>11000000</v>
      </c>
      <c r="G80" s="7" t="s">
        <v>63</v>
      </c>
      <c r="H80" t="s">
        <v>53</v>
      </c>
      <c r="I80" s="12" t="str">
        <f t="shared" si="3"/>
        <v>S2/11000000</v>
      </c>
      <c r="M80" s="82" t="s">
        <v>1372</v>
      </c>
      <c r="N80" s="83" t="s">
        <v>1373</v>
      </c>
      <c r="O80" s="7"/>
      <c r="P80" s="7"/>
      <c r="Q80" s="7"/>
      <c r="R80" s="7"/>
      <c r="S80" s="7"/>
    </row>
    <row r="81" spans="1:19" x14ac:dyDescent="0.25">
      <c r="A81" s="7"/>
      <c r="E81" t="s">
        <v>9</v>
      </c>
      <c r="F81" s="8">
        <v>11300000</v>
      </c>
      <c r="G81" s="7" t="s">
        <v>63</v>
      </c>
      <c r="H81" t="s">
        <v>53</v>
      </c>
      <c r="I81" s="12" t="str">
        <f t="shared" si="3"/>
        <v>S2/11300000</v>
      </c>
      <c r="M81" s="84">
        <v>70</v>
      </c>
      <c r="N81" s="7" t="s">
        <v>1374</v>
      </c>
      <c r="O81" s="84" t="s">
        <v>1375</v>
      </c>
      <c r="P81" s="84">
        <v>51700</v>
      </c>
      <c r="Q81" s="84" t="s">
        <v>210</v>
      </c>
      <c r="R81" s="7" t="s">
        <v>1374</v>
      </c>
      <c r="S81" s="7" t="s">
        <v>1079</v>
      </c>
    </row>
    <row r="82" spans="1:19" x14ac:dyDescent="0.25">
      <c r="A82" s="7"/>
      <c r="E82" t="s">
        <v>9</v>
      </c>
      <c r="F82" s="8">
        <v>11420000</v>
      </c>
      <c r="G82" s="7" t="s">
        <v>63</v>
      </c>
      <c r="H82" t="s">
        <v>53</v>
      </c>
      <c r="I82" s="12" t="str">
        <f t="shared" si="3"/>
        <v>S2/11420000</v>
      </c>
      <c r="M82" s="84">
        <v>71</v>
      </c>
      <c r="N82" s="7" t="s">
        <v>1376</v>
      </c>
      <c r="O82" s="84" t="s">
        <v>1377</v>
      </c>
      <c r="P82" s="84">
        <v>51710</v>
      </c>
      <c r="Q82" s="84" t="s">
        <v>210</v>
      </c>
      <c r="R82" s="7" t="s">
        <v>1376</v>
      </c>
      <c r="S82" s="7" t="s">
        <v>1080</v>
      </c>
    </row>
    <row r="83" spans="1:19" x14ac:dyDescent="0.25">
      <c r="A83" s="7"/>
      <c r="E83" t="s">
        <v>9</v>
      </c>
      <c r="F83" s="8">
        <v>12000000</v>
      </c>
      <c r="G83" s="7" t="s">
        <v>63</v>
      </c>
      <c r="H83" t="s">
        <v>53</v>
      </c>
      <c r="I83" s="12" t="str">
        <f t="shared" si="3"/>
        <v>S2/12000000</v>
      </c>
      <c r="M83" s="84">
        <v>72</v>
      </c>
      <c r="N83" s="7" t="s">
        <v>1378</v>
      </c>
      <c r="O83" s="84" t="s">
        <v>1379</v>
      </c>
      <c r="P83" s="84">
        <v>51720</v>
      </c>
      <c r="Q83" s="84" t="s">
        <v>210</v>
      </c>
      <c r="R83" s="7" t="s">
        <v>1378</v>
      </c>
      <c r="S83" s="7" t="s">
        <v>1081</v>
      </c>
    </row>
    <row r="84" spans="1:19" x14ac:dyDescent="0.25">
      <c r="A84" s="7"/>
      <c r="E84" t="s">
        <v>9</v>
      </c>
      <c r="F84" s="8">
        <v>12125000</v>
      </c>
      <c r="G84" s="7" t="s">
        <v>63</v>
      </c>
      <c r="H84" t="s">
        <v>53</v>
      </c>
      <c r="I84" s="12" t="str">
        <f t="shared" si="3"/>
        <v>S2/12125000</v>
      </c>
      <c r="M84" s="84">
        <v>73</v>
      </c>
      <c r="N84" s="7" t="s">
        <v>1380</v>
      </c>
      <c r="O84" s="84" t="s">
        <v>1381</v>
      </c>
      <c r="P84" s="84">
        <v>51730</v>
      </c>
      <c r="Q84" s="84" t="s">
        <v>210</v>
      </c>
      <c r="R84" s="7" t="s">
        <v>1380</v>
      </c>
      <c r="S84" s="7" t="s">
        <v>1082</v>
      </c>
    </row>
    <row r="85" spans="1:19" x14ac:dyDescent="0.25">
      <c r="A85" s="7"/>
      <c r="E85" t="s">
        <v>9</v>
      </c>
      <c r="F85" s="8">
        <v>12990000</v>
      </c>
      <c r="G85" s="7" t="s">
        <v>63</v>
      </c>
      <c r="H85" t="s">
        <v>53</v>
      </c>
      <c r="I85" s="12" t="str">
        <f t="shared" si="3"/>
        <v>S2/12990000</v>
      </c>
      <c r="M85" s="84">
        <v>74</v>
      </c>
      <c r="N85" s="7" t="s">
        <v>1382</v>
      </c>
      <c r="O85" s="84" t="s">
        <v>1383</v>
      </c>
      <c r="P85" s="84">
        <v>51740</v>
      </c>
      <c r="Q85" s="84" t="s">
        <v>210</v>
      </c>
      <c r="R85" s="7" t="s">
        <v>1382</v>
      </c>
      <c r="S85" s="7" t="s">
        <v>1083</v>
      </c>
    </row>
    <row r="86" spans="1:19" x14ac:dyDescent="0.25">
      <c r="A86" s="7"/>
      <c r="E86" t="s">
        <v>9</v>
      </c>
      <c r="F86" s="8">
        <v>13000000</v>
      </c>
      <c r="G86" s="7" t="s">
        <v>63</v>
      </c>
      <c r="H86" t="s">
        <v>53</v>
      </c>
      <c r="I86" s="12" t="str">
        <f t="shared" si="3"/>
        <v>S2/13000000</v>
      </c>
      <c r="M86" s="84">
        <v>75</v>
      </c>
      <c r="N86" s="7" t="s">
        <v>1384</v>
      </c>
      <c r="O86" s="84" t="s">
        <v>1385</v>
      </c>
      <c r="P86" s="84">
        <v>51750</v>
      </c>
      <c r="Q86" s="84" t="s">
        <v>210</v>
      </c>
      <c r="R86" s="7" t="s">
        <v>1384</v>
      </c>
      <c r="S86" s="7" t="s">
        <v>1386</v>
      </c>
    </row>
    <row r="87" spans="1:19" x14ac:dyDescent="0.25">
      <c r="A87" s="7"/>
      <c r="E87" t="s">
        <v>9</v>
      </c>
      <c r="F87" s="8">
        <v>13500000</v>
      </c>
      <c r="G87" s="7" t="s">
        <v>63</v>
      </c>
      <c r="H87" t="s">
        <v>53</v>
      </c>
      <c r="I87" s="12" t="str">
        <f t="shared" si="3"/>
        <v>S2/13500000</v>
      </c>
      <c r="M87" s="84">
        <v>76</v>
      </c>
      <c r="N87" s="7" t="s">
        <v>1387</v>
      </c>
      <c r="O87" s="84" t="s">
        <v>1388</v>
      </c>
      <c r="P87" s="84">
        <v>51760</v>
      </c>
      <c r="Q87" s="84" t="s">
        <v>210</v>
      </c>
      <c r="R87" s="7" t="s">
        <v>1387</v>
      </c>
      <c r="S87" s="7" t="s">
        <v>1084</v>
      </c>
    </row>
    <row r="88" spans="1:19" x14ac:dyDescent="0.25">
      <c r="A88" s="7"/>
      <c r="E88" t="s">
        <v>9</v>
      </c>
      <c r="F88" s="8">
        <v>13650000</v>
      </c>
      <c r="G88" s="7" t="s">
        <v>63</v>
      </c>
      <c r="H88" t="s">
        <v>53</v>
      </c>
      <c r="I88" s="12" t="str">
        <f t="shared" si="3"/>
        <v>S2/13650000</v>
      </c>
      <c r="M88" s="84">
        <v>77</v>
      </c>
      <c r="N88" s="7" t="s">
        <v>1389</v>
      </c>
      <c r="O88" s="84" t="s">
        <v>1390</v>
      </c>
      <c r="P88" s="84">
        <v>51780</v>
      </c>
      <c r="Q88" s="84" t="s">
        <v>210</v>
      </c>
      <c r="R88" s="7" t="s">
        <v>1389</v>
      </c>
      <c r="S88" s="7" t="s">
        <v>1391</v>
      </c>
    </row>
    <row r="89" spans="1:19" x14ac:dyDescent="0.25">
      <c r="A89" s="7"/>
      <c r="E89" t="s">
        <v>9</v>
      </c>
      <c r="F89" s="8">
        <v>13800000</v>
      </c>
      <c r="G89" s="7" t="s">
        <v>63</v>
      </c>
      <c r="H89" t="s">
        <v>53</v>
      </c>
      <c r="I89" s="12" t="str">
        <f t="shared" si="3"/>
        <v>S2/13800000</v>
      </c>
      <c r="M89" s="84">
        <v>78</v>
      </c>
      <c r="N89" s="7" t="s">
        <v>1392</v>
      </c>
      <c r="O89" s="84" t="s">
        <v>1393</v>
      </c>
      <c r="P89" s="84">
        <v>51790</v>
      </c>
      <c r="Q89" s="84" t="s">
        <v>210</v>
      </c>
      <c r="R89" s="7" t="s">
        <v>1392</v>
      </c>
      <c r="S89" s="7" t="s">
        <v>1394</v>
      </c>
    </row>
    <row r="90" spans="1:19" x14ac:dyDescent="0.25">
      <c r="A90" s="7"/>
      <c r="E90" t="s">
        <v>9</v>
      </c>
      <c r="F90" s="8">
        <v>13840000</v>
      </c>
      <c r="G90" s="7" t="s">
        <v>63</v>
      </c>
      <c r="H90" t="s">
        <v>53</v>
      </c>
      <c r="I90" s="12" t="str">
        <f t="shared" si="3"/>
        <v>S2/13840000</v>
      </c>
      <c r="M90" s="84">
        <v>79</v>
      </c>
      <c r="N90" s="7" t="s">
        <v>1395</v>
      </c>
      <c r="O90" s="84" t="s">
        <v>1396</v>
      </c>
      <c r="P90" s="84">
        <v>51715</v>
      </c>
      <c r="Q90" s="84" t="s">
        <v>210</v>
      </c>
      <c r="R90" s="7" t="s">
        <v>1395</v>
      </c>
      <c r="S90" s="7" t="s">
        <v>1397</v>
      </c>
    </row>
    <row r="91" spans="1:19" ht="15.6" x14ac:dyDescent="0.3">
      <c r="A91" s="7"/>
      <c r="E91" t="s">
        <v>9</v>
      </c>
      <c r="F91" s="8">
        <v>13860000</v>
      </c>
      <c r="G91" s="7" t="s">
        <v>63</v>
      </c>
      <c r="H91" t="s">
        <v>53</v>
      </c>
      <c r="I91" s="12" t="str">
        <f t="shared" si="3"/>
        <v>S2/13860000</v>
      </c>
      <c r="M91" s="82" t="s">
        <v>1398</v>
      </c>
      <c r="N91" s="83" t="s">
        <v>1399</v>
      </c>
      <c r="O91" s="7"/>
      <c r="P91" s="7"/>
      <c r="Q91" s="7"/>
      <c r="R91" s="7"/>
      <c r="S91" s="7"/>
    </row>
    <row r="92" spans="1:19" x14ac:dyDescent="0.25">
      <c r="A92" s="7"/>
      <c r="E92" t="s">
        <v>9</v>
      </c>
      <c r="F92" s="8">
        <v>14500000</v>
      </c>
      <c r="G92" s="7" t="s">
        <v>63</v>
      </c>
      <c r="H92" t="s">
        <v>53</v>
      </c>
      <c r="I92" s="12" t="str">
        <f t="shared" si="3"/>
        <v>S2/14500000</v>
      </c>
      <c r="M92" s="84">
        <v>80</v>
      </c>
      <c r="N92" s="7" t="s">
        <v>1400</v>
      </c>
      <c r="O92" s="84" t="s">
        <v>1401</v>
      </c>
      <c r="P92" s="84">
        <v>51540</v>
      </c>
      <c r="Q92" s="84" t="s">
        <v>387</v>
      </c>
      <c r="R92" s="7" t="s">
        <v>1400</v>
      </c>
      <c r="S92" s="7" t="s">
        <v>1085</v>
      </c>
    </row>
    <row r="93" spans="1:19" x14ac:dyDescent="0.25">
      <c r="A93" s="7"/>
      <c r="E93" t="s">
        <v>9</v>
      </c>
      <c r="F93" s="8">
        <v>15000000</v>
      </c>
      <c r="G93" s="7" t="s">
        <v>63</v>
      </c>
      <c r="H93" t="s">
        <v>53</v>
      </c>
      <c r="I93" s="12" t="str">
        <f t="shared" si="3"/>
        <v>S2/15000000</v>
      </c>
      <c r="M93" s="84">
        <v>81</v>
      </c>
      <c r="N93" s="7" t="s">
        <v>1402</v>
      </c>
      <c r="O93" s="84" t="s">
        <v>1403</v>
      </c>
      <c r="P93" s="84">
        <v>51541</v>
      </c>
      <c r="Q93" s="84" t="s">
        <v>387</v>
      </c>
      <c r="R93" s="7" t="s">
        <v>1402</v>
      </c>
      <c r="S93" s="7" t="s">
        <v>1086</v>
      </c>
    </row>
    <row r="94" spans="1:19" x14ac:dyDescent="0.25">
      <c r="A94" s="7"/>
      <c r="E94" t="s">
        <v>9</v>
      </c>
      <c r="F94" s="8">
        <v>15500000</v>
      </c>
      <c r="G94" s="7" t="s">
        <v>63</v>
      </c>
      <c r="H94" t="s">
        <v>53</v>
      </c>
      <c r="I94" s="12" t="str">
        <f t="shared" si="3"/>
        <v>S2/15500000</v>
      </c>
      <c r="M94" s="84">
        <v>82</v>
      </c>
      <c r="N94" s="7" t="s">
        <v>1404</v>
      </c>
      <c r="O94" s="84" t="s">
        <v>1405</v>
      </c>
      <c r="P94" s="84">
        <v>51542</v>
      </c>
      <c r="Q94" s="84" t="s">
        <v>387</v>
      </c>
      <c r="R94" s="7" t="s">
        <v>1404</v>
      </c>
      <c r="S94" s="7" t="s">
        <v>1087</v>
      </c>
    </row>
    <row r="95" spans="1:19" x14ac:dyDescent="0.25">
      <c r="A95" s="7"/>
      <c r="E95" t="s">
        <v>9</v>
      </c>
      <c r="F95" s="8">
        <v>16000000</v>
      </c>
      <c r="G95" s="7" t="s">
        <v>63</v>
      </c>
      <c r="H95" t="s">
        <v>53</v>
      </c>
      <c r="I95" s="12" t="str">
        <f t="shared" si="3"/>
        <v>S2/16000000</v>
      </c>
      <c r="M95" s="84">
        <v>83</v>
      </c>
      <c r="N95" s="7" t="s">
        <v>1406</v>
      </c>
      <c r="O95" s="84" t="s">
        <v>1167</v>
      </c>
      <c r="P95" s="84">
        <v>51543</v>
      </c>
      <c r="Q95" s="84" t="s">
        <v>387</v>
      </c>
      <c r="R95" s="7" t="s">
        <v>1406</v>
      </c>
      <c r="S95" s="7" t="s">
        <v>1088</v>
      </c>
    </row>
    <row r="96" spans="1:19" ht="15.6" x14ac:dyDescent="0.3">
      <c r="A96" s="7"/>
      <c r="E96" t="s">
        <v>9</v>
      </c>
      <c r="F96" s="8">
        <v>16300000</v>
      </c>
      <c r="G96" s="7" t="s">
        <v>63</v>
      </c>
      <c r="H96" t="s">
        <v>53</v>
      </c>
      <c r="I96" s="12" t="str">
        <f t="shared" si="3"/>
        <v>S2/16300000</v>
      </c>
      <c r="M96" s="82" t="s">
        <v>1407</v>
      </c>
      <c r="N96" s="83" t="s">
        <v>1408</v>
      </c>
      <c r="O96" s="7"/>
      <c r="P96" s="7"/>
      <c r="Q96" s="7"/>
      <c r="R96" s="7"/>
      <c r="S96" s="7"/>
    </row>
    <row r="97" spans="1:19" x14ac:dyDescent="0.25">
      <c r="A97" s="7"/>
      <c r="E97" t="s">
        <v>9</v>
      </c>
      <c r="F97" s="8">
        <v>18000000</v>
      </c>
      <c r="G97" s="7" t="s">
        <v>63</v>
      </c>
      <c r="H97" t="s">
        <v>53</v>
      </c>
      <c r="I97" s="12" t="str">
        <f t="shared" si="3"/>
        <v>S2/18000000</v>
      </c>
      <c r="M97" s="84">
        <v>84</v>
      </c>
      <c r="N97" s="7" t="s">
        <v>1409</v>
      </c>
      <c r="O97" s="84" t="s">
        <v>1410</v>
      </c>
      <c r="P97" s="84">
        <v>51350</v>
      </c>
      <c r="Q97" s="84" t="s">
        <v>211</v>
      </c>
      <c r="R97" s="7" t="s">
        <v>1409</v>
      </c>
      <c r="S97" s="7" t="s">
        <v>1089</v>
      </c>
    </row>
    <row r="98" spans="1:19" x14ac:dyDescent="0.25">
      <c r="A98" s="7"/>
      <c r="E98" t="s">
        <v>9</v>
      </c>
      <c r="F98" s="8">
        <v>18430000</v>
      </c>
      <c r="G98" s="7" t="s">
        <v>63</v>
      </c>
      <c r="H98" t="s">
        <v>53</v>
      </c>
      <c r="I98" s="12" t="str">
        <f t="shared" si="3"/>
        <v>S2/18430000</v>
      </c>
      <c r="M98" s="84">
        <v>85</v>
      </c>
      <c r="N98" s="7" t="s">
        <v>1411</v>
      </c>
      <c r="O98" s="84" t="s">
        <v>1412</v>
      </c>
      <c r="P98" s="84">
        <v>51351</v>
      </c>
      <c r="Q98" s="84" t="s">
        <v>211</v>
      </c>
      <c r="R98" s="7" t="s">
        <v>1411</v>
      </c>
      <c r="S98" s="7" t="s">
        <v>1090</v>
      </c>
    </row>
    <row r="99" spans="1:19" x14ac:dyDescent="0.25">
      <c r="A99" s="7"/>
      <c r="E99" t="s">
        <v>9</v>
      </c>
      <c r="F99" s="8">
        <v>19000000</v>
      </c>
      <c r="G99" s="7" t="s">
        <v>63</v>
      </c>
      <c r="H99" t="s">
        <v>53</v>
      </c>
      <c r="I99" s="12" t="str">
        <f t="shared" si="3"/>
        <v>S2/19000000</v>
      </c>
      <c r="M99" s="84">
        <v>86</v>
      </c>
      <c r="N99" s="7" t="s">
        <v>1413</v>
      </c>
      <c r="O99" s="84" t="s">
        <v>1414</v>
      </c>
      <c r="P99" s="84">
        <v>51352</v>
      </c>
      <c r="Q99" s="84" t="s">
        <v>211</v>
      </c>
      <c r="R99" s="7" t="s">
        <v>1413</v>
      </c>
      <c r="S99" s="7" t="s">
        <v>1091</v>
      </c>
    </row>
    <row r="100" spans="1:19" x14ac:dyDescent="0.25">
      <c r="A100" s="7"/>
      <c r="E100" t="s">
        <v>9</v>
      </c>
      <c r="F100" s="8">
        <v>19500000</v>
      </c>
      <c r="G100" s="7" t="s">
        <v>63</v>
      </c>
      <c r="H100" t="s">
        <v>53</v>
      </c>
      <c r="I100" s="12" t="str">
        <f t="shared" si="3"/>
        <v>S2/19500000</v>
      </c>
      <c r="M100" s="84">
        <v>87</v>
      </c>
      <c r="N100" s="7" t="s">
        <v>1415</v>
      </c>
      <c r="O100" s="84" t="s">
        <v>1416</v>
      </c>
      <c r="P100" s="84">
        <v>51353</v>
      </c>
      <c r="Q100" s="84" t="s">
        <v>211</v>
      </c>
      <c r="R100" s="7" t="s">
        <v>1415</v>
      </c>
      <c r="S100" s="7" t="s">
        <v>1092</v>
      </c>
    </row>
    <row r="101" spans="1:19" x14ac:dyDescent="0.25">
      <c r="A101" s="7"/>
      <c r="E101" t="s">
        <v>9</v>
      </c>
      <c r="F101" s="8">
        <v>20000000</v>
      </c>
      <c r="G101" s="7" t="s">
        <v>63</v>
      </c>
      <c r="H101" t="s">
        <v>53</v>
      </c>
      <c r="I101" s="12" t="str">
        <f t="shared" si="3"/>
        <v>S2/20000000</v>
      </c>
      <c r="M101" s="84">
        <v>88</v>
      </c>
      <c r="N101" s="7" t="s">
        <v>1417</v>
      </c>
      <c r="O101" s="84" t="s">
        <v>1418</v>
      </c>
      <c r="P101" s="84">
        <v>51354</v>
      </c>
      <c r="Q101" s="84" t="s">
        <v>211</v>
      </c>
      <c r="R101" s="7" t="s">
        <v>1417</v>
      </c>
      <c r="S101" s="7" t="s">
        <v>1093</v>
      </c>
    </row>
    <row r="102" spans="1:19" x14ac:dyDescent="0.25">
      <c r="A102" s="7"/>
      <c r="E102" t="s">
        <v>9</v>
      </c>
      <c r="F102" s="8">
        <v>23000000</v>
      </c>
      <c r="G102" s="7" t="s">
        <v>63</v>
      </c>
      <c r="H102" t="s">
        <v>53</v>
      </c>
      <c r="I102" s="12" t="str">
        <f t="shared" si="3"/>
        <v>S2/23000000</v>
      </c>
      <c r="M102" s="84">
        <v>89</v>
      </c>
      <c r="N102" s="7" t="s">
        <v>1419</v>
      </c>
      <c r="O102" s="84" t="s">
        <v>1420</v>
      </c>
      <c r="P102" s="84">
        <v>51355</v>
      </c>
      <c r="Q102" s="84" t="s">
        <v>211</v>
      </c>
      <c r="R102" s="7" t="s">
        <v>1419</v>
      </c>
      <c r="S102" s="7" t="s">
        <v>1094</v>
      </c>
    </row>
    <row r="103" spans="1:19" x14ac:dyDescent="0.25">
      <c r="A103" s="7"/>
      <c r="E103" t="s">
        <v>9</v>
      </c>
      <c r="F103" s="8">
        <v>24000000</v>
      </c>
      <c r="G103" s="7" t="s">
        <v>63</v>
      </c>
      <c r="H103" t="s">
        <v>53</v>
      </c>
      <c r="I103" s="12" t="str">
        <f t="shared" si="3"/>
        <v>S2/24000000</v>
      </c>
      <c r="M103" s="84">
        <v>90</v>
      </c>
      <c r="N103" s="7" t="s">
        <v>1421</v>
      </c>
      <c r="O103" s="84" t="s">
        <v>1422</v>
      </c>
      <c r="P103" s="84">
        <v>51356</v>
      </c>
      <c r="Q103" s="84" t="s">
        <v>211</v>
      </c>
      <c r="R103" s="7" t="s">
        <v>1421</v>
      </c>
      <c r="S103" s="7" t="s">
        <v>1095</v>
      </c>
    </row>
    <row r="104" spans="1:19" x14ac:dyDescent="0.25">
      <c r="A104" s="7"/>
      <c r="E104" t="s">
        <v>9</v>
      </c>
      <c r="F104" s="8">
        <v>26000000</v>
      </c>
      <c r="G104" s="7" t="s">
        <v>63</v>
      </c>
      <c r="H104" t="s">
        <v>53</v>
      </c>
      <c r="I104" s="12" t="str">
        <f t="shared" si="3"/>
        <v>S2/26000000</v>
      </c>
      <c r="M104" s="84">
        <v>91</v>
      </c>
      <c r="N104" s="7" t="s">
        <v>1423</v>
      </c>
      <c r="O104" s="84" t="s">
        <v>1424</v>
      </c>
      <c r="P104" s="84">
        <v>51357</v>
      </c>
      <c r="Q104" s="84" t="s">
        <v>211</v>
      </c>
      <c r="R104" s="7" t="s">
        <v>1423</v>
      </c>
      <c r="S104" s="7" t="s">
        <v>1096</v>
      </c>
    </row>
    <row r="105" spans="1:19" x14ac:dyDescent="0.25">
      <c r="A105" s="7"/>
      <c r="E105" t="s">
        <v>9</v>
      </c>
      <c r="F105" s="8">
        <v>28000000</v>
      </c>
      <c r="G105" s="7" t="s">
        <v>63</v>
      </c>
      <c r="H105" t="s">
        <v>53</v>
      </c>
      <c r="I105" s="12" t="str">
        <f t="shared" si="3"/>
        <v>S2/28000000</v>
      </c>
      <c r="M105" s="84">
        <v>92</v>
      </c>
      <c r="N105" s="7" t="s">
        <v>1425</v>
      </c>
      <c r="O105" s="84" t="s">
        <v>1426</v>
      </c>
      <c r="P105" s="84">
        <v>51358</v>
      </c>
      <c r="Q105" s="84" t="s">
        <v>211</v>
      </c>
      <c r="R105" s="7" t="s">
        <v>1425</v>
      </c>
      <c r="S105" s="7" t="s">
        <v>1097</v>
      </c>
    </row>
    <row r="106" spans="1:19" ht="15.6" x14ac:dyDescent="0.3">
      <c r="A106" s="7"/>
      <c r="E106" t="s">
        <v>9</v>
      </c>
      <c r="F106" s="8">
        <v>29500000</v>
      </c>
      <c r="G106" s="7" t="s">
        <v>63</v>
      </c>
      <c r="H106" t="s">
        <v>53</v>
      </c>
      <c r="I106" s="12" t="str">
        <f t="shared" si="3"/>
        <v>S2/29500000</v>
      </c>
      <c r="M106" s="82" t="s">
        <v>1427</v>
      </c>
      <c r="N106" s="83" t="s">
        <v>1428</v>
      </c>
      <c r="O106" s="7"/>
      <c r="P106" s="7"/>
      <c r="Q106" s="7"/>
      <c r="R106" s="7"/>
      <c r="S106" s="7"/>
    </row>
    <row r="107" spans="1:19" x14ac:dyDescent="0.25">
      <c r="A107" s="7"/>
      <c r="E107" t="s">
        <v>59</v>
      </c>
      <c r="F107">
        <v>345000</v>
      </c>
      <c r="G107" s="7" t="s">
        <v>63</v>
      </c>
      <c r="H107" t="s">
        <v>53</v>
      </c>
      <c r="I107" t="str">
        <f t="shared" si="3"/>
        <v>S2K/345000</v>
      </c>
      <c r="M107" s="84">
        <v>93</v>
      </c>
      <c r="N107" s="7" t="s">
        <v>1429</v>
      </c>
      <c r="O107" s="84" t="s">
        <v>1430</v>
      </c>
      <c r="P107" s="84">
        <v>51161</v>
      </c>
      <c r="Q107" s="84" t="s">
        <v>212</v>
      </c>
      <c r="R107" s="7" t="s">
        <v>1429</v>
      </c>
      <c r="S107" s="7" t="s">
        <v>1098</v>
      </c>
    </row>
    <row r="108" spans="1:19" x14ac:dyDescent="0.25">
      <c r="A108" s="7"/>
      <c r="E108" t="s">
        <v>59</v>
      </c>
      <c r="F108">
        <v>555000</v>
      </c>
      <c r="G108" s="7" t="s">
        <v>63</v>
      </c>
      <c r="H108" t="s">
        <v>53</v>
      </c>
      <c r="I108" t="str">
        <f t="shared" si="3"/>
        <v>S2K/555000</v>
      </c>
      <c r="M108" s="84">
        <v>94</v>
      </c>
      <c r="N108" s="7" t="s">
        <v>1431</v>
      </c>
      <c r="O108" s="84" t="s">
        <v>1432</v>
      </c>
      <c r="P108" s="84">
        <v>51162</v>
      </c>
      <c r="Q108" s="84" t="s">
        <v>212</v>
      </c>
      <c r="R108" s="7" t="s">
        <v>1431</v>
      </c>
      <c r="S108" s="7" t="s">
        <v>1099</v>
      </c>
    </row>
    <row r="109" spans="1:19" x14ac:dyDescent="0.25">
      <c r="A109" s="7"/>
      <c r="E109" t="s">
        <v>59</v>
      </c>
      <c r="F109">
        <v>1730000</v>
      </c>
      <c r="G109" s="7" t="s">
        <v>63</v>
      </c>
      <c r="H109" t="s">
        <v>53</v>
      </c>
      <c r="I109" t="str">
        <f t="shared" si="3"/>
        <v>S2K/1730000</v>
      </c>
      <c r="M109" s="84">
        <v>95</v>
      </c>
      <c r="N109" s="7" t="s">
        <v>1433</v>
      </c>
      <c r="O109" s="84" t="s">
        <v>1434</v>
      </c>
      <c r="P109" s="84">
        <v>51163</v>
      </c>
      <c r="Q109" s="84" t="s">
        <v>212</v>
      </c>
      <c r="R109" s="7" t="s">
        <v>1433</v>
      </c>
      <c r="S109" s="7" t="s">
        <v>1100</v>
      </c>
    </row>
    <row r="110" spans="1:19" ht="15.6" x14ac:dyDescent="0.3">
      <c r="A110" s="7"/>
      <c r="E110" t="s">
        <v>59</v>
      </c>
      <c r="F110">
        <v>1110000</v>
      </c>
      <c r="G110" s="7" t="s">
        <v>63</v>
      </c>
      <c r="H110" t="s">
        <v>53</v>
      </c>
      <c r="I110" t="str">
        <f t="shared" ref="I110" si="4">E110&amp;"/"&amp;F110</f>
        <v>S2K/1110000</v>
      </c>
      <c r="M110" s="82" t="s">
        <v>1435</v>
      </c>
      <c r="N110" s="83" t="s">
        <v>1436</v>
      </c>
      <c r="O110" s="7"/>
      <c r="P110" s="7"/>
      <c r="Q110" s="7"/>
      <c r="R110" s="7"/>
      <c r="S110" s="7"/>
    </row>
    <row r="111" spans="1:19" x14ac:dyDescent="0.25">
      <c r="A111" s="7"/>
      <c r="E111" t="s">
        <v>7</v>
      </c>
      <c r="F111">
        <v>450</v>
      </c>
      <c r="G111" s="7" t="s">
        <v>42</v>
      </c>
      <c r="H111" t="s">
        <v>57</v>
      </c>
      <c r="I111" s="12" t="str">
        <f t="shared" ref="I111:I135" si="5">E111&amp;"/"&amp;F111</f>
        <v>R1/450</v>
      </c>
      <c r="M111" s="84">
        <v>96</v>
      </c>
      <c r="N111" s="7" t="s">
        <v>1437</v>
      </c>
      <c r="O111" s="84" t="s">
        <v>1438</v>
      </c>
      <c r="P111" s="84">
        <v>51140</v>
      </c>
      <c r="Q111" s="84" t="s">
        <v>213</v>
      </c>
      <c r="R111" s="7" t="s">
        <v>1437</v>
      </c>
      <c r="S111" s="7" t="s">
        <v>1101</v>
      </c>
    </row>
    <row r="112" spans="1:19" x14ac:dyDescent="0.25">
      <c r="A112" s="7"/>
      <c r="E112" t="s">
        <v>7</v>
      </c>
      <c r="F112">
        <v>900</v>
      </c>
      <c r="G112" s="7" t="s">
        <v>43</v>
      </c>
      <c r="H112" t="s">
        <v>57</v>
      </c>
      <c r="I112" s="12" t="str">
        <f t="shared" si="5"/>
        <v>R1/900</v>
      </c>
      <c r="M112" s="84">
        <v>97</v>
      </c>
      <c r="N112" s="7" t="s">
        <v>1439</v>
      </c>
      <c r="O112" s="84" t="s">
        <v>1440</v>
      </c>
      <c r="P112" s="84">
        <v>51141</v>
      </c>
      <c r="Q112" s="84" t="s">
        <v>213</v>
      </c>
      <c r="R112" s="7" t="s">
        <v>1439</v>
      </c>
      <c r="S112" s="7" t="s">
        <v>1102</v>
      </c>
    </row>
    <row r="113" spans="1:19" x14ac:dyDescent="0.25">
      <c r="A113" s="7"/>
      <c r="E113" t="s">
        <v>18</v>
      </c>
      <c r="F113">
        <v>900</v>
      </c>
      <c r="G113" s="7" t="s">
        <v>25</v>
      </c>
      <c r="H113" t="s">
        <v>57</v>
      </c>
      <c r="I113" s="12" t="str">
        <f t="shared" si="5"/>
        <v>R1M/900</v>
      </c>
      <c r="M113" s="84">
        <v>98</v>
      </c>
      <c r="N113" s="7" t="s">
        <v>1441</v>
      </c>
      <c r="O113" s="84" t="s">
        <v>1442</v>
      </c>
      <c r="P113" s="84">
        <v>51142</v>
      </c>
      <c r="Q113" s="84" t="s">
        <v>213</v>
      </c>
      <c r="R113" s="7" t="s">
        <v>1441</v>
      </c>
      <c r="S113" s="7" t="s">
        <v>1103</v>
      </c>
    </row>
    <row r="114" spans="1:19" x14ac:dyDescent="0.25">
      <c r="A114" s="7"/>
      <c r="E114" t="s">
        <v>7</v>
      </c>
      <c r="F114">
        <v>1300</v>
      </c>
      <c r="G114" s="7" t="s">
        <v>24</v>
      </c>
      <c r="H114" t="s">
        <v>57</v>
      </c>
      <c r="I114" s="12" t="str">
        <f t="shared" si="5"/>
        <v>R1/1300</v>
      </c>
      <c r="M114" s="84">
        <v>99</v>
      </c>
      <c r="N114" s="7" t="s">
        <v>1443</v>
      </c>
      <c r="O114" s="84" t="s">
        <v>1444</v>
      </c>
      <c r="P114" s="84">
        <v>51143</v>
      </c>
      <c r="Q114" s="84" t="s">
        <v>213</v>
      </c>
      <c r="R114" s="7" t="s">
        <v>1443</v>
      </c>
      <c r="S114" s="7" t="s">
        <v>1104</v>
      </c>
    </row>
    <row r="115" spans="1:19" x14ac:dyDescent="0.25">
      <c r="A115" s="7"/>
      <c r="E115" t="s">
        <v>7</v>
      </c>
      <c r="F115">
        <v>2200</v>
      </c>
      <c r="G115" s="7" t="s">
        <v>23</v>
      </c>
      <c r="H115" t="s">
        <v>57</v>
      </c>
      <c r="I115" s="12" t="str">
        <f t="shared" si="5"/>
        <v>R1/2200</v>
      </c>
      <c r="M115" s="84">
        <v>100</v>
      </c>
      <c r="N115" s="7" t="s">
        <v>1445</v>
      </c>
      <c r="O115" s="84" t="s">
        <v>1446</v>
      </c>
      <c r="P115" s="84">
        <v>51146</v>
      </c>
      <c r="Q115" s="84" t="s">
        <v>213</v>
      </c>
      <c r="R115" s="7" t="s">
        <v>1445</v>
      </c>
      <c r="S115" s="7" t="s">
        <v>1105</v>
      </c>
    </row>
    <row r="116" spans="1:19" ht="15.6" x14ac:dyDescent="0.3">
      <c r="A116" s="7"/>
      <c r="E116" t="s">
        <v>8</v>
      </c>
      <c r="F116">
        <v>3500</v>
      </c>
      <c r="G116" s="13" t="s">
        <v>64</v>
      </c>
      <c r="H116" t="s">
        <v>57</v>
      </c>
      <c r="I116" s="12" t="str">
        <f t="shared" si="5"/>
        <v>R2/3500</v>
      </c>
      <c r="M116" s="82" t="s">
        <v>1447</v>
      </c>
      <c r="N116" s="83" t="s">
        <v>1448</v>
      </c>
      <c r="O116" s="7"/>
      <c r="P116" s="7"/>
      <c r="Q116" s="7"/>
      <c r="R116" s="7"/>
      <c r="S116" s="7"/>
    </row>
    <row r="117" spans="1:19" x14ac:dyDescent="0.25">
      <c r="A117" s="7"/>
      <c r="E117" t="s">
        <v>8</v>
      </c>
      <c r="F117">
        <v>4400</v>
      </c>
      <c r="G117" s="13" t="s">
        <v>64</v>
      </c>
      <c r="H117" t="s">
        <v>57</v>
      </c>
      <c r="I117" s="12" t="str">
        <f t="shared" si="5"/>
        <v>R2/4400</v>
      </c>
      <c r="M117" s="84">
        <v>101</v>
      </c>
      <c r="N117" s="7" t="s">
        <v>1449</v>
      </c>
      <c r="O117" s="84" t="s">
        <v>1450</v>
      </c>
      <c r="P117" s="84">
        <v>51101</v>
      </c>
      <c r="Q117" s="84" t="s">
        <v>214</v>
      </c>
      <c r="R117" s="7" t="s">
        <v>1449</v>
      </c>
      <c r="S117" s="7" t="s">
        <v>1106</v>
      </c>
    </row>
    <row r="118" spans="1:19" x14ac:dyDescent="0.25">
      <c r="A118" s="7"/>
      <c r="E118" t="s">
        <v>8</v>
      </c>
      <c r="F118">
        <v>5500</v>
      </c>
      <c r="G118" s="13" t="s">
        <v>64</v>
      </c>
      <c r="H118" t="s">
        <v>57</v>
      </c>
      <c r="I118" s="12" t="str">
        <f t="shared" si="5"/>
        <v>R2/5500</v>
      </c>
      <c r="M118" s="84">
        <v>102</v>
      </c>
      <c r="N118" s="7" t="s">
        <v>1451</v>
      </c>
      <c r="O118" s="84" t="s">
        <v>1452</v>
      </c>
      <c r="P118" s="84">
        <v>51102</v>
      </c>
      <c r="Q118" s="84" t="s">
        <v>214</v>
      </c>
      <c r="R118" s="7" t="s">
        <v>1451</v>
      </c>
      <c r="S118" s="7" t="s">
        <v>1453</v>
      </c>
    </row>
    <row r="119" spans="1:19" x14ac:dyDescent="0.25">
      <c r="A119" s="7"/>
      <c r="E119" t="s">
        <v>5</v>
      </c>
      <c r="F119">
        <v>6600</v>
      </c>
      <c r="G119" s="7" t="s">
        <v>86</v>
      </c>
      <c r="H119" t="s">
        <v>57</v>
      </c>
      <c r="I119" s="12" t="str">
        <f t="shared" si="5"/>
        <v>R3/6600</v>
      </c>
      <c r="M119" s="84">
        <v>103</v>
      </c>
      <c r="N119" s="7" t="s">
        <v>1454</v>
      </c>
      <c r="O119" s="84" t="s">
        <v>1455</v>
      </c>
      <c r="P119" s="84">
        <v>51103</v>
      </c>
      <c r="Q119" s="84" t="s">
        <v>214</v>
      </c>
      <c r="R119" s="7" t="s">
        <v>1454</v>
      </c>
      <c r="S119" s="7" t="s">
        <v>1107</v>
      </c>
    </row>
    <row r="120" spans="1:19" x14ac:dyDescent="0.25">
      <c r="A120" s="7"/>
      <c r="E120" t="s">
        <v>5</v>
      </c>
      <c r="F120">
        <v>7700</v>
      </c>
      <c r="G120" s="7" t="s">
        <v>86</v>
      </c>
      <c r="H120" t="s">
        <v>57</v>
      </c>
      <c r="I120" s="12" t="str">
        <f t="shared" si="5"/>
        <v>R3/7700</v>
      </c>
      <c r="M120" s="84">
        <v>104</v>
      </c>
      <c r="N120" s="7" t="s">
        <v>1456</v>
      </c>
      <c r="O120" s="84" t="s">
        <v>1457</v>
      </c>
      <c r="P120" s="84">
        <v>51104</v>
      </c>
      <c r="Q120" s="84" t="s">
        <v>214</v>
      </c>
      <c r="R120" s="7" t="s">
        <v>1456</v>
      </c>
      <c r="S120" s="7" t="s">
        <v>1108</v>
      </c>
    </row>
    <row r="121" spans="1:19" x14ac:dyDescent="0.25">
      <c r="A121" s="7"/>
      <c r="E121" t="s">
        <v>5</v>
      </c>
      <c r="F121">
        <v>10600</v>
      </c>
      <c r="G121" s="7" t="s">
        <v>86</v>
      </c>
      <c r="H121" t="s">
        <v>57</v>
      </c>
      <c r="I121" s="12" t="str">
        <f t="shared" si="5"/>
        <v>R3/10600</v>
      </c>
      <c r="M121" s="84">
        <v>105</v>
      </c>
      <c r="N121" s="7" t="s">
        <v>1458</v>
      </c>
      <c r="O121" s="84" t="s">
        <v>1459</v>
      </c>
      <c r="P121" s="84">
        <v>51105</v>
      </c>
      <c r="Q121" s="84" t="s">
        <v>214</v>
      </c>
      <c r="R121" s="7" t="s">
        <v>1458</v>
      </c>
      <c r="S121" s="7" t="s">
        <v>1109</v>
      </c>
    </row>
    <row r="122" spans="1:19" x14ac:dyDescent="0.25">
      <c r="A122" s="7"/>
      <c r="E122" t="s">
        <v>5</v>
      </c>
      <c r="F122">
        <v>11000</v>
      </c>
      <c r="G122" s="7" t="s">
        <v>86</v>
      </c>
      <c r="H122" t="s">
        <v>57</v>
      </c>
      <c r="I122" t="str">
        <f t="shared" si="5"/>
        <v>R3/11000</v>
      </c>
      <c r="M122" s="84">
        <v>106</v>
      </c>
      <c r="N122" s="7" t="s">
        <v>1460</v>
      </c>
      <c r="O122" s="84" t="s">
        <v>1461</v>
      </c>
      <c r="P122" s="84">
        <v>51106</v>
      </c>
      <c r="Q122" s="84" t="s">
        <v>214</v>
      </c>
      <c r="R122" s="7" t="s">
        <v>1460</v>
      </c>
      <c r="S122" s="7" t="s">
        <v>1110</v>
      </c>
    </row>
    <row r="123" spans="1:19" ht="15.6" x14ac:dyDescent="0.3">
      <c r="A123" s="7"/>
      <c r="E123" t="s">
        <v>5</v>
      </c>
      <c r="F123">
        <v>13200</v>
      </c>
      <c r="G123" s="7" t="s">
        <v>86</v>
      </c>
      <c r="H123" t="s">
        <v>57</v>
      </c>
      <c r="I123" s="12" t="str">
        <f t="shared" si="5"/>
        <v>R3/13200</v>
      </c>
      <c r="M123" s="82" t="s">
        <v>1462</v>
      </c>
      <c r="N123" s="83" t="s">
        <v>1463</v>
      </c>
      <c r="O123" s="7"/>
      <c r="P123" s="7"/>
      <c r="Q123" s="7"/>
      <c r="R123" s="7"/>
      <c r="S123" s="7"/>
    </row>
    <row r="124" spans="1:19" x14ac:dyDescent="0.25">
      <c r="A124" s="7"/>
      <c r="E124" t="s">
        <v>5</v>
      </c>
      <c r="F124">
        <v>16500</v>
      </c>
      <c r="G124" s="7" t="s">
        <v>86</v>
      </c>
      <c r="H124" t="s">
        <v>57</v>
      </c>
      <c r="I124" s="12" t="str">
        <f t="shared" si="5"/>
        <v>R3/16500</v>
      </c>
      <c r="M124" s="84">
        <v>107</v>
      </c>
      <c r="N124" s="7" t="s">
        <v>1464</v>
      </c>
      <c r="O124" s="84" t="s">
        <v>1465</v>
      </c>
      <c r="P124" s="84">
        <v>51180</v>
      </c>
      <c r="Q124" s="84" t="s">
        <v>215</v>
      </c>
      <c r="R124" s="7" t="s">
        <v>1464</v>
      </c>
      <c r="S124" s="7" t="s">
        <v>1111</v>
      </c>
    </row>
    <row r="125" spans="1:19" x14ac:dyDescent="0.25">
      <c r="A125" s="7"/>
      <c r="E125" t="s">
        <v>5</v>
      </c>
      <c r="F125">
        <v>23000</v>
      </c>
      <c r="G125" s="7" t="s">
        <v>86</v>
      </c>
      <c r="H125" t="s">
        <v>57</v>
      </c>
      <c r="I125" s="12" t="str">
        <f t="shared" si="5"/>
        <v>R3/23000</v>
      </c>
      <c r="M125" s="84">
        <v>108</v>
      </c>
      <c r="N125" s="7" t="s">
        <v>1466</v>
      </c>
      <c r="O125" s="84" t="s">
        <v>1467</v>
      </c>
      <c r="P125" s="84">
        <v>51181</v>
      </c>
      <c r="Q125" s="84" t="s">
        <v>215</v>
      </c>
      <c r="R125" s="7" t="s">
        <v>1466</v>
      </c>
      <c r="S125" s="7" t="s">
        <v>1112</v>
      </c>
    </row>
    <row r="126" spans="1:19" x14ac:dyDescent="0.25">
      <c r="A126" s="7"/>
      <c r="E126" t="s">
        <v>5</v>
      </c>
      <c r="F126">
        <v>33000</v>
      </c>
      <c r="G126" s="7" t="s">
        <v>86</v>
      </c>
      <c r="H126" t="s">
        <v>57</v>
      </c>
      <c r="I126" s="12" t="str">
        <f t="shared" si="5"/>
        <v>R3/33000</v>
      </c>
      <c r="M126" s="84">
        <v>109</v>
      </c>
      <c r="N126" s="7" t="s">
        <v>1468</v>
      </c>
      <c r="O126" s="84" t="s">
        <v>1469</v>
      </c>
      <c r="P126" s="84">
        <v>51182</v>
      </c>
      <c r="Q126" s="84" t="s">
        <v>215</v>
      </c>
      <c r="R126" s="7" t="s">
        <v>1468</v>
      </c>
      <c r="S126" s="7" t="s">
        <v>1113</v>
      </c>
    </row>
    <row r="127" spans="1:19" ht="15.6" x14ac:dyDescent="0.3">
      <c r="A127" s="7"/>
      <c r="E127" t="s">
        <v>5</v>
      </c>
      <c r="F127">
        <v>41500</v>
      </c>
      <c r="G127" s="7" t="s">
        <v>86</v>
      </c>
      <c r="H127" t="s">
        <v>57</v>
      </c>
      <c r="I127" s="12" t="str">
        <f t="shared" si="5"/>
        <v>R3/41500</v>
      </c>
      <c r="M127" s="82" t="s">
        <v>1470</v>
      </c>
      <c r="N127" s="83" t="s">
        <v>1471</v>
      </c>
      <c r="O127" s="7"/>
      <c r="P127" s="7"/>
      <c r="Q127" s="7"/>
      <c r="R127" s="7"/>
      <c r="S127" s="7"/>
    </row>
    <row r="128" spans="1:19" x14ac:dyDescent="0.25">
      <c r="A128" s="7"/>
      <c r="E128" t="s">
        <v>5</v>
      </c>
      <c r="F128">
        <v>53000</v>
      </c>
      <c r="G128" s="7" t="s">
        <v>86</v>
      </c>
      <c r="H128" t="s">
        <v>57</v>
      </c>
      <c r="I128" s="12" t="str">
        <f t="shared" si="5"/>
        <v>R3/53000</v>
      </c>
      <c r="M128" s="84">
        <v>110</v>
      </c>
      <c r="N128" s="7" t="s">
        <v>1472</v>
      </c>
      <c r="O128" s="84" t="s">
        <v>1473</v>
      </c>
      <c r="P128" s="84">
        <v>51650</v>
      </c>
      <c r="Q128" s="84" t="s">
        <v>388</v>
      </c>
      <c r="R128" s="7" t="s">
        <v>1472</v>
      </c>
      <c r="S128" s="7" t="s">
        <v>1114</v>
      </c>
    </row>
    <row r="129" spans="1:19" x14ac:dyDescent="0.25">
      <c r="A129" s="7"/>
      <c r="E129" t="s">
        <v>5</v>
      </c>
      <c r="F129">
        <v>66000</v>
      </c>
      <c r="G129" s="7" t="s">
        <v>86</v>
      </c>
      <c r="H129" t="s">
        <v>57</v>
      </c>
      <c r="I129" s="12" t="str">
        <f t="shared" si="5"/>
        <v>R3/66000</v>
      </c>
      <c r="M129" s="84">
        <v>111</v>
      </c>
      <c r="N129" s="7" t="s">
        <v>1474</v>
      </c>
      <c r="O129" s="84" t="s">
        <v>1475</v>
      </c>
      <c r="P129" s="84">
        <v>51651</v>
      </c>
      <c r="Q129" s="84" t="s">
        <v>388</v>
      </c>
      <c r="R129" s="7" t="s">
        <v>1474</v>
      </c>
      <c r="S129" s="7" t="s">
        <v>1476</v>
      </c>
    </row>
    <row r="130" spans="1:19" x14ac:dyDescent="0.25">
      <c r="A130" s="7"/>
      <c r="E130" t="s">
        <v>5</v>
      </c>
      <c r="F130">
        <v>82500</v>
      </c>
      <c r="G130" s="7" t="s">
        <v>86</v>
      </c>
      <c r="H130" t="s">
        <v>57</v>
      </c>
      <c r="I130" s="12" t="str">
        <f t="shared" si="5"/>
        <v>R3/82500</v>
      </c>
      <c r="M130" s="84">
        <v>112</v>
      </c>
      <c r="N130" s="7" t="s">
        <v>1477</v>
      </c>
      <c r="O130" s="84" t="s">
        <v>1478</v>
      </c>
      <c r="P130" s="84">
        <v>51652</v>
      </c>
      <c r="Q130" s="84" t="s">
        <v>388</v>
      </c>
      <c r="R130" s="7" t="s">
        <v>1477</v>
      </c>
      <c r="S130" s="7" t="s">
        <v>1115</v>
      </c>
    </row>
    <row r="131" spans="1:19" x14ac:dyDescent="0.25">
      <c r="A131" s="7"/>
      <c r="E131" t="s">
        <v>5</v>
      </c>
      <c r="F131">
        <v>105000</v>
      </c>
      <c r="G131" s="7" t="s">
        <v>86</v>
      </c>
      <c r="H131" t="s">
        <v>57</v>
      </c>
      <c r="I131" s="12" t="str">
        <f t="shared" si="5"/>
        <v>R3/105000</v>
      </c>
      <c r="M131" s="84">
        <v>113</v>
      </c>
      <c r="N131" s="7" t="s">
        <v>1479</v>
      </c>
      <c r="O131" s="84" t="s">
        <v>1480</v>
      </c>
      <c r="P131" s="84">
        <v>51653</v>
      </c>
      <c r="Q131" s="84" t="s">
        <v>388</v>
      </c>
      <c r="R131" s="7" t="s">
        <v>1479</v>
      </c>
      <c r="S131" s="7" t="s">
        <v>1116</v>
      </c>
    </row>
    <row r="132" spans="1:19" x14ac:dyDescent="0.25">
      <c r="A132" s="7"/>
      <c r="E132" t="s">
        <v>5</v>
      </c>
      <c r="F132">
        <v>131000</v>
      </c>
      <c r="G132" s="7" t="s">
        <v>86</v>
      </c>
      <c r="H132" t="s">
        <v>57</v>
      </c>
      <c r="I132" s="12" t="str">
        <f t="shared" si="5"/>
        <v>R3/131000</v>
      </c>
      <c r="M132" s="84">
        <v>114</v>
      </c>
      <c r="N132" s="7" t="s">
        <v>1481</v>
      </c>
      <c r="O132" s="84" t="s">
        <v>1482</v>
      </c>
      <c r="P132" s="84">
        <v>51654</v>
      </c>
      <c r="Q132" s="84" t="s">
        <v>388</v>
      </c>
      <c r="R132" s="7" t="s">
        <v>1481</v>
      </c>
      <c r="S132" s="7" t="s">
        <v>1483</v>
      </c>
    </row>
    <row r="133" spans="1:19" x14ac:dyDescent="0.25">
      <c r="A133" s="7"/>
      <c r="E133" t="s">
        <v>5</v>
      </c>
      <c r="F133">
        <v>147000</v>
      </c>
      <c r="G133" s="7" t="s">
        <v>86</v>
      </c>
      <c r="H133" t="s">
        <v>57</v>
      </c>
      <c r="I133" s="12" t="str">
        <f t="shared" si="5"/>
        <v>R3/147000</v>
      </c>
      <c r="M133" s="81" t="s">
        <v>984</v>
      </c>
      <c r="N133" s="7"/>
      <c r="O133" s="7"/>
      <c r="P133" s="7"/>
      <c r="Q133" s="7"/>
      <c r="R133" s="7"/>
      <c r="S133" s="7"/>
    </row>
    <row r="134" spans="1:19" x14ac:dyDescent="0.25">
      <c r="A134" s="7"/>
      <c r="E134" t="s">
        <v>5</v>
      </c>
      <c r="F134">
        <v>164000</v>
      </c>
      <c r="G134" s="7" t="s">
        <v>86</v>
      </c>
      <c r="H134" t="s">
        <v>57</v>
      </c>
      <c r="I134" s="12" t="str">
        <f t="shared" si="5"/>
        <v>R3/164000</v>
      </c>
      <c r="M134" s="7"/>
      <c r="N134" s="7"/>
      <c r="O134" s="7"/>
      <c r="P134" s="85">
        <v>51452</v>
      </c>
      <c r="Q134" s="7"/>
      <c r="R134" s="7"/>
      <c r="S134" s="7" t="s">
        <v>1070</v>
      </c>
    </row>
    <row r="135" spans="1:19" x14ac:dyDescent="0.25">
      <c r="A135" s="7"/>
      <c r="E135" t="s">
        <v>5</v>
      </c>
      <c r="F135">
        <v>197000</v>
      </c>
      <c r="G135" s="7" t="s">
        <v>86</v>
      </c>
      <c r="H135" t="s">
        <v>57</v>
      </c>
      <c r="I135" s="12" t="str">
        <f t="shared" si="5"/>
        <v>R3/197000</v>
      </c>
    </row>
    <row r="136" spans="1:19" x14ac:dyDescent="0.25">
      <c r="A136" s="7"/>
      <c r="E136" t="s">
        <v>5</v>
      </c>
      <c r="F136">
        <v>200000</v>
      </c>
      <c r="G136" s="7" t="s">
        <v>86</v>
      </c>
      <c r="H136" t="s">
        <v>57</v>
      </c>
      <c r="I136" s="12" t="str">
        <f t="shared" ref="I136" si="6">E136&amp;"/"&amp;F136</f>
        <v>R3/200000</v>
      </c>
    </row>
    <row r="137" spans="1:19" x14ac:dyDescent="0.25">
      <c r="A137" s="7"/>
      <c r="E137" t="s">
        <v>5</v>
      </c>
      <c r="F137" s="8">
        <v>210000</v>
      </c>
      <c r="G137" s="7" t="s">
        <v>85</v>
      </c>
      <c r="H137" t="s">
        <v>57</v>
      </c>
      <c r="I137" s="12" t="str">
        <f t="shared" ref="I137:I168" si="7">E137&amp;"/"&amp;F137</f>
        <v>R3/210000</v>
      </c>
    </row>
    <row r="138" spans="1:19" x14ac:dyDescent="0.25">
      <c r="A138" s="7"/>
      <c r="E138" t="s">
        <v>5</v>
      </c>
      <c r="F138" s="8">
        <v>235000</v>
      </c>
      <c r="G138" s="7" t="s">
        <v>85</v>
      </c>
      <c r="H138" t="s">
        <v>57</v>
      </c>
      <c r="I138" s="12" t="str">
        <f t="shared" si="7"/>
        <v>R3/235000</v>
      </c>
    </row>
    <row r="139" spans="1:19" x14ac:dyDescent="0.25">
      <c r="A139" s="7"/>
      <c r="E139" t="s">
        <v>5</v>
      </c>
      <c r="F139" s="8">
        <v>240000</v>
      </c>
      <c r="G139" s="7" t="s">
        <v>85</v>
      </c>
      <c r="H139" t="s">
        <v>57</v>
      </c>
      <c r="I139" s="12" t="str">
        <f t="shared" si="7"/>
        <v>R3/240000</v>
      </c>
    </row>
    <row r="140" spans="1:19" x14ac:dyDescent="0.25">
      <c r="A140" s="7"/>
      <c r="E140" t="s">
        <v>5</v>
      </c>
      <c r="F140" s="8">
        <v>250000</v>
      </c>
      <c r="G140" s="7" t="s">
        <v>85</v>
      </c>
      <c r="H140" t="s">
        <v>57</v>
      </c>
      <c r="I140" s="12" t="str">
        <f t="shared" si="7"/>
        <v>R3/250000</v>
      </c>
    </row>
    <row r="141" spans="1:19" x14ac:dyDescent="0.25">
      <c r="A141" s="7"/>
      <c r="E141" t="s">
        <v>5</v>
      </c>
      <c r="F141" s="8">
        <v>260000</v>
      </c>
      <c r="G141" s="7" t="s">
        <v>85</v>
      </c>
      <c r="H141" t="s">
        <v>57</v>
      </c>
      <c r="I141" s="12" t="str">
        <f t="shared" si="7"/>
        <v>R3/260000</v>
      </c>
    </row>
    <row r="142" spans="1:19" x14ac:dyDescent="0.25">
      <c r="A142" s="7"/>
      <c r="E142" t="s">
        <v>5</v>
      </c>
      <c r="F142" s="8">
        <v>275000</v>
      </c>
      <c r="G142" s="7" t="s">
        <v>85</v>
      </c>
      <c r="H142" t="s">
        <v>57</v>
      </c>
      <c r="I142" s="12" t="str">
        <f t="shared" si="7"/>
        <v>R3/275000</v>
      </c>
    </row>
    <row r="143" spans="1:19" x14ac:dyDescent="0.25">
      <c r="A143" s="7"/>
      <c r="E143" t="s">
        <v>5</v>
      </c>
      <c r="F143" s="8">
        <v>279000</v>
      </c>
      <c r="G143" s="7" t="s">
        <v>85</v>
      </c>
      <c r="H143" t="s">
        <v>57</v>
      </c>
      <c r="I143" s="12" t="str">
        <f t="shared" si="7"/>
        <v>R3/279000</v>
      </c>
    </row>
    <row r="144" spans="1:19" x14ac:dyDescent="0.25">
      <c r="A144" s="7"/>
      <c r="E144" t="s">
        <v>5</v>
      </c>
      <c r="F144" s="8">
        <v>300000</v>
      </c>
      <c r="G144" s="7" t="s">
        <v>85</v>
      </c>
      <c r="H144" t="s">
        <v>57</v>
      </c>
      <c r="I144" s="12" t="str">
        <f t="shared" si="7"/>
        <v>R3/300000</v>
      </c>
    </row>
    <row r="145" spans="1:9" x14ac:dyDescent="0.25">
      <c r="A145" s="7"/>
      <c r="E145" t="s">
        <v>5</v>
      </c>
      <c r="F145" s="8">
        <v>329000</v>
      </c>
      <c r="G145" s="7" t="s">
        <v>85</v>
      </c>
      <c r="H145" t="s">
        <v>57</v>
      </c>
      <c r="I145" s="12" t="str">
        <f t="shared" si="7"/>
        <v>R3/329000</v>
      </c>
    </row>
    <row r="146" spans="1:9" x14ac:dyDescent="0.25">
      <c r="A146" s="7"/>
      <c r="E146" t="s">
        <v>5</v>
      </c>
      <c r="F146" s="8">
        <v>345000</v>
      </c>
      <c r="G146" s="7" t="s">
        <v>85</v>
      </c>
      <c r="H146" t="s">
        <v>57</v>
      </c>
      <c r="I146" s="12" t="str">
        <f t="shared" si="7"/>
        <v>R3/345000</v>
      </c>
    </row>
    <row r="147" spans="1:9" x14ac:dyDescent="0.25">
      <c r="A147" s="7"/>
      <c r="E147" t="s">
        <v>5</v>
      </c>
      <c r="F147" s="8">
        <v>350000</v>
      </c>
      <c r="G147" s="7" t="s">
        <v>85</v>
      </c>
      <c r="H147" t="s">
        <v>57</v>
      </c>
      <c r="I147" s="12" t="str">
        <f t="shared" si="7"/>
        <v>R3/350000</v>
      </c>
    </row>
    <row r="148" spans="1:9" x14ac:dyDescent="0.25">
      <c r="A148" s="7"/>
      <c r="E148" t="s">
        <v>5</v>
      </c>
      <c r="F148" s="8">
        <v>400000</v>
      </c>
      <c r="G148" s="7" t="s">
        <v>85</v>
      </c>
      <c r="H148" t="s">
        <v>57</v>
      </c>
      <c r="I148" s="12" t="str">
        <f t="shared" si="7"/>
        <v>R3/400000</v>
      </c>
    </row>
    <row r="149" spans="1:9" x14ac:dyDescent="0.25">
      <c r="A149" s="7"/>
      <c r="E149" t="s">
        <v>5</v>
      </c>
      <c r="F149" s="8">
        <v>414000</v>
      </c>
      <c r="G149" s="7" t="s">
        <v>85</v>
      </c>
      <c r="H149" t="s">
        <v>57</v>
      </c>
      <c r="I149" s="12" t="str">
        <f t="shared" si="7"/>
        <v>R3/414000</v>
      </c>
    </row>
    <row r="150" spans="1:9" x14ac:dyDescent="0.25">
      <c r="A150" s="7"/>
      <c r="E150" t="s">
        <v>5</v>
      </c>
      <c r="F150" s="8">
        <v>485000</v>
      </c>
      <c r="G150" s="7" t="s">
        <v>85</v>
      </c>
      <c r="H150" t="s">
        <v>57</v>
      </c>
      <c r="I150" s="12" t="str">
        <f t="shared" si="7"/>
        <v>R3/485000</v>
      </c>
    </row>
    <row r="151" spans="1:9" x14ac:dyDescent="0.25">
      <c r="A151" s="7"/>
      <c r="E151" t="s">
        <v>5</v>
      </c>
      <c r="F151" s="8">
        <v>500000</v>
      </c>
      <c r="G151" s="7" t="s">
        <v>85</v>
      </c>
      <c r="H151" t="s">
        <v>57</v>
      </c>
      <c r="I151" s="12" t="str">
        <f t="shared" si="7"/>
        <v>R3/500000</v>
      </c>
    </row>
    <row r="152" spans="1:9" x14ac:dyDescent="0.25">
      <c r="A152" s="7"/>
      <c r="E152" t="s">
        <v>5</v>
      </c>
      <c r="F152" s="8">
        <v>520000</v>
      </c>
      <c r="G152" s="7" t="s">
        <v>85</v>
      </c>
      <c r="H152" t="s">
        <v>57</v>
      </c>
      <c r="I152" s="12" t="str">
        <f t="shared" si="7"/>
        <v>R3/520000</v>
      </c>
    </row>
    <row r="153" spans="1:9" x14ac:dyDescent="0.25">
      <c r="A153" s="7"/>
      <c r="E153" t="s">
        <v>5</v>
      </c>
      <c r="F153" s="8">
        <v>555000</v>
      </c>
      <c r="G153" s="7" t="s">
        <v>85</v>
      </c>
      <c r="H153" t="s">
        <v>57</v>
      </c>
      <c r="I153" s="12" t="str">
        <f t="shared" si="7"/>
        <v>R3/555000</v>
      </c>
    </row>
    <row r="154" spans="1:9" x14ac:dyDescent="0.25">
      <c r="A154" s="7"/>
      <c r="E154" t="s">
        <v>5</v>
      </c>
      <c r="F154" s="8">
        <v>630000</v>
      </c>
      <c r="G154" s="7" t="s">
        <v>85</v>
      </c>
      <c r="H154" t="s">
        <v>57</v>
      </c>
      <c r="I154" s="12" t="str">
        <f t="shared" si="7"/>
        <v>R3/630000</v>
      </c>
    </row>
    <row r="155" spans="1:9" x14ac:dyDescent="0.25">
      <c r="A155" s="7"/>
      <c r="E155" t="s">
        <v>5</v>
      </c>
      <c r="F155" s="8">
        <v>690000</v>
      </c>
      <c r="G155" s="7" t="s">
        <v>85</v>
      </c>
      <c r="H155" t="s">
        <v>57</v>
      </c>
      <c r="I155" s="12" t="str">
        <f t="shared" si="7"/>
        <v>R3/690000</v>
      </c>
    </row>
    <row r="156" spans="1:9" x14ac:dyDescent="0.25">
      <c r="A156" s="7"/>
      <c r="E156" t="s">
        <v>5</v>
      </c>
      <c r="F156" s="8">
        <v>750000</v>
      </c>
      <c r="G156" s="7" t="s">
        <v>85</v>
      </c>
      <c r="H156" t="s">
        <v>57</v>
      </c>
      <c r="I156" s="12" t="str">
        <f t="shared" si="7"/>
        <v>R3/750000</v>
      </c>
    </row>
    <row r="157" spans="1:9" x14ac:dyDescent="0.25">
      <c r="A157" s="7"/>
      <c r="E157" t="s">
        <v>5</v>
      </c>
      <c r="F157" s="8">
        <v>800000</v>
      </c>
      <c r="G157" s="7" t="s">
        <v>85</v>
      </c>
      <c r="H157" t="s">
        <v>57</v>
      </c>
      <c r="I157" s="12" t="str">
        <f t="shared" si="7"/>
        <v>R3/800000</v>
      </c>
    </row>
    <row r="158" spans="1:9" x14ac:dyDescent="0.25">
      <c r="A158" s="7"/>
      <c r="E158" t="s">
        <v>5</v>
      </c>
      <c r="F158" s="8">
        <v>865000</v>
      </c>
      <c r="G158" s="7" t="s">
        <v>85</v>
      </c>
      <c r="H158" t="s">
        <v>57</v>
      </c>
      <c r="I158" s="12" t="str">
        <f t="shared" si="7"/>
        <v>R3/865000</v>
      </c>
    </row>
    <row r="159" spans="1:9" x14ac:dyDescent="0.25">
      <c r="A159" s="7"/>
      <c r="E159" t="s">
        <v>5</v>
      </c>
      <c r="F159" s="8">
        <v>1040000</v>
      </c>
      <c r="G159" s="7" t="s">
        <v>85</v>
      </c>
      <c r="H159" t="s">
        <v>57</v>
      </c>
      <c r="I159" s="12" t="str">
        <f t="shared" si="7"/>
        <v>R3/1040000</v>
      </c>
    </row>
    <row r="160" spans="1:9" x14ac:dyDescent="0.25">
      <c r="A160" s="7"/>
      <c r="E160" t="s">
        <v>5</v>
      </c>
      <c r="F160" s="8">
        <v>1110000</v>
      </c>
      <c r="G160" s="7" t="s">
        <v>85</v>
      </c>
      <c r="H160" t="s">
        <v>57</v>
      </c>
      <c r="I160" s="12" t="str">
        <f t="shared" si="7"/>
        <v>R3/1110000</v>
      </c>
    </row>
    <row r="161" spans="1:9" x14ac:dyDescent="0.25">
      <c r="A161" s="7"/>
      <c r="E161" t="s">
        <v>5</v>
      </c>
      <c r="F161" s="8">
        <v>1385000</v>
      </c>
      <c r="G161" s="7" t="s">
        <v>85</v>
      </c>
      <c r="H161" t="s">
        <v>57</v>
      </c>
      <c r="I161" s="12" t="str">
        <f t="shared" si="7"/>
        <v>R3/1385000</v>
      </c>
    </row>
    <row r="162" spans="1:9" x14ac:dyDescent="0.25">
      <c r="A162" s="7"/>
      <c r="E162" t="s">
        <v>5</v>
      </c>
      <c r="F162" s="8">
        <v>1420000</v>
      </c>
      <c r="G162" s="7" t="s">
        <v>85</v>
      </c>
      <c r="H162" t="s">
        <v>57</v>
      </c>
      <c r="I162" s="12" t="str">
        <f t="shared" si="7"/>
        <v>R3/1420000</v>
      </c>
    </row>
    <row r="163" spans="1:9" x14ac:dyDescent="0.25">
      <c r="A163" s="7"/>
      <c r="E163" t="s">
        <v>5</v>
      </c>
      <c r="F163" s="8">
        <v>1450000</v>
      </c>
      <c r="G163" s="7" t="s">
        <v>85</v>
      </c>
      <c r="H163" t="s">
        <v>57</v>
      </c>
      <c r="I163" s="12" t="str">
        <f t="shared" si="7"/>
        <v>R3/1450000</v>
      </c>
    </row>
    <row r="164" spans="1:9" x14ac:dyDescent="0.25">
      <c r="A164" s="7"/>
      <c r="E164" t="s">
        <v>5</v>
      </c>
      <c r="F164" s="8">
        <v>1500000</v>
      </c>
      <c r="G164" s="7" t="s">
        <v>85</v>
      </c>
      <c r="H164" t="s">
        <v>57</v>
      </c>
      <c r="I164" s="12" t="str">
        <f t="shared" si="7"/>
        <v>R3/1500000</v>
      </c>
    </row>
    <row r="165" spans="1:9" x14ac:dyDescent="0.25">
      <c r="A165" s="7"/>
      <c r="E165" t="s">
        <v>5</v>
      </c>
      <c r="F165" s="8">
        <v>1550000</v>
      </c>
      <c r="G165" s="7" t="s">
        <v>85</v>
      </c>
      <c r="H165" t="s">
        <v>57</v>
      </c>
      <c r="I165" s="12" t="str">
        <f t="shared" si="7"/>
        <v>R3/1550000</v>
      </c>
    </row>
    <row r="166" spans="1:9" x14ac:dyDescent="0.25">
      <c r="A166" s="7"/>
      <c r="E166" t="s">
        <v>5</v>
      </c>
      <c r="F166" s="8">
        <v>1600000</v>
      </c>
      <c r="G166" s="7" t="s">
        <v>85</v>
      </c>
      <c r="H166" t="s">
        <v>57</v>
      </c>
      <c r="I166" s="12" t="str">
        <f t="shared" si="7"/>
        <v>R3/1600000</v>
      </c>
    </row>
    <row r="167" spans="1:9" x14ac:dyDescent="0.25">
      <c r="A167" s="7"/>
      <c r="E167" t="s">
        <v>5</v>
      </c>
      <c r="F167" s="8">
        <v>1665000</v>
      </c>
      <c r="G167" s="7" t="s">
        <v>85</v>
      </c>
      <c r="H167" t="s">
        <v>57</v>
      </c>
      <c r="I167" s="12" t="str">
        <f t="shared" si="7"/>
        <v>R3/1665000</v>
      </c>
    </row>
    <row r="168" spans="1:9" x14ac:dyDescent="0.25">
      <c r="A168" s="7"/>
      <c r="E168" t="s">
        <v>5</v>
      </c>
      <c r="F168" s="8">
        <v>1730000</v>
      </c>
      <c r="G168" s="7" t="s">
        <v>85</v>
      </c>
      <c r="H168" t="s">
        <v>57</v>
      </c>
      <c r="I168" s="12" t="str">
        <f t="shared" si="7"/>
        <v>R3/1730000</v>
      </c>
    </row>
    <row r="169" spans="1:9" x14ac:dyDescent="0.25">
      <c r="A169" s="7"/>
      <c r="E169" t="s">
        <v>5</v>
      </c>
      <c r="F169" s="8">
        <v>1890000</v>
      </c>
      <c r="G169" s="7" t="s">
        <v>85</v>
      </c>
      <c r="H169" t="s">
        <v>57</v>
      </c>
      <c r="I169" s="12" t="str">
        <f t="shared" ref="I169:I198" si="8">E169&amp;"/"&amp;F169</f>
        <v>R3/1890000</v>
      </c>
    </row>
    <row r="170" spans="1:9" x14ac:dyDescent="0.25">
      <c r="A170" s="7"/>
      <c r="E170" t="s">
        <v>5</v>
      </c>
      <c r="F170" s="8">
        <v>2180000</v>
      </c>
      <c r="G170" s="7" t="s">
        <v>85</v>
      </c>
      <c r="H170" t="s">
        <v>57</v>
      </c>
      <c r="I170" s="12" t="str">
        <f t="shared" si="8"/>
        <v>R3/2180000</v>
      </c>
    </row>
    <row r="171" spans="1:9" x14ac:dyDescent="0.25">
      <c r="A171" s="7"/>
      <c r="E171" t="s">
        <v>5</v>
      </c>
      <c r="F171" s="8">
        <v>2400000</v>
      </c>
      <c r="G171" s="7" t="s">
        <v>85</v>
      </c>
      <c r="H171" t="s">
        <v>57</v>
      </c>
      <c r="I171" s="12" t="str">
        <f t="shared" si="8"/>
        <v>R3/2400000</v>
      </c>
    </row>
    <row r="172" spans="1:9" x14ac:dyDescent="0.25">
      <c r="A172" s="7"/>
      <c r="E172" t="s">
        <v>5</v>
      </c>
      <c r="F172" s="8">
        <v>2500000</v>
      </c>
      <c r="G172" s="7" t="s">
        <v>85</v>
      </c>
      <c r="H172" t="s">
        <v>57</v>
      </c>
      <c r="I172" s="12" t="str">
        <f t="shared" si="8"/>
        <v>R3/2500000</v>
      </c>
    </row>
    <row r="173" spans="1:9" x14ac:dyDescent="0.25">
      <c r="A173" s="7"/>
      <c r="E173" t="s">
        <v>5</v>
      </c>
      <c r="F173" s="8">
        <v>2770000</v>
      </c>
      <c r="G173" s="7" t="s">
        <v>85</v>
      </c>
      <c r="H173" t="s">
        <v>57</v>
      </c>
      <c r="I173" s="12" t="str">
        <f t="shared" si="8"/>
        <v>R3/2770000</v>
      </c>
    </row>
    <row r="174" spans="1:9" x14ac:dyDescent="0.25">
      <c r="A174" s="7"/>
      <c r="E174" t="s">
        <v>5</v>
      </c>
      <c r="F174" s="8">
        <v>3000000</v>
      </c>
      <c r="G174" s="7" t="s">
        <v>85</v>
      </c>
      <c r="H174" t="s">
        <v>57</v>
      </c>
      <c r="I174" s="12" t="str">
        <f t="shared" si="8"/>
        <v>R3/3000000</v>
      </c>
    </row>
    <row r="175" spans="1:9" x14ac:dyDescent="0.25">
      <c r="A175" s="7"/>
      <c r="E175" t="s">
        <v>5</v>
      </c>
      <c r="F175" s="8">
        <v>3465000</v>
      </c>
      <c r="G175" s="7" t="s">
        <v>85</v>
      </c>
      <c r="H175" t="s">
        <v>57</v>
      </c>
      <c r="I175" s="12" t="str">
        <f t="shared" si="8"/>
        <v>R3/3465000</v>
      </c>
    </row>
    <row r="176" spans="1:9" x14ac:dyDescent="0.25">
      <c r="A176" s="7"/>
      <c r="E176" t="s">
        <v>5</v>
      </c>
      <c r="F176" s="8">
        <v>3800000</v>
      </c>
      <c r="G176" s="7" t="s">
        <v>85</v>
      </c>
      <c r="H176" t="s">
        <v>57</v>
      </c>
      <c r="I176" s="12" t="str">
        <f t="shared" si="8"/>
        <v>R3/3800000</v>
      </c>
    </row>
    <row r="177" spans="1:9" x14ac:dyDescent="0.25">
      <c r="A177" s="7"/>
      <c r="E177" t="s">
        <v>5</v>
      </c>
      <c r="F177" s="8">
        <v>4330000</v>
      </c>
      <c r="G177" s="7" t="s">
        <v>85</v>
      </c>
      <c r="H177" t="s">
        <v>57</v>
      </c>
      <c r="I177" s="12" t="str">
        <f t="shared" si="8"/>
        <v>R3/4330000</v>
      </c>
    </row>
    <row r="178" spans="1:9" x14ac:dyDescent="0.25">
      <c r="A178" s="7"/>
      <c r="E178" t="s">
        <v>5</v>
      </c>
      <c r="F178" s="8">
        <v>5540000</v>
      </c>
      <c r="G178" s="7" t="s">
        <v>85</v>
      </c>
      <c r="H178" t="s">
        <v>57</v>
      </c>
      <c r="I178" s="12" t="str">
        <f t="shared" si="8"/>
        <v>R3/5540000</v>
      </c>
    </row>
    <row r="179" spans="1:9" x14ac:dyDescent="0.25">
      <c r="A179" s="7"/>
      <c r="E179" t="s">
        <v>5</v>
      </c>
      <c r="F179" s="8">
        <v>6340000</v>
      </c>
      <c r="G179" s="7" t="s">
        <v>85</v>
      </c>
      <c r="H179" t="s">
        <v>57</v>
      </c>
      <c r="I179" s="12" t="str">
        <f t="shared" si="8"/>
        <v>R3/6340000</v>
      </c>
    </row>
    <row r="180" spans="1:9" x14ac:dyDescent="0.25">
      <c r="A180" s="7"/>
      <c r="E180" t="s">
        <v>5</v>
      </c>
      <c r="F180" s="8">
        <v>6930000</v>
      </c>
      <c r="G180" s="7" t="s">
        <v>85</v>
      </c>
      <c r="H180" t="s">
        <v>57</v>
      </c>
      <c r="I180" s="12" t="str">
        <f t="shared" si="8"/>
        <v>R3/6930000</v>
      </c>
    </row>
    <row r="181" spans="1:9" x14ac:dyDescent="0.25">
      <c r="A181" s="7"/>
      <c r="E181" t="s">
        <v>5</v>
      </c>
      <c r="F181" s="8">
        <v>7965000</v>
      </c>
      <c r="G181" s="7" t="s">
        <v>85</v>
      </c>
      <c r="H181" t="s">
        <v>57</v>
      </c>
      <c r="I181" s="12" t="str">
        <f t="shared" si="8"/>
        <v>R3/7965000</v>
      </c>
    </row>
    <row r="182" spans="1:9" x14ac:dyDescent="0.25">
      <c r="A182" s="7"/>
      <c r="E182" t="s">
        <v>5</v>
      </c>
      <c r="F182" s="8">
        <v>8300000</v>
      </c>
      <c r="G182" s="7" t="s">
        <v>85</v>
      </c>
      <c r="H182" t="s">
        <v>57</v>
      </c>
      <c r="I182" s="12" t="str">
        <f t="shared" si="8"/>
        <v>R3/8300000</v>
      </c>
    </row>
    <row r="183" spans="1:9" x14ac:dyDescent="0.25">
      <c r="A183" s="7"/>
      <c r="E183" t="s">
        <v>5</v>
      </c>
      <c r="F183" s="8">
        <v>8660000</v>
      </c>
      <c r="G183" s="7" t="s">
        <v>85</v>
      </c>
      <c r="H183" t="s">
        <v>57</v>
      </c>
      <c r="I183" s="12" t="str">
        <f t="shared" si="8"/>
        <v>R3/8660000</v>
      </c>
    </row>
    <row r="184" spans="1:9" x14ac:dyDescent="0.25">
      <c r="A184" s="7"/>
      <c r="E184" t="s">
        <v>5</v>
      </c>
      <c r="F184" s="8">
        <v>9500000</v>
      </c>
      <c r="G184" s="7" t="s">
        <v>85</v>
      </c>
      <c r="H184" t="s">
        <v>57</v>
      </c>
      <c r="I184" s="12" t="str">
        <f t="shared" si="8"/>
        <v>R3/9500000</v>
      </c>
    </row>
    <row r="185" spans="1:9" x14ac:dyDescent="0.25">
      <c r="A185" s="7"/>
      <c r="E185" t="s">
        <v>5</v>
      </c>
      <c r="F185" s="8">
        <v>9690000</v>
      </c>
      <c r="G185" s="7" t="s">
        <v>85</v>
      </c>
      <c r="H185" t="s">
        <v>57</v>
      </c>
      <c r="I185" s="12" t="str">
        <f t="shared" si="8"/>
        <v>R3/9690000</v>
      </c>
    </row>
    <row r="186" spans="1:9" x14ac:dyDescent="0.25">
      <c r="A186" s="7"/>
      <c r="E186" t="s">
        <v>5</v>
      </c>
      <c r="F186" s="8">
        <v>10000000</v>
      </c>
      <c r="G186" s="7" t="s">
        <v>85</v>
      </c>
      <c r="H186" t="s">
        <v>57</v>
      </c>
      <c r="I186" s="12" t="str">
        <f t="shared" si="8"/>
        <v>R3/10000000</v>
      </c>
    </row>
    <row r="187" spans="1:9" x14ac:dyDescent="0.25">
      <c r="A187" s="7"/>
      <c r="E187" t="s">
        <v>5</v>
      </c>
      <c r="F187" s="8">
        <v>10380000</v>
      </c>
      <c r="G187" s="7" t="s">
        <v>85</v>
      </c>
      <c r="H187" t="s">
        <v>57</v>
      </c>
      <c r="I187" s="12" t="str">
        <f t="shared" si="8"/>
        <v>R3/10380000</v>
      </c>
    </row>
    <row r="188" spans="1:9" x14ac:dyDescent="0.25">
      <c r="A188" s="7"/>
      <c r="E188" t="s">
        <v>5</v>
      </c>
      <c r="F188" s="8">
        <v>10500000</v>
      </c>
      <c r="G188" s="7" t="s">
        <v>85</v>
      </c>
      <c r="H188" t="s">
        <v>57</v>
      </c>
      <c r="I188" s="12" t="str">
        <f t="shared" si="8"/>
        <v>R3/10500000</v>
      </c>
    </row>
    <row r="189" spans="1:9" x14ac:dyDescent="0.25">
      <c r="A189" s="7"/>
      <c r="E189" t="s">
        <v>5</v>
      </c>
      <c r="F189" s="8">
        <v>10600000</v>
      </c>
      <c r="G189" s="7" t="s">
        <v>85</v>
      </c>
      <c r="H189" t="s">
        <v>57</v>
      </c>
      <c r="I189" s="12" t="str">
        <f t="shared" si="8"/>
        <v>R3/10600000</v>
      </c>
    </row>
    <row r="190" spans="1:9" x14ac:dyDescent="0.25">
      <c r="A190" s="7"/>
      <c r="E190" t="s">
        <v>5</v>
      </c>
      <c r="F190" s="8">
        <v>11000000</v>
      </c>
      <c r="G190" s="7" t="s">
        <v>85</v>
      </c>
      <c r="H190" t="s">
        <v>57</v>
      </c>
      <c r="I190" s="12" t="str">
        <f t="shared" si="8"/>
        <v>R3/11000000</v>
      </c>
    </row>
    <row r="191" spans="1:9" x14ac:dyDescent="0.25">
      <c r="A191" s="7"/>
      <c r="E191" t="s">
        <v>5</v>
      </c>
      <c r="F191" s="8">
        <v>11300000</v>
      </c>
      <c r="G191" s="7" t="s">
        <v>85</v>
      </c>
      <c r="H191" t="s">
        <v>57</v>
      </c>
      <c r="I191" s="12" t="str">
        <f t="shared" si="8"/>
        <v>R3/11300000</v>
      </c>
    </row>
    <row r="192" spans="1:9" x14ac:dyDescent="0.25">
      <c r="A192" s="7"/>
      <c r="E192" t="s">
        <v>5</v>
      </c>
      <c r="F192" s="8">
        <v>11420000</v>
      </c>
      <c r="G192" s="7" t="s">
        <v>85</v>
      </c>
      <c r="H192" t="s">
        <v>57</v>
      </c>
      <c r="I192" s="12" t="str">
        <f t="shared" si="8"/>
        <v>R3/11420000</v>
      </c>
    </row>
    <row r="193" spans="1:9" x14ac:dyDescent="0.25">
      <c r="A193" s="7"/>
      <c r="E193" t="s">
        <v>5</v>
      </c>
      <c r="F193" s="8">
        <v>12000000</v>
      </c>
      <c r="G193" s="7" t="s">
        <v>85</v>
      </c>
      <c r="H193" t="s">
        <v>57</v>
      </c>
      <c r="I193" s="12" t="str">
        <f t="shared" si="8"/>
        <v>R3/12000000</v>
      </c>
    </row>
    <row r="194" spans="1:9" x14ac:dyDescent="0.25">
      <c r="A194" s="7"/>
      <c r="E194" t="s">
        <v>5</v>
      </c>
      <c r="F194" s="8">
        <v>12125000</v>
      </c>
      <c r="G194" s="7" t="s">
        <v>85</v>
      </c>
      <c r="H194" t="s">
        <v>57</v>
      </c>
      <c r="I194" s="12" t="str">
        <f t="shared" si="8"/>
        <v>R3/12125000</v>
      </c>
    </row>
    <row r="195" spans="1:9" x14ac:dyDescent="0.25">
      <c r="A195" s="7"/>
      <c r="E195" t="s">
        <v>5</v>
      </c>
      <c r="F195" s="8">
        <v>12990000</v>
      </c>
      <c r="G195" s="7" t="s">
        <v>85</v>
      </c>
      <c r="H195" t="s">
        <v>57</v>
      </c>
      <c r="I195" s="12" t="str">
        <f t="shared" si="8"/>
        <v>R3/12990000</v>
      </c>
    </row>
    <row r="196" spans="1:9" x14ac:dyDescent="0.25">
      <c r="A196" s="7"/>
      <c r="E196" t="s">
        <v>5</v>
      </c>
      <c r="F196" s="8">
        <v>13000000</v>
      </c>
      <c r="G196" s="7" t="s">
        <v>85</v>
      </c>
      <c r="H196" t="s">
        <v>57</v>
      </c>
      <c r="I196" s="12" t="str">
        <f t="shared" si="8"/>
        <v>R3/13000000</v>
      </c>
    </row>
    <row r="197" spans="1:9" x14ac:dyDescent="0.25">
      <c r="A197" s="7"/>
      <c r="E197" t="s">
        <v>5</v>
      </c>
      <c r="F197" s="8">
        <v>13500000</v>
      </c>
      <c r="G197" s="7" t="s">
        <v>85</v>
      </c>
      <c r="H197" t="s">
        <v>57</v>
      </c>
      <c r="I197" s="12" t="str">
        <f t="shared" si="8"/>
        <v>R3/13500000</v>
      </c>
    </row>
    <row r="198" spans="1:9" x14ac:dyDescent="0.25">
      <c r="A198" s="7"/>
      <c r="E198" t="s">
        <v>5</v>
      </c>
      <c r="F198" s="8">
        <v>13650000</v>
      </c>
      <c r="G198" s="7" t="s">
        <v>85</v>
      </c>
      <c r="H198" t="s">
        <v>57</v>
      </c>
      <c r="I198" s="12" t="str">
        <f t="shared" si="8"/>
        <v>R3/13650000</v>
      </c>
    </row>
    <row r="199" spans="1:9" x14ac:dyDescent="0.25">
      <c r="A199" s="7"/>
      <c r="E199" t="s">
        <v>5</v>
      </c>
      <c r="F199" s="8">
        <v>13800000</v>
      </c>
      <c r="G199" s="7" t="s">
        <v>85</v>
      </c>
      <c r="H199" t="s">
        <v>57</v>
      </c>
      <c r="I199" s="12" t="str">
        <f t="shared" ref="I199:I261" si="9">E199&amp;"/"&amp;F199</f>
        <v>R3/13800000</v>
      </c>
    </row>
    <row r="200" spans="1:9" x14ac:dyDescent="0.25">
      <c r="A200" s="7"/>
      <c r="E200" t="s">
        <v>5</v>
      </c>
      <c r="F200" s="8">
        <v>13840000</v>
      </c>
      <c r="G200" s="7" t="s">
        <v>85</v>
      </c>
      <c r="H200" t="s">
        <v>57</v>
      </c>
      <c r="I200" s="12" t="str">
        <f t="shared" si="9"/>
        <v>R3/13840000</v>
      </c>
    </row>
    <row r="201" spans="1:9" x14ac:dyDescent="0.25">
      <c r="E201" t="s">
        <v>5</v>
      </c>
      <c r="F201" s="8">
        <v>13860000</v>
      </c>
      <c r="G201" s="7" t="s">
        <v>85</v>
      </c>
      <c r="H201" t="s">
        <v>57</v>
      </c>
      <c r="I201" s="12" t="str">
        <f t="shared" si="9"/>
        <v>R3/13860000</v>
      </c>
    </row>
    <row r="202" spans="1:9" x14ac:dyDescent="0.25">
      <c r="E202" t="s">
        <v>5</v>
      </c>
      <c r="F202" s="8">
        <v>14500000</v>
      </c>
      <c r="G202" s="7" t="s">
        <v>85</v>
      </c>
      <c r="H202" t="s">
        <v>57</v>
      </c>
      <c r="I202" s="12" t="str">
        <f t="shared" si="9"/>
        <v>R3/14500000</v>
      </c>
    </row>
    <row r="203" spans="1:9" x14ac:dyDescent="0.25">
      <c r="E203" t="s">
        <v>5</v>
      </c>
      <c r="F203" s="8">
        <v>15000000</v>
      </c>
      <c r="G203" s="7" t="s">
        <v>85</v>
      </c>
      <c r="H203" t="s">
        <v>57</v>
      </c>
      <c r="I203" s="12" t="str">
        <f t="shared" si="9"/>
        <v>R3/15000000</v>
      </c>
    </row>
    <row r="204" spans="1:9" x14ac:dyDescent="0.25">
      <c r="E204" t="s">
        <v>5</v>
      </c>
      <c r="F204" s="8">
        <v>15500000</v>
      </c>
      <c r="G204" s="7" t="s">
        <v>85</v>
      </c>
      <c r="H204" t="s">
        <v>57</v>
      </c>
      <c r="I204" s="12" t="str">
        <f t="shared" si="9"/>
        <v>R3/15500000</v>
      </c>
    </row>
    <row r="205" spans="1:9" x14ac:dyDescent="0.25">
      <c r="E205" t="s">
        <v>5</v>
      </c>
      <c r="F205" s="8">
        <v>16000000</v>
      </c>
      <c r="G205" s="7" t="s">
        <v>85</v>
      </c>
      <c r="H205" t="s">
        <v>57</v>
      </c>
      <c r="I205" s="12" t="str">
        <f t="shared" si="9"/>
        <v>R3/16000000</v>
      </c>
    </row>
    <row r="206" spans="1:9" x14ac:dyDescent="0.25">
      <c r="E206" t="s">
        <v>5</v>
      </c>
      <c r="F206" s="8">
        <v>16300000</v>
      </c>
      <c r="G206" s="7" t="s">
        <v>85</v>
      </c>
      <c r="H206" t="s">
        <v>57</v>
      </c>
      <c r="I206" s="12" t="str">
        <f t="shared" si="9"/>
        <v>R3/16300000</v>
      </c>
    </row>
    <row r="207" spans="1:9" x14ac:dyDescent="0.25">
      <c r="E207" t="s">
        <v>5</v>
      </c>
      <c r="F207" s="8">
        <v>18000000</v>
      </c>
      <c r="G207" s="7" t="s">
        <v>85</v>
      </c>
      <c r="H207" t="s">
        <v>57</v>
      </c>
      <c r="I207" s="12" t="str">
        <f t="shared" si="9"/>
        <v>R3/18000000</v>
      </c>
    </row>
    <row r="208" spans="1:9" x14ac:dyDescent="0.25">
      <c r="E208" t="s">
        <v>5</v>
      </c>
      <c r="F208" s="8">
        <v>18430000</v>
      </c>
      <c r="G208" s="7" t="s">
        <v>85</v>
      </c>
      <c r="H208" t="s">
        <v>57</v>
      </c>
      <c r="I208" s="12" t="str">
        <f t="shared" si="9"/>
        <v>R3/18430000</v>
      </c>
    </row>
    <row r="209" spans="5:9" x14ac:dyDescent="0.25">
      <c r="E209" t="s">
        <v>5</v>
      </c>
      <c r="F209" s="8">
        <v>19000000</v>
      </c>
      <c r="G209" s="7" t="s">
        <v>85</v>
      </c>
      <c r="H209" t="s">
        <v>57</v>
      </c>
      <c r="I209" s="12" t="str">
        <f t="shared" si="9"/>
        <v>R3/19000000</v>
      </c>
    </row>
    <row r="210" spans="5:9" x14ac:dyDescent="0.25">
      <c r="E210" t="s">
        <v>5</v>
      </c>
      <c r="F210" s="8">
        <v>19500000</v>
      </c>
      <c r="G210" s="7" t="s">
        <v>85</v>
      </c>
      <c r="H210" t="s">
        <v>57</v>
      </c>
      <c r="I210" s="12" t="str">
        <f t="shared" si="9"/>
        <v>R3/19500000</v>
      </c>
    </row>
    <row r="211" spans="5:9" x14ac:dyDescent="0.25">
      <c r="E211" t="s">
        <v>5</v>
      </c>
      <c r="F211" s="8">
        <v>20000000</v>
      </c>
      <c r="G211" s="7" t="s">
        <v>85</v>
      </c>
      <c r="H211" t="s">
        <v>57</v>
      </c>
      <c r="I211" s="12" t="str">
        <f t="shared" si="9"/>
        <v>R3/20000000</v>
      </c>
    </row>
    <row r="212" spans="5:9" x14ac:dyDescent="0.25">
      <c r="E212" t="s">
        <v>5</v>
      </c>
      <c r="F212" s="8">
        <v>23000000</v>
      </c>
      <c r="G212" s="7" t="s">
        <v>85</v>
      </c>
      <c r="H212" t="s">
        <v>57</v>
      </c>
      <c r="I212" s="12" t="str">
        <f t="shared" si="9"/>
        <v>R3/23000000</v>
      </c>
    </row>
    <row r="213" spans="5:9" x14ac:dyDescent="0.25">
      <c r="E213" t="s">
        <v>5</v>
      </c>
      <c r="F213" s="8">
        <v>24000000</v>
      </c>
      <c r="G213" s="7" t="s">
        <v>85</v>
      </c>
      <c r="H213" t="s">
        <v>57</v>
      </c>
      <c r="I213" s="12" t="str">
        <f t="shared" si="9"/>
        <v>R3/24000000</v>
      </c>
    </row>
    <row r="214" spans="5:9" x14ac:dyDescent="0.25">
      <c r="E214" t="s">
        <v>5</v>
      </c>
      <c r="F214" s="8">
        <v>26000000</v>
      </c>
      <c r="G214" s="7" t="s">
        <v>85</v>
      </c>
      <c r="H214" t="s">
        <v>57</v>
      </c>
      <c r="I214" s="12" t="str">
        <f t="shared" si="9"/>
        <v>R3/26000000</v>
      </c>
    </row>
    <row r="215" spans="5:9" x14ac:dyDescent="0.25">
      <c r="E215" t="s">
        <v>5</v>
      </c>
      <c r="F215" s="8">
        <v>28000000</v>
      </c>
      <c r="G215" s="7" t="s">
        <v>85</v>
      </c>
      <c r="H215" t="s">
        <v>57</v>
      </c>
      <c r="I215" s="12" t="str">
        <f t="shared" si="9"/>
        <v>R3/28000000</v>
      </c>
    </row>
    <row r="216" spans="5:9" x14ac:dyDescent="0.25">
      <c r="E216" t="s">
        <v>5</v>
      </c>
      <c r="F216" s="14">
        <v>29500000</v>
      </c>
      <c r="G216" s="7" t="s">
        <v>85</v>
      </c>
      <c r="H216" t="s">
        <v>57</v>
      </c>
      <c r="I216" s="12" t="str">
        <f t="shared" si="9"/>
        <v>R3/29500000</v>
      </c>
    </row>
    <row r="217" spans="5:9" x14ac:dyDescent="0.25">
      <c r="E217" t="s">
        <v>5</v>
      </c>
      <c r="F217" s="8">
        <v>30000000</v>
      </c>
      <c r="G217" s="7" t="s">
        <v>85</v>
      </c>
      <c r="H217" t="s">
        <v>57</v>
      </c>
      <c r="I217" s="12" t="str">
        <f t="shared" si="9"/>
        <v>R3/30000000</v>
      </c>
    </row>
    <row r="218" spans="5:9" x14ac:dyDescent="0.25">
      <c r="E218" t="s">
        <v>6</v>
      </c>
      <c r="F218" s="8">
        <v>450</v>
      </c>
      <c r="G218" s="7" t="s">
        <v>44</v>
      </c>
      <c r="H218" t="s">
        <v>54</v>
      </c>
      <c r="I218" t="str">
        <f t="shared" si="9"/>
        <v>B1/450</v>
      </c>
    </row>
    <row r="219" spans="5:9" x14ac:dyDescent="0.25">
      <c r="E219" t="s">
        <v>6</v>
      </c>
      <c r="F219" s="8">
        <v>900</v>
      </c>
      <c r="G219" s="7" t="s">
        <v>45</v>
      </c>
      <c r="H219" t="s">
        <v>54</v>
      </c>
      <c r="I219" t="str">
        <f t="shared" si="9"/>
        <v>B1/900</v>
      </c>
    </row>
    <row r="220" spans="5:9" x14ac:dyDescent="0.25">
      <c r="E220" t="s">
        <v>6</v>
      </c>
      <c r="F220" s="8">
        <v>1300</v>
      </c>
      <c r="G220" s="7" t="s">
        <v>31</v>
      </c>
      <c r="H220" t="s">
        <v>54</v>
      </c>
      <c r="I220" t="str">
        <f t="shared" si="9"/>
        <v>B1/1300</v>
      </c>
    </row>
    <row r="221" spans="5:9" x14ac:dyDescent="0.25">
      <c r="E221" t="s">
        <v>6</v>
      </c>
      <c r="F221" s="8">
        <v>2200</v>
      </c>
      <c r="G221" s="7" t="s">
        <v>82</v>
      </c>
      <c r="H221" t="s">
        <v>54</v>
      </c>
      <c r="I221" t="str">
        <f t="shared" si="9"/>
        <v>B1/2200</v>
      </c>
    </row>
    <row r="222" spans="5:9" x14ac:dyDescent="0.25">
      <c r="E222" t="s">
        <v>6</v>
      </c>
      <c r="F222" s="8">
        <v>3500</v>
      </c>
      <c r="G222" s="7" t="s">
        <v>82</v>
      </c>
      <c r="H222" t="s">
        <v>54</v>
      </c>
      <c r="I222" t="str">
        <f t="shared" si="9"/>
        <v>B1/3500</v>
      </c>
    </row>
    <row r="223" spans="5:9" x14ac:dyDescent="0.25">
      <c r="E223" t="s">
        <v>6</v>
      </c>
      <c r="F223" s="8">
        <v>4400</v>
      </c>
      <c r="G223" s="7" t="s">
        <v>82</v>
      </c>
      <c r="H223" t="s">
        <v>54</v>
      </c>
      <c r="I223" t="str">
        <f t="shared" si="9"/>
        <v>B1/4400</v>
      </c>
    </row>
    <row r="224" spans="5:9" x14ac:dyDescent="0.25">
      <c r="E224" t="s">
        <v>6</v>
      </c>
      <c r="F224" s="8">
        <v>5500</v>
      </c>
      <c r="G224" s="7" t="s">
        <v>82</v>
      </c>
      <c r="H224" t="s">
        <v>54</v>
      </c>
      <c r="I224" t="str">
        <f t="shared" si="9"/>
        <v>B1/5500</v>
      </c>
    </row>
    <row r="225" spans="5:9" x14ac:dyDescent="0.25">
      <c r="E225" t="s">
        <v>4</v>
      </c>
      <c r="F225" s="8">
        <v>6600</v>
      </c>
      <c r="G225" s="7" t="s">
        <v>82</v>
      </c>
      <c r="H225" t="s">
        <v>54</v>
      </c>
      <c r="I225" t="str">
        <f t="shared" si="9"/>
        <v>B2/6600</v>
      </c>
    </row>
    <row r="226" spans="5:9" x14ac:dyDescent="0.25">
      <c r="E226" t="s">
        <v>4</v>
      </c>
      <c r="F226" s="8">
        <v>7700</v>
      </c>
      <c r="G226" s="7" t="s">
        <v>82</v>
      </c>
      <c r="H226" t="s">
        <v>54</v>
      </c>
      <c r="I226" t="str">
        <f t="shared" si="9"/>
        <v>B2/7700</v>
      </c>
    </row>
    <row r="227" spans="5:9" x14ac:dyDescent="0.25">
      <c r="E227" t="s">
        <v>4</v>
      </c>
      <c r="F227" s="8">
        <v>10600</v>
      </c>
      <c r="G227" s="7" t="s">
        <v>82</v>
      </c>
      <c r="H227" t="s">
        <v>54</v>
      </c>
      <c r="I227" t="str">
        <f t="shared" si="9"/>
        <v>B2/10600</v>
      </c>
    </row>
    <row r="228" spans="5:9" x14ac:dyDescent="0.25">
      <c r="E228" t="s">
        <v>4</v>
      </c>
      <c r="F228" s="8">
        <v>11000</v>
      </c>
      <c r="G228" s="7" t="s">
        <v>82</v>
      </c>
      <c r="H228" t="s">
        <v>54</v>
      </c>
      <c r="I228" t="str">
        <f t="shared" si="9"/>
        <v>B2/11000</v>
      </c>
    </row>
    <row r="229" spans="5:9" x14ac:dyDescent="0.25">
      <c r="E229" t="s">
        <v>4</v>
      </c>
      <c r="F229" s="8">
        <v>13200</v>
      </c>
      <c r="G229" s="7" t="s">
        <v>82</v>
      </c>
      <c r="H229" t="s">
        <v>54</v>
      </c>
      <c r="I229" t="str">
        <f t="shared" si="9"/>
        <v>B2/13200</v>
      </c>
    </row>
    <row r="230" spans="5:9" x14ac:dyDescent="0.25">
      <c r="E230" t="s">
        <v>4</v>
      </c>
      <c r="F230" s="8">
        <v>16500</v>
      </c>
      <c r="G230" s="7" t="s">
        <v>82</v>
      </c>
      <c r="H230" t="s">
        <v>54</v>
      </c>
      <c r="I230" t="str">
        <f t="shared" si="9"/>
        <v>B2/16500</v>
      </c>
    </row>
    <row r="231" spans="5:9" x14ac:dyDescent="0.25">
      <c r="E231" t="s">
        <v>4</v>
      </c>
      <c r="F231">
        <v>23000</v>
      </c>
      <c r="G231" s="7" t="s">
        <v>82</v>
      </c>
      <c r="H231" t="s">
        <v>54</v>
      </c>
      <c r="I231" t="str">
        <f t="shared" si="9"/>
        <v>B2/23000</v>
      </c>
    </row>
    <row r="232" spans="5:9" x14ac:dyDescent="0.25">
      <c r="E232" t="s">
        <v>4</v>
      </c>
      <c r="F232">
        <v>33000</v>
      </c>
      <c r="G232" s="7" t="s">
        <v>82</v>
      </c>
      <c r="H232" t="s">
        <v>54</v>
      </c>
      <c r="I232" t="str">
        <f t="shared" si="9"/>
        <v>B2/33000</v>
      </c>
    </row>
    <row r="233" spans="5:9" x14ac:dyDescent="0.25">
      <c r="E233" t="s">
        <v>4</v>
      </c>
      <c r="F233">
        <v>41500</v>
      </c>
      <c r="G233" s="7" t="s">
        <v>82</v>
      </c>
      <c r="H233" t="s">
        <v>54</v>
      </c>
      <c r="I233" t="str">
        <f t="shared" si="9"/>
        <v>B2/41500</v>
      </c>
    </row>
    <row r="234" spans="5:9" x14ac:dyDescent="0.25">
      <c r="E234" t="s">
        <v>4</v>
      </c>
      <c r="F234">
        <v>53000</v>
      </c>
      <c r="G234" s="7" t="s">
        <v>82</v>
      </c>
      <c r="H234" t="s">
        <v>54</v>
      </c>
      <c r="I234" t="str">
        <f t="shared" si="9"/>
        <v>B2/53000</v>
      </c>
    </row>
    <row r="235" spans="5:9" x14ac:dyDescent="0.25">
      <c r="E235" t="s">
        <v>4</v>
      </c>
      <c r="F235">
        <v>66000</v>
      </c>
      <c r="G235" s="7" t="s">
        <v>82</v>
      </c>
      <c r="H235" t="s">
        <v>54</v>
      </c>
      <c r="I235" t="str">
        <f t="shared" si="9"/>
        <v>B2/66000</v>
      </c>
    </row>
    <row r="236" spans="5:9" x14ac:dyDescent="0.25">
      <c r="E236" t="s">
        <v>4</v>
      </c>
      <c r="F236">
        <v>82500</v>
      </c>
      <c r="G236" s="7" t="s">
        <v>82</v>
      </c>
      <c r="H236" t="s">
        <v>54</v>
      </c>
      <c r="I236" t="str">
        <f t="shared" si="9"/>
        <v>B2/82500</v>
      </c>
    </row>
    <row r="237" spans="5:9" x14ac:dyDescent="0.25">
      <c r="E237" t="s">
        <v>4</v>
      </c>
      <c r="F237">
        <v>105000</v>
      </c>
      <c r="G237" s="7" t="s">
        <v>82</v>
      </c>
      <c r="H237" t="s">
        <v>54</v>
      </c>
      <c r="I237" t="str">
        <f t="shared" si="9"/>
        <v>B2/105000</v>
      </c>
    </row>
    <row r="238" spans="5:9" x14ac:dyDescent="0.25">
      <c r="E238" t="s">
        <v>4</v>
      </c>
      <c r="F238">
        <v>131000</v>
      </c>
      <c r="G238" s="7" t="s">
        <v>82</v>
      </c>
      <c r="H238" t="s">
        <v>54</v>
      </c>
      <c r="I238" t="str">
        <f t="shared" si="9"/>
        <v>B2/131000</v>
      </c>
    </row>
    <row r="239" spans="5:9" x14ac:dyDescent="0.25">
      <c r="E239" t="s">
        <v>4</v>
      </c>
      <c r="F239">
        <v>147000</v>
      </c>
      <c r="G239" s="7" t="s">
        <v>82</v>
      </c>
      <c r="H239" t="s">
        <v>54</v>
      </c>
      <c r="I239" t="str">
        <f t="shared" si="9"/>
        <v>B2/147000</v>
      </c>
    </row>
    <row r="240" spans="5:9" x14ac:dyDescent="0.25">
      <c r="E240" t="s">
        <v>4</v>
      </c>
      <c r="F240">
        <v>164000</v>
      </c>
      <c r="G240" s="7" t="s">
        <v>82</v>
      </c>
      <c r="H240" t="s">
        <v>54</v>
      </c>
      <c r="I240" t="str">
        <f t="shared" si="9"/>
        <v>B2/164000</v>
      </c>
    </row>
    <row r="241" spans="5:9" x14ac:dyDescent="0.25">
      <c r="E241" t="s">
        <v>4</v>
      </c>
      <c r="F241">
        <v>197000</v>
      </c>
      <c r="G241" s="7" t="s">
        <v>82</v>
      </c>
      <c r="H241" t="s">
        <v>54</v>
      </c>
      <c r="I241" t="str">
        <f t="shared" si="9"/>
        <v>B2/197000</v>
      </c>
    </row>
    <row r="242" spans="5:9" x14ac:dyDescent="0.25">
      <c r="E242" t="s">
        <v>4</v>
      </c>
      <c r="F242">
        <v>200000</v>
      </c>
      <c r="G242" s="7" t="s">
        <v>82</v>
      </c>
      <c r="H242" t="s">
        <v>54</v>
      </c>
      <c r="I242" t="str">
        <f t="shared" si="9"/>
        <v>B2/200000</v>
      </c>
    </row>
    <row r="243" spans="5:9" x14ac:dyDescent="0.25">
      <c r="E243" t="s">
        <v>4</v>
      </c>
      <c r="F243">
        <v>200000</v>
      </c>
      <c r="G243" s="7" t="s">
        <v>82</v>
      </c>
      <c r="H243" t="s">
        <v>54</v>
      </c>
      <c r="I243" t="str">
        <f t="shared" si="9"/>
        <v>B2/200000</v>
      </c>
    </row>
    <row r="244" spans="5:9" x14ac:dyDescent="0.25">
      <c r="E244" t="s">
        <v>17</v>
      </c>
      <c r="F244">
        <v>210000</v>
      </c>
      <c r="G244" s="7" t="s">
        <v>66</v>
      </c>
      <c r="H244" t="s">
        <v>54</v>
      </c>
      <c r="I244" t="str">
        <f t="shared" si="9"/>
        <v>B3/210000</v>
      </c>
    </row>
    <row r="245" spans="5:9" x14ac:dyDescent="0.25">
      <c r="E245" t="s">
        <v>17</v>
      </c>
      <c r="F245">
        <v>235000</v>
      </c>
      <c r="G245" s="7" t="s">
        <v>66</v>
      </c>
      <c r="H245" t="s">
        <v>54</v>
      </c>
      <c r="I245" t="str">
        <f t="shared" si="9"/>
        <v>B3/235000</v>
      </c>
    </row>
    <row r="246" spans="5:9" x14ac:dyDescent="0.25">
      <c r="E246" t="s">
        <v>17</v>
      </c>
      <c r="F246">
        <v>240000</v>
      </c>
      <c r="G246" s="7" t="s">
        <v>66</v>
      </c>
      <c r="H246" t="s">
        <v>54</v>
      </c>
      <c r="I246" t="str">
        <f t="shared" si="9"/>
        <v>B3/240000</v>
      </c>
    </row>
    <row r="247" spans="5:9" x14ac:dyDescent="0.25">
      <c r="E247" t="s">
        <v>17</v>
      </c>
      <c r="F247">
        <v>250000</v>
      </c>
      <c r="G247" s="7" t="s">
        <v>66</v>
      </c>
      <c r="H247" t="s">
        <v>54</v>
      </c>
      <c r="I247" t="str">
        <f t="shared" si="9"/>
        <v>B3/250000</v>
      </c>
    </row>
    <row r="248" spans="5:9" x14ac:dyDescent="0.25">
      <c r="E248" t="s">
        <v>17</v>
      </c>
      <c r="F248">
        <v>260000</v>
      </c>
      <c r="G248" s="7" t="s">
        <v>66</v>
      </c>
      <c r="H248" t="s">
        <v>54</v>
      </c>
      <c r="I248" t="str">
        <f t="shared" si="9"/>
        <v>B3/260000</v>
      </c>
    </row>
    <row r="249" spans="5:9" x14ac:dyDescent="0.25">
      <c r="E249" t="s">
        <v>17</v>
      </c>
      <c r="F249">
        <v>275000</v>
      </c>
      <c r="G249" s="7" t="s">
        <v>66</v>
      </c>
      <c r="H249" t="s">
        <v>54</v>
      </c>
      <c r="I249" t="str">
        <f t="shared" si="9"/>
        <v>B3/275000</v>
      </c>
    </row>
    <row r="250" spans="5:9" x14ac:dyDescent="0.25">
      <c r="E250" t="s">
        <v>17</v>
      </c>
      <c r="F250">
        <v>279000</v>
      </c>
      <c r="G250" s="7" t="s">
        <v>66</v>
      </c>
      <c r="H250" t="s">
        <v>54</v>
      </c>
      <c r="I250" t="str">
        <f t="shared" si="9"/>
        <v>B3/279000</v>
      </c>
    </row>
    <row r="251" spans="5:9" x14ac:dyDescent="0.25">
      <c r="E251" t="s">
        <v>17</v>
      </c>
      <c r="F251">
        <v>300000</v>
      </c>
      <c r="G251" s="7" t="s">
        <v>66</v>
      </c>
      <c r="H251" t="s">
        <v>54</v>
      </c>
      <c r="I251" t="str">
        <f t="shared" si="9"/>
        <v>B3/300000</v>
      </c>
    </row>
    <row r="252" spans="5:9" x14ac:dyDescent="0.25">
      <c r="E252" t="s">
        <v>17</v>
      </c>
      <c r="F252">
        <v>329000</v>
      </c>
      <c r="G252" s="7" t="s">
        <v>66</v>
      </c>
      <c r="H252" t="s">
        <v>54</v>
      </c>
      <c r="I252" t="str">
        <f t="shared" si="9"/>
        <v>B3/329000</v>
      </c>
    </row>
    <row r="253" spans="5:9" x14ac:dyDescent="0.25">
      <c r="E253" t="s">
        <v>17</v>
      </c>
      <c r="F253">
        <v>345000</v>
      </c>
      <c r="G253" s="7" t="s">
        <v>66</v>
      </c>
      <c r="H253" t="s">
        <v>54</v>
      </c>
      <c r="I253" t="str">
        <f t="shared" si="9"/>
        <v>B3/345000</v>
      </c>
    </row>
    <row r="254" spans="5:9" x14ac:dyDescent="0.25">
      <c r="E254" t="s">
        <v>17</v>
      </c>
      <c r="F254" s="8">
        <v>350000</v>
      </c>
      <c r="G254" s="7" t="s">
        <v>66</v>
      </c>
      <c r="H254" t="s">
        <v>54</v>
      </c>
      <c r="I254" t="str">
        <f t="shared" si="9"/>
        <v>B3/350000</v>
      </c>
    </row>
    <row r="255" spans="5:9" x14ac:dyDescent="0.25">
      <c r="E255" t="s">
        <v>17</v>
      </c>
      <c r="F255" s="8">
        <v>400000</v>
      </c>
      <c r="G255" s="7" t="s">
        <v>66</v>
      </c>
      <c r="H255" t="s">
        <v>54</v>
      </c>
      <c r="I255" t="str">
        <f t="shared" si="9"/>
        <v>B3/400000</v>
      </c>
    </row>
    <row r="256" spans="5:9" x14ac:dyDescent="0.25">
      <c r="E256" t="s">
        <v>17</v>
      </c>
      <c r="F256" s="8">
        <v>414000</v>
      </c>
      <c r="G256" s="7" t="s">
        <v>66</v>
      </c>
      <c r="H256" t="s">
        <v>54</v>
      </c>
      <c r="I256" t="str">
        <f t="shared" si="9"/>
        <v>B3/414000</v>
      </c>
    </row>
    <row r="257" spans="5:9" x14ac:dyDescent="0.25">
      <c r="E257" t="s">
        <v>17</v>
      </c>
      <c r="F257" s="8">
        <v>485000</v>
      </c>
      <c r="G257" s="7" t="s">
        <v>66</v>
      </c>
      <c r="H257" t="s">
        <v>54</v>
      </c>
      <c r="I257" t="str">
        <f t="shared" si="9"/>
        <v>B3/485000</v>
      </c>
    </row>
    <row r="258" spans="5:9" x14ac:dyDescent="0.25">
      <c r="E258" t="s">
        <v>17</v>
      </c>
      <c r="F258" s="8">
        <v>500000</v>
      </c>
      <c r="G258" s="7" t="s">
        <v>66</v>
      </c>
      <c r="H258" t="s">
        <v>54</v>
      </c>
      <c r="I258" t="str">
        <f t="shared" si="9"/>
        <v>B3/500000</v>
      </c>
    </row>
    <row r="259" spans="5:9" x14ac:dyDescent="0.25">
      <c r="E259" t="s">
        <v>17</v>
      </c>
      <c r="F259" s="8">
        <v>520000</v>
      </c>
      <c r="G259" s="7" t="s">
        <v>66</v>
      </c>
      <c r="H259" t="s">
        <v>54</v>
      </c>
      <c r="I259" t="str">
        <f t="shared" si="9"/>
        <v>B3/520000</v>
      </c>
    </row>
    <row r="260" spans="5:9" x14ac:dyDescent="0.25">
      <c r="E260" t="s">
        <v>17</v>
      </c>
      <c r="F260" s="8">
        <v>555000</v>
      </c>
      <c r="G260" s="7" t="s">
        <v>66</v>
      </c>
      <c r="H260" t="s">
        <v>54</v>
      </c>
      <c r="I260" t="str">
        <f t="shared" si="9"/>
        <v>B3/555000</v>
      </c>
    </row>
    <row r="261" spans="5:9" x14ac:dyDescent="0.25">
      <c r="E261" t="s">
        <v>17</v>
      </c>
      <c r="F261" s="8">
        <v>630000</v>
      </c>
      <c r="G261" s="7" t="s">
        <v>66</v>
      </c>
      <c r="H261" t="s">
        <v>54</v>
      </c>
      <c r="I261" t="str">
        <f t="shared" si="9"/>
        <v>B3/630000</v>
      </c>
    </row>
    <row r="262" spans="5:9" x14ac:dyDescent="0.25">
      <c r="E262" t="s">
        <v>17</v>
      </c>
      <c r="F262" s="8">
        <v>690000</v>
      </c>
      <c r="G262" s="7" t="s">
        <v>66</v>
      </c>
      <c r="H262" t="s">
        <v>54</v>
      </c>
      <c r="I262" t="str">
        <f t="shared" ref="I262:I330" si="10">E262&amp;"/"&amp;F262</f>
        <v>B3/690000</v>
      </c>
    </row>
    <row r="263" spans="5:9" x14ac:dyDescent="0.25">
      <c r="E263" t="s">
        <v>17</v>
      </c>
      <c r="F263" s="8">
        <v>750000</v>
      </c>
      <c r="G263" s="7" t="s">
        <v>66</v>
      </c>
      <c r="H263" t="s">
        <v>54</v>
      </c>
      <c r="I263" t="str">
        <f t="shared" si="10"/>
        <v>B3/750000</v>
      </c>
    </row>
    <row r="264" spans="5:9" x14ac:dyDescent="0.25">
      <c r="E264" t="s">
        <v>17</v>
      </c>
      <c r="F264" s="8">
        <v>800000</v>
      </c>
      <c r="G264" s="7" t="s">
        <v>66</v>
      </c>
      <c r="H264" t="s">
        <v>54</v>
      </c>
      <c r="I264" t="str">
        <f t="shared" si="10"/>
        <v>B3/800000</v>
      </c>
    </row>
    <row r="265" spans="5:9" x14ac:dyDescent="0.25">
      <c r="E265" t="s">
        <v>17</v>
      </c>
      <c r="F265" s="8">
        <v>865000</v>
      </c>
      <c r="G265" s="7" t="s">
        <v>66</v>
      </c>
      <c r="H265" t="s">
        <v>54</v>
      </c>
      <c r="I265" t="str">
        <f t="shared" si="10"/>
        <v>B3/865000</v>
      </c>
    </row>
    <row r="266" spans="5:9" x14ac:dyDescent="0.25">
      <c r="E266" t="s">
        <v>17</v>
      </c>
      <c r="F266" s="8">
        <v>1040000</v>
      </c>
      <c r="G266" s="7" t="s">
        <v>66</v>
      </c>
      <c r="H266" t="s">
        <v>54</v>
      </c>
      <c r="I266" t="str">
        <f t="shared" si="10"/>
        <v>B3/1040000</v>
      </c>
    </row>
    <row r="267" spans="5:9" x14ac:dyDescent="0.25">
      <c r="E267" t="s">
        <v>17</v>
      </c>
      <c r="F267" s="8">
        <v>1110000</v>
      </c>
      <c r="G267" s="7" t="s">
        <v>66</v>
      </c>
      <c r="H267" t="s">
        <v>54</v>
      </c>
      <c r="I267" t="str">
        <f t="shared" si="10"/>
        <v>B3/1110000</v>
      </c>
    </row>
    <row r="268" spans="5:9" x14ac:dyDescent="0.25">
      <c r="E268" t="s">
        <v>17</v>
      </c>
      <c r="F268" s="8">
        <v>1385000</v>
      </c>
      <c r="G268" s="7" t="s">
        <v>66</v>
      </c>
      <c r="H268" t="s">
        <v>54</v>
      </c>
      <c r="I268" t="str">
        <f t="shared" si="10"/>
        <v>B3/1385000</v>
      </c>
    </row>
    <row r="269" spans="5:9" x14ac:dyDescent="0.25">
      <c r="E269" t="s">
        <v>17</v>
      </c>
      <c r="F269" s="8">
        <v>1420000</v>
      </c>
      <c r="G269" s="7" t="s">
        <v>66</v>
      </c>
      <c r="H269" t="s">
        <v>54</v>
      </c>
      <c r="I269" t="str">
        <f t="shared" si="10"/>
        <v>B3/1420000</v>
      </c>
    </row>
    <row r="270" spans="5:9" x14ac:dyDescent="0.25">
      <c r="E270" t="s">
        <v>17</v>
      </c>
      <c r="F270" s="8">
        <v>1450000</v>
      </c>
      <c r="G270" s="7" t="s">
        <v>66</v>
      </c>
      <c r="H270" t="s">
        <v>54</v>
      </c>
      <c r="I270" t="str">
        <f t="shared" si="10"/>
        <v>B3/1450000</v>
      </c>
    </row>
    <row r="271" spans="5:9" x14ac:dyDescent="0.25">
      <c r="E271" t="s">
        <v>17</v>
      </c>
      <c r="F271" s="8">
        <v>1500000</v>
      </c>
      <c r="G271" s="7" t="s">
        <v>66</v>
      </c>
      <c r="H271" t="s">
        <v>54</v>
      </c>
      <c r="I271" t="str">
        <f t="shared" si="10"/>
        <v>B3/1500000</v>
      </c>
    </row>
    <row r="272" spans="5:9" x14ac:dyDescent="0.25">
      <c r="E272" t="s">
        <v>17</v>
      </c>
      <c r="F272" s="8">
        <v>1550000</v>
      </c>
      <c r="G272" s="7" t="s">
        <v>66</v>
      </c>
      <c r="H272" t="s">
        <v>54</v>
      </c>
      <c r="I272" t="str">
        <f t="shared" si="10"/>
        <v>B3/1550000</v>
      </c>
    </row>
    <row r="273" spans="5:9" x14ac:dyDescent="0.25">
      <c r="E273" t="s">
        <v>17</v>
      </c>
      <c r="F273" s="8">
        <v>1600000</v>
      </c>
      <c r="G273" s="7" t="s">
        <v>66</v>
      </c>
      <c r="H273" t="s">
        <v>54</v>
      </c>
      <c r="I273" t="str">
        <f t="shared" si="10"/>
        <v>B3/1600000</v>
      </c>
    </row>
    <row r="274" spans="5:9" x14ac:dyDescent="0.25">
      <c r="E274" t="s">
        <v>17</v>
      </c>
      <c r="F274" s="8">
        <v>1665000</v>
      </c>
      <c r="G274" s="7" t="s">
        <v>66</v>
      </c>
      <c r="H274" t="s">
        <v>54</v>
      </c>
      <c r="I274" t="str">
        <f t="shared" si="10"/>
        <v>B3/1665000</v>
      </c>
    </row>
    <row r="275" spans="5:9" x14ac:dyDescent="0.25">
      <c r="E275" t="s">
        <v>17</v>
      </c>
      <c r="F275" s="8">
        <v>1730000</v>
      </c>
      <c r="G275" s="7" t="s">
        <v>66</v>
      </c>
      <c r="H275" t="s">
        <v>54</v>
      </c>
      <c r="I275" t="str">
        <f t="shared" si="10"/>
        <v>B3/1730000</v>
      </c>
    </row>
    <row r="276" spans="5:9" x14ac:dyDescent="0.25">
      <c r="E276" t="s">
        <v>17</v>
      </c>
      <c r="F276" s="8">
        <v>1890000</v>
      </c>
      <c r="G276" s="7" t="s">
        <v>66</v>
      </c>
      <c r="H276" t="s">
        <v>54</v>
      </c>
      <c r="I276" t="str">
        <f t="shared" si="10"/>
        <v>B3/1890000</v>
      </c>
    </row>
    <row r="277" spans="5:9" x14ac:dyDescent="0.25">
      <c r="E277" t="s">
        <v>17</v>
      </c>
      <c r="F277" s="8">
        <v>2180000</v>
      </c>
      <c r="G277" s="7" t="s">
        <v>66</v>
      </c>
      <c r="H277" t="s">
        <v>54</v>
      </c>
      <c r="I277" t="str">
        <f t="shared" si="10"/>
        <v>B3/2180000</v>
      </c>
    </row>
    <row r="278" spans="5:9" x14ac:dyDescent="0.25">
      <c r="E278" t="s">
        <v>17</v>
      </c>
      <c r="F278" s="8">
        <v>2400000</v>
      </c>
      <c r="G278" s="7" t="s">
        <v>66</v>
      </c>
      <c r="H278" t="s">
        <v>54</v>
      </c>
      <c r="I278" t="str">
        <f t="shared" si="10"/>
        <v>B3/2400000</v>
      </c>
    </row>
    <row r="279" spans="5:9" x14ac:dyDescent="0.25">
      <c r="E279" t="s">
        <v>17</v>
      </c>
      <c r="F279" s="8">
        <v>2500000</v>
      </c>
      <c r="G279" s="7" t="s">
        <v>66</v>
      </c>
      <c r="H279" t="s">
        <v>54</v>
      </c>
      <c r="I279" t="str">
        <f t="shared" si="10"/>
        <v>B3/2500000</v>
      </c>
    </row>
    <row r="280" spans="5:9" x14ac:dyDescent="0.25">
      <c r="E280" t="s">
        <v>17</v>
      </c>
      <c r="F280" s="8">
        <v>2770000</v>
      </c>
      <c r="G280" s="7" t="s">
        <v>66</v>
      </c>
      <c r="H280" t="s">
        <v>54</v>
      </c>
      <c r="I280" t="str">
        <f t="shared" si="10"/>
        <v>B3/2770000</v>
      </c>
    </row>
    <row r="281" spans="5:9" x14ac:dyDescent="0.25">
      <c r="E281" t="s">
        <v>17</v>
      </c>
      <c r="F281" s="8">
        <v>3000000</v>
      </c>
      <c r="G281" s="7" t="s">
        <v>66</v>
      </c>
      <c r="H281" t="s">
        <v>54</v>
      </c>
      <c r="I281" t="str">
        <f t="shared" si="10"/>
        <v>B3/3000000</v>
      </c>
    </row>
    <row r="282" spans="5:9" x14ac:dyDescent="0.25">
      <c r="E282" t="s">
        <v>17</v>
      </c>
      <c r="F282" s="8">
        <v>3465000</v>
      </c>
      <c r="G282" s="7" t="s">
        <v>66</v>
      </c>
      <c r="H282" t="s">
        <v>54</v>
      </c>
      <c r="I282" t="str">
        <f t="shared" si="10"/>
        <v>B3/3465000</v>
      </c>
    </row>
    <row r="283" spans="5:9" x14ac:dyDescent="0.25">
      <c r="E283" t="s">
        <v>17</v>
      </c>
      <c r="F283" s="8">
        <v>3800000</v>
      </c>
      <c r="G283" s="7" t="s">
        <v>66</v>
      </c>
      <c r="H283" t="s">
        <v>54</v>
      </c>
      <c r="I283" t="str">
        <f t="shared" si="10"/>
        <v>B3/3800000</v>
      </c>
    </row>
    <row r="284" spans="5:9" x14ac:dyDescent="0.25">
      <c r="E284" t="s">
        <v>17</v>
      </c>
      <c r="F284" s="8">
        <v>4330000</v>
      </c>
      <c r="G284" s="7" t="s">
        <v>66</v>
      </c>
      <c r="H284" t="s">
        <v>54</v>
      </c>
      <c r="I284" t="str">
        <f t="shared" si="10"/>
        <v>B3/4330000</v>
      </c>
    </row>
    <row r="285" spans="5:9" x14ac:dyDescent="0.25">
      <c r="E285" t="s">
        <v>17</v>
      </c>
      <c r="F285" s="8">
        <v>5540000</v>
      </c>
      <c r="G285" s="7" t="s">
        <v>66</v>
      </c>
      <c r="H285" t="s">
        <v>54</v>
      </c>
      <c r="I285" t="str">
        <f t="shared" si="10"/>
        <v>B3/5540000</v>
      </c>
    </row>
    <row r="286" spans="5:9" x14ac:dyDescent="0.25">
      <c r="E286" t="s">
        <v>17</v>
      </c>
      <c r="F286" s="8">
        <v>6340000</v>
      </c>
      <c r="G286" s="7" t="s">
        <v>66</v>
      </c>
      <c r="H286" t="s">
        <v>54</v>
      </c>
      <c r="I286" t="str">
        <f t="shared" si="10"/>
        <v>B3/6340000</v>
      </c>
    </row>
    <row r="287" spans="5:9" x14ac:dyDescent="0.25">
      <c r="E287" t="s">
        <v>17</v>
      </c>
      <c r="F287" s="8">
        <v>6930000</v>
      </c>
      <c r="G287" s="7" t="s">
        <v>66</v>
      </c>
      <c r="H287" t="s">
        <v>54</v>
      </c>
      <c r="I287" t="str">
        <f t="shared" si="10"/>
        <v>B3/6930000</v>
      </c>
    </row>
    <row r="288" spans="5:9" x14ac:dyDescent="0.25">
      <c r="E288" t="s">
        <v>17</v>
      </c>
      <c r="F288" s="8">
        <v>7965000</v>
      </c>
      <c r="G288" s="7" t="s">
        <v>66</v>
      </c>
      <c r="H288" t="s">
        <v>54</v>
      </c>
      <c r="I288" t="str">
        <f t="shared" si="10"/>
        <v>B3/7965000</v>
      </c>
    </row>
    <row r="289" spans="5:9" x14ac:dyDescent="0.25">
      <c r="E289" t="s">
        <v>17</v>
      </c>
      <c r="F289" s="8">
        <v>8300000</v>
      </c>
      <c r="G289" s="7" t="s">
        <v>66</v>
      </c>
      <c r="H289" t="s">
        <v>54</v>
      </c>
      <c r="I289" t="str">
        <f t="shared" si="10"/>
        <v>B3/8300000</v>
      </c>
    </row>
    <row r="290" spans="5:9" x14ac:dyDescent="0.25">
      <c r="E290" t="s">
        <v>17</v>
      </c>
      <c r="F290" s="8">
        <v>8660000</v>
      </c>
      <c r="G290" s="7" t="s">
        <v>66</v>
      </c>
      <c r="H290" t="s">
        <v>54</v>
      </c>
      <c r="I290" t="str">
        <f t="shared" si="10"/>
        <v>B3/8660000</v>
      </c>
    </row>
    <row r="291" spans="5:9" x14ac:dyDescent="0.25">
      <c r="E291" t="s">
        <v>17</v>
      </c>
      <c r="F291" s="8">
        <v>9500000</v>
      </c>
      <c r="G291" s="7" t="s">
        <v>66</v>
      </c>
      <c r="H291" t="s">
        <v>54</v>
      </c>
      <c r="I291" t="str">
        <f t="shared" si="10"/>
        <v>B3/9500000</v>
      </c>
    </row>
    <row r="292" spans="5:9" x14ac:dyDescent="0.25">
      <c r="E292" t="s">
        <v>17</v>
      </c>
      <c r="F292" s="8">
        <v>9690000</v>
      </c>
      <c r="G292" s="7" t="s">
        <v>66</v>
      </c>
      <c r="H292" t="s">
        <v>54</v>
      </c>
      <c r="I292" t="str">
        <f t="shared" si="10"/>
        <v>B3/9690000</v>
      </c>
    </row>
    <row r="293" spans="5:9" x14ac:dyDescent="0.25">
      <c r="E293" t="s">
        <v>17</v>
      </c>
      <c r="F293" s="8">
        <v>10000000</v>
      </c>
      <c r="G293" s="7" t="s">
        <v>66</v>
      </c>
      <c r="H293" t="s">
        <v>54</v>
      </c>
      <c r="I293" t="str">
        <f t="shared" si="10"/>
        <v>B3/10000000</v>
      </c>
    </row>
    <row r="294" spans="5:9" x14ac:dyDescent="0.25">
      <c r="E294" t="s">
        <v>17</v>
      </c>
      <c r="F294" s="8">
        <v>10380000</v>
      </c>
      <c r="G294" s="7" t="s">
        <v>66</v>
      </c>
      <c r="H294" t="s">
        <v>54</v>
      </c>
      <c r="I294" t="str">
        <f t="shared" si="10"/>
        <v>B3/10380000</v>
      </c>
    </row>
    <row r="295" spans="5:9" x14ac:dyDescent="0.25">
      <c r="E295" t="s">
        <v>17</v>
      </c>
      <c r="F295" s="8">
        <v>10500000</v>
      </c>
      <c r="G295" s="7" t="s">
        <v>66</v>
      </c>
      <c r="H295" t="s">
        <v>54</v>
      </c>
      <c r="I295" t="str">
        <f t="shared" si="10"/>
        <v>B3/10500000</v>
      </c>
    </row>
    <row r="296" spans="5:9" x14ac:dyDescent="0.25">
      <c r="E296" t="s">
        <v>17</v>
      </c>
      <c r="F296" s="8">
        <v>10600000</v>
      </c>
      <c r="G296" s="7" t="s">
        <v>66</v>
      </c>
      <c r="H296" t="s">
        <v>54</v>
      </c>
      <c r="I296" t="str">
        <f t="shared" si="10"/>
        <v>B3/10600000</v>
      </c>
    </row>
    <row r="297" spans="5:9" x14ac:dyDescent="0.25">
      <c r="E297" t="s">
        <v>17</v>
      </c>
      <c r="F297" s="8">
        <v>11000000</v>
      </c>
      <c r="G297" s="7" t="s">
        <v>66</v>
      </c>
      <c r="H297" t="s">
        <v>54</v>
      </c>
      <c r="I297" t="str">
        <f t="shared" si="10"/>
        <v>B3/11000000</v>
      </c>
    </row>
    <row r="298" spans="5:9" x14ac:dyDescent="0.25">
      <c r="E298" t="s">
        <v>17</v>
      </c>
      <c r="F298" s="8">
        <v>11300000</v>
      </c>
      <c r="G298" s="7" t="s">
        <v>66</v>
      </c>
      <c r="H298" t="s">
        <v>54</v>
      </c>
      <c r="I298" t="str">
        <f t="shared" si="10"/>
        <v>B3/11300000</v>
      </c>
    </row>
    <row r="299" spans="5:9" x14ac:dyDescent="0.25">
      <c r="E299" t="s">
        <v>17</v>
      </c>
      <c r="F299" s="8">
        <v>11420000</v>
      </c>
      <c r="G299" s="7" t="s">
        <v>66</v>
      </c>
      <c r="H299" t="s">
        <v>54</v>
      </c>
      <c r="I299" t="str">
        <f t="shared" si="10"/>
        <v>B3/11420000</v>
      </c>
    </row>
    <row r="300" spans="5:9" x14ac:dyDescent="0.25">
      <c r="E300" t="s">
        <v>17</v>
      </c>
      <c r="F300" s="8">
        <v>12000000</v>
      </c>
      <c r="G300" s="7" t="s">
        <v>66</v>
      </c>
      <c r="H300" t="s">
        <v>54</v>
      </c>
      <c r="I300" t="str">
        <f t="shared" si="10"/>
        <v>B3/12000000</v>
      </c>
    </row>
    <row r="301" spans="5:9" x14ac:dyDescent="0.25">
      <c r="E301" t="s">
        <v>17</v>
      </c>
      <c r="F301" s="8">
        <v>12125000</v>
      </c>
      <c r="G301" s="7" t="s">
        <v>66</v>
      </c>
      <c r="H301" t="s">
        <v>54</v>
      </c>
      <c r="I301" t="str">
        <f t="shared" si="10"/>
        <v>B3/12125000</v>
      </c>
    </row>
    <row r="302" spans="5:9" x14ac:dyDescent="0.25">
      <c r="E302" t="s">
        <v>17</v>
      </c>
      <c r="F302" s="8">
        <v>12990000</v>
      </c>
      <c r="G302" s="7" t="s">
        <v>66</v>
      </c>
      <c r="H302" t="s">
        <v>54</v>
      </c>
      <c r="I302" t="str">
        <f t="shared" si="10"/>
        <v>B3/12990000</v>
      </c>
    </row>
    <row r="303" spans="5:9" x14ac:dyDescent="0.25">
      <c r="E303" t="s">
        <v>17</v>
      </c>
      <c r="F303" s="8">
        <v>13000000</v>
      </c>
      <c r="G303" s="7" t="s">
        <v>66</v>
      </c>
      <c r="H303" t="s">
        <v>54</v>
      </c>
      <c r="I303" t="str">
        <f t="shared" si="10"/>
        <v>B3/13000000</v>
      </c>
    </row>
    <row r="304" spans="5:9" x14ac:dyDescent="0.25">
      <c r="E304" t="s">
        <v>17</v>
      </c>
      <c r="F304" s="8">
        <v>13500000</v>
      </c>
      <c r="G304" s="7" t="s">
        <v>66</v>
      </c>
      <c r="H304" t="s">
        <v>54</v>
      </c>
      <c r="I304" t="str">
        <f t="shared" si="10"/>
        <v>B3/13500000</v>
      </c>
    </row>
    <row r="305" spans="5:9" x14ac:dyDescent="0.25">
      <c r="E305" t="s">
        <v>17</v>
      </c>
      <c r="F305" s="8">
        <v>13650000</v>
      </c>
      <c r="G305" s="7" t="s">
        <v>66</v>
      </c>
      <c r="H305" t="s">
        <v>54</v>
      </c>
      <c r="I305" t="str">
        <f t="shared" si="10"/>
        <v>B3/13650000</v>
      </c>
    </row>
    <row r="306" spans="5:9" x14ac:dyDescent="0.25">
      <c r="E306" t="s">
        <v>17</v>
      </c>
      <c r="F306" s="8">
        <v>13800000</v>
      </c>
      <c r="G306" s="7" t="s">
        <v>66</v>
      </c>
      <c r="H306" t="s">
        <v>54</v>
      </c>
      <c r="I306" t="str">
        <f t="shared" si="10"/>
        <v>B3/13800000</v>
      </c>
    </row>
    <row r="307" spans="5:9" x14ac:dyDescent="0.25">
      <c r="E307" t="s">
        <v>17</v>
      </c>
      <c r="F307" s="8">
        <v>13840000</v>
      </c>
      <c r="G307" s="7" t="s">
        <v>66</v>
      </c>
      <c r="H307" t="s">
        <v>54</v>
      </c>
      <c r="I307" t="str">
        <f t="shared" si="10"/>
        <v>B3/13840000</v>
      </c>
    </row>
    <row r="308" spans="5:9" x14ac:dyDescent="0.25">
      <c r="E308" t="s">
        <v>17</v>
      </c>
      <c r="F308" s="8">
        <v>13860000</v>
      </c>
      <c r="G308" s="7" t="s">
        <v>66</v>
      </c>
      <c r="H308" t="s">
        <v>54</v>
      </c>
      <c r="I308" t="str">
        <f t="shared" si="10"/>
        <v>B3/13860000</v>
      </c>
    </row>
    <row r="309" spans="5:9" x14ac:dyDescent="0.25">
      <c r="E309" t="s">
        <v>17</v>
      </c>
      <c r="F309" s="8">
        <v>14500000</v>
      </c>
      <c r="G309" s="7" t="s">
        <v>66</v>
      </c>
      <c r="H309" t="s">
        <v>54</v>
      </c>
      <c r="I309" t="str">
        <f t="shared" si="10"/>
        <v>B3/14500000</v>
      </c>
    </row>
    <row r="310" spans="5:9" x14ac:dyDescent="0.25">
      <c r="E310" t="s">
        <v>17</v>
      </c>
      <c r="F310" s="8">
        <v>15000000</v>
      </c>
      <c r="G310" s="7" t="s">
        <v>66</v>
      </c>
      <c r="H310" t="s">
        <v>54</v>
      </c>
      <c r="I310" t="str">
        <f t="shared" si="10"/>
        <v>B3/15000000</v>
      </c>
    </row>
    <row r="311" spans="5:9" x14ac:dyDescent="0.25">
      <c r="E311" t="s">
        <v>17</v>
      </c>
      <c r="F311" s="8">
        <v>15500000</v>
      </c>
      <c r="G311" s="7" t="s">
        <v>66</v>
      </c>
      <c r="H311" t="s">
        <v>54</v>
      </c>
      <c r="I311" t="str">
        <f t="shared" si="10"/>
        <v>B3/15500000</v>
      </c>
    </row>
    <row r="312" spans="5:9" x14ac:dyDescent="0.25">
      <c r="E312" t="s">
        <v>17</v>
      </c>
      <c r="F312" s="8">
        <v>16000000</v>
      </c>
      <c r="G312" s="7" t="s">
        <v>66</v>
      </c>
      <c r="H312" t="s">
        <v>54</v>
      </c>
      <c r="I312" t="str">
        <f t="shared" si="10"/>
        <v>B3/16000000</v>
      </c>
    </row>
    <row r="313" spans="5:9" x14ac:dyDescent="0.25">
      <c r="E313" t="s">
        <v>17</v>
      </c>
      <c r="F313" s="8">
        <v>16300000</v>
      </c>
      <c r="G313" s="7" t="s">
        <v>66</v>
      </c>
      <c r="H313" t="s">
        <v>54</v>
      </c>
      <c r="I313" t="str">
        <f t="shared" si="10"/>
        <v>B3/16300000</v>
      </c>
    </row>
    <row r="314" spans="5:9" x14ac:dyDescent="0.25">
      <c r="E314" t="s">
        <v>17</v>
      </c>
      <c r="F314" s="8">
        <v>18000000</v>
      </c>
      <c r="G314" s="7" t="s">
        <v>66</v>
      </c>
      <c r="H314" t="s">
        <v>54</v>
      </c>
      <c r="I314" t="str">
        <f t="shared" si="10"/>
        <v>B3/18000000</v>
      </c>
    </row>
    <row r="315" spans="5:9" x14ac:dyDescent="0.25">
      <c r="E315" t="s">
        <v>17</v>
      </c>
      <c r="F315" s="8">
        <v>18430000</v>
      </c>
      <c r="G315" s="7" t="s">
        <v>66</v>
      </c>
      <c r="H315" t="s">
        <v>54</v>
      </c>
      <c r="I315" t="str">
        <f t="shared" si="10"/>
        <v>B3/18430000</v>
      </c>
    </row>
    <row r="316" spans="5:9" x14ac:dyDescent="0.25">
      <c r="E316" t="s">
        <v>17</v>
      </c>
      <c r="F316" s="8">
        <v>19000000</v>
      </c>
      <c r="G316" s="7" t="s">
        <v>66</v>
      </c>
      <c r="H316" t="s">
        <v>54</v>
      </c>
      <c r="I316" t="str">
        <f t="shared" si="10"/>
        <v>B3/19000000</v>
      </c>
    </row>
    <row r="317" spans="5:9" x14ac:dyDescent="0.25">
      <c r="E317" t="s">
        <v>17</v>
      </c>
      <c r="F317" s="8">
        <v>19500000</v>
      </c>
      <c r="G317" s="7" t="s">
        <v>66</v>
      </c>
      <c r="H317" t="s">
        <v>54</v>
      </c>
      <c r="I317" t="str">
        <f t="shared" si="10"/>
        <v>B3/19500000</v>
      </c>
    </row>
    <row r="318" spans="5:9" x14ac:dyDescent="0.25">
      <c r="E318" t="s">
        <v>17</v>
      </c>
      <c r="F318" s="8">
        <v>20000000</v>
      </c>
      <c r="G318" s="7" t="s">
        <v>66</v>
      </c>
      <c r="H318" t="s">
        <v>54</v>
      </c>
      <c r="I318" t="str">
        <f t="shared" si="10"/>
        <v>B3/20000000</v>
      </c>
    </row>
    <row r="319" spans="5:9" x14ac:dyDescent="0.25">
      <c r="E319" t="s">
        <v>17</v>
      </c>
      <c r="F319" s="8">
        <v>23000000</v>
      </c>
      <c r="G319" s="7" t="s">
        <v>66</v>
      </c>
      <c r="H319" t="s">
        <v>54</v>
      </c>
      <c r="I319" t="str">
        <f t="shared" si="10"/>
        <v>B3/23000000</v>
      </c>
    </row>
    <row r="320" spans="5:9" x14ac:dyDescent="0.25">
      <c r="E320" t="s">
        <v>17</v>
      </c>
      <c r="F320" s="8">
        <v>24000000</v>
      </c>
      <c r="G320" s="7" t="s">
        <v>66</v>
      </c>
      <c r="H320" t="s">
        <v>54</v>
      </c>
      <c r="I320" t="str">
        <f t="shared" si="10"/>
        <v>B3/24000000</v>
      </c>
    </row>
    <row r="321" spans="5:9" x14ac:dyDescent="0.25">
      <c r="E321" t="s">
        <v>17</v>
      </c>
      <c r="F321" s="8">
        <v>26000000</v>
      </c>
      <c r="G321" s="7" t="s">
        <v>66</v>
      </c>
      <c r="H321" t="s">
        <v>54</v>
      </c>
      <c r="I321" t="str">
        <f t="shared" si="10"/>
        <v>B3/26000000</v>
      </c>
    </row>
    <row r="322" spans="5:9" x14ac:dyDescent="0.25">
      <c r="E322" t="s">
        <v>17</v>
      </c>
      <c r="F322" s="8">
        <v>28000000</v>
      </c>
      <c r="G322" s="7" t="s">
        <v>66</v>
      </c>
      <c r="H322" t="s">
        <v>54</v>
      </c>
      <c r="I322" t="str">
        <f t="shared" si="10"/>
        <v>B3/28000000</v>
      </c>
    </row>
    <row r="323" spans="5:9" x14ac:dyDescent="0.25">
      <c r="E323" t="s">
        <v>17</v>
      </c>
      <c r="F323" s="8">
        <v>29500000</v>
      </c>
      <c r="G323" s="7" t="s">
        <v>66</v>
      </c>
      <c r="H323" t="s">
        <v>54</v>
      </c>
      <c r="I323" t="str">
        <f t="shared" si="10"/>
        <v>B3/29500000</v>
      </c>
    </row>
    <row r="324" spans="5:9" x14ac:dyDescent="0.25">
      <c r="E324" t="s">
        <v>17</v>
      </c>
      <c r="F324" s="8">
        <v>30000000</v>
      </c>
      <c r="G324" s="7" t="s">
        <v>67</v>
      </c>
      <c r="H324" t="s">
        <v>54</v>
      </c>
      <c r="I324" t="str">
        <f t="shared" si="10"/>
        <v>B3/30000000</v>
      </c>
    </row>
    <row r="325" spans="5:9" x14ac:dyDescent="0.25">
      <c r="E325" t="s">
        <v>48</v>
      </c>
      <c r="F325" s="8">
        <v>450</v>
      </c>
      <c r="G325" s="13" t="s">
        <v>46</v>
      </c>
      <c r="H325" t="s">
        <v>55</v>
      </c>
      <c r="I325" t="str">
        <f t="shared" si="10"/>
        <v>I1/450</v>
      </c>
    </row>
    <row r="326" spans="5:9" x14ac:dyDescent="0.25">
      <c r="E326" t="s">
        <v>48</v>
      </c>
      <c r="F326" s="8">
        <v>900</v>
      </c>
      <c r="G326" s="7" t="s">
        <v>47</v>
      </c>
      <c r="H326" t="s">
        <v>55</v>
      </c>
      <c r="I326" t="str">
        <f t="shared" si="10"/>
        <v>I1/900</v>
      </c>
    </row>
    <row r="327" spans="5:9" x14ac:dyDescent="0.25">
      <c r="E327" t="s">
        <v>48</v>
      </c>
      <c r="F327" s="8">
        <v>1300</v>
      </c>
      <c r="G327" s="13" t="s">
        <v>33</v>
      </c>
      <c r="H327" t="s">
        <v>55</v>
      </c>
      <c r="I327" t="str">
        <f t="shared" si="10"/>
        <v>I1/1300</v>
      </c>
    </row>
    <row r="328" spans="5:9" x14ac:dyDescent="0.25">
      <c r="E328" t="s">
        <v>48</v>
      </c>
      <c r="F328" s="8">
        <v>2200</v>
      </c>
      <c r="G328" s="7" t="s">
        <v>34</v>
      </c>
      <c r="H328" t="s">
        <v>55</v>
      </c>
      <c r="I328" t="str">
        <f t="shared" si="10"/>
        <v>I1/2200</v>
      </c>
    </row>
    <row r="329" spans="5:9" x14ac:dyDescent="0.25">
      <c r="E329" t="s">
        <v>48</v>
      </c>
      <c r="F329" s="8">
        <v>3500</v>
      </c>
      <c r="G329" s="7" t="s">
        <v>68</v>
      </c>
      <c r="H329" t="s">
        <v>55</v>
      </c>
      <c r="I329" t="str">
        <f t="shared" si="10"/>
        <v>I1/3500</v>
      </c>
    </row>
    <row r="330" spans="5:9" x14ac:dyDescent="0.25">
      <c r="E330" t="s">
        <v>48</v>
      </c>
      <c r="F330" s="8">
        <v>4400</v>
      </c>
      <c r="G330" s="7" t="s">
        <v>68</v>
      </c>
      <c r="H330" t="s">
        <v>55</v>
      </c>
      <c r="I330" t="str">
        <f t="shared" si="10"/>
        <v>I1/4400</v>
      </c>
    </row>
    <row r="331" spans="5:9" x14ac:dyDescent="0.25">
      <c r="E331" t="s">
        <v>48</v>
      </c>
      <c r="F331" s="8">
        <v>5500</v>
      </c>
      <c r="G331" s="7" t="s">
        <v>68</v>
      </c>
      <c r="H331" t="s">
        <v>55</v>
      </c>
      <c r="I331" t="str">
        <f t="shared" ref="I331:I394" si="11">E331&amp;"/"&amp;F331</f>
        <v>I1/5500</v>
      </c>
    </row>
    <row r="332" spans="5:9" x14ac:dyDescent="0.25">
      <c r="E332" t="s">
        <v>48</v>
      </c>
      <c r="F332" s="8">
        <v>6600</v>
      </c>
      <c r="G332" s="7" t="s">
        <v>68</v>
      </c>
      <c r="H332" t="s">
        <v>55</v>
      </c>
      <c r="I332" t="str">
        <f t="shared" si="11"/>
        <v>I1/6600</v>
      </c>
    </row>
    <row r="333" spans="5:9" x14ac:dyDescent="0.25">
      <c r="E333" t="s">
        <v>48</v>
      </c>
      <c r="F333" s="8">
        <v>7700</v>
      </c>
      <c r="G333" s="7" t="s">
        <v>68</v>
      </c>
      <c r="H333" t="s">
        <v>55</v>
      </c>
      <c r="I333" t="str">
        <f t="shared" si="11"/>
        <v>I1/7700</v>
      </c>
    </row>
    <row r="334" spans="5:9" x14ac:dyDescent="0.25">
      <c r="E334" t="s">
        <v>48</v>
      </c>
      <c r="F334" s="8">
        <v>10600</v>
      </c>
      <c r="G334" s="7" t="s">
        <v>68</v>
      </c>
      <c r="H334" t="s">
        <v>55</v>
      </c>
      <c r="I334" t="str">
        <f t="shared" si="11"/>
        <v>I1/10600</v>
      </c>
    </row>
    <row r="335" spans="5:9" x14ac:dyDescent="0.25">
      <c r="E335" t="s">
        <v>48</v>
      </c>
      <c r="F335" s="8">
        <v>11000</v>
      </c>
      <c r="G335" s="7" t="s">
        <v>68</v>
      </c>
      <c r="H335" t="s">
        <v>55</v>
      </c>
      <c r="I335" t="str">
        <f t="shared" si="11"/>
        <v>I1/11000</v>
      </c>
    </row>
    <row r="336" spans="5:9" x14ac:dyDescent="0.25">
      <c r="E336" t="s">
        <v>48</v>
      </c>
      <c r="F336" s="8">
        <v>13200</v>
      </c>
      <c r="G336" s="7" t="s">
        <v>68</v>
      </c>
      <c r="H336" t="s">
        <v>55</v>
      </c>
      <c r="I336" t="str">
        <f t="shared" si="11"/>
        <v>I1/13200</v>
      </c>
    </row>
    <row r="337" spans="5:9" x14ac:dyDescent="0.25">
      <c r="E337" t="s">
        <v>16</v>
      </c>
      <c r="F337" s="8">
        <v>16500</v>
      </c>
      <c r="G337" s="7" t="s">
        <v>69</v>
      </c>
      <c r="H337" t="s">
        <v>55</v>
      </c>
      <c r="I337" t="str">
        <f t="shared" si="11"/>
        <v>I2/16500</v>
      </c>
    </row>
    <row r="338" spans="5:9" x14ac:dyDescent="0.25">
      <c r="E338" t="s">
        <v>16</v>
      </c>
      <c r="F338">
        <v>23000</v>
      </c>
      <c r="G338" s="7" t="s">
        <v>69</v>
      </c>
      <c r="H338" t="s">
        <v>55</v>
      </c>
      <c r="I338" t="str">
        <f t="shared" si="11"/>
        <v>I2/23000</v>
      </c>
    </row>
    <row r="339" spans="5:9" x14ac:dyDescent="0.25">
      <c r="E339" t="s">
        <v>16</v>
      </c>
      <c r="F339">
        <v>33000</v>
      </c>
      <c r="G339" s="7" t="s">
        <v>69</v>
      </c>
      <c r="H339" t="s">
        <v>55</v>
      </c>
      <c r="I339" t="str">
        <f t="shared" si="11"/>
        <v>I2/33000</v>
      </c>
    </row>
    <row r="340" spans="5:9" x14ac:dyDescent="0.25">
      <c r="E340" t="s">
        <v>16</v>
      </c>
      <c r="F340">
        <v>41500</v>
      </c>
      <c r="G340" s="7" t="s">
        <v>69</v>
      </c>
      <c r="H340" t="s">
        <v>55</v>
      </c>
      <c r="I340" t="str">
        <f t="shared" si="11"/>
        <v>I2/41500</v>
      </c>
    </row>
    <row r="341" spans="5:9" x14ac:dyDescent="0.25">
      <c r="E341" t="s">
        <v>16</v>
      </c>
      <c r="F341">
        <v>53000</v>
      </c>
      <c r="G341" s="7" t="s">
        <v>69</v>
      </c>
      <c r="H341" t="s">
        <v>55</v>
      </c>
      <c r="I341" t="str">
        <f t="shared" si="11"/>
        <v>I2/53000</v>
      </c>
    </row>
    <row r="342" spans="5:9" x14ac:dyDescent="0.25">
      <c r="E342" t="s">
        <v>16</v>
      </c>
      <c r="F342">
        <v>66000</v>
      </c>
      <c r="G342" s="7" t="s">
        <v>69</v>
      </c>
      <c r="H342" t="s">
        <v>55</v>
      </c>
      <c r="I342" t="str">
        <f t="shared" si="11"/>
        <v>I2/66000</v>
      </c>
    </row>
    <row r="343" spans="5:9" x14ac:dyDescent="0.25">
      <c r="E343" t="s">
        <v>16</v>
      </c>
      <c r="F343">
        <v>82500</v>
      </c>
      <c r="G343" s="7" t="s">
        <v>69</v>
      </c>
      <c r="H343" t="s">
        <v>55</v>
      </c>
      <c r="I343" t="str">
        <f t="shared" si="11"/>
        <v>I2/82500</v>
      </c>
    </row>
    <row r="344" spans="5:9" x14ac:dyDescent="0.25">
      <c r="E344" t="s">
        <v>16</v>
      </c>
      <c r="F344">
        <v>105000</v>
      </c>
      <c r="G344" s="7" t="s">
        <v>69</v>
      </c>
      <c r="H344" t="s">
        <v>55</v>
      </c>
      <c r="I344" t="str">
        <f t="shared" si="11"/>
        <v>I2/105000</v>
      </c>
    </row>
    <row r="345" spans="5:9" x14ac:dyDescent="0.25">
      <c r="E345" t="s">
        <v>16</v>
      </c>
      <c r="F345">
        <v>131000</v>
      </c>
      <c r="G345" s="7" t="s">
        <v>69</v>
      </c>
      <c r="H345" t="s">
        <v>55</v>
      </c>
      <c r="I345" t="str">
        <f t="shared" si="11"/>
        <v>I2/131000</v>
      </c>
    </row>
    <row r="346" spans="5:9" x14ac:dyDescent="0.25">
      <c r="E346" t="s">
        <v>16</v>
      </c>
      <c r="F346">
        <v>147000</v>
      </c>
      <c r="G346" s="7" t="s">
        <v>69</v>
      </c>
      <c r="H346" t="s">
        <v>55</v>
      </c>
      <c r="I346" t="str">
        <f t="shared" si="11"/>
        <v>I2/147000</v>
      </c>
    </row>
    <row r="347" spans="5:9" x14ac:dyDescent="0.25">
      <c r="E347" t="s">
        <v>16</v>
      </c>
      <c r="F347">
        <v>164000</v>
      </c>
      <c r="G347" s="7" t="s">
        <v>69</v>
      </c>
      <c r="H347" t="s">
        <v>55</v>
      </c>
      <c r="I347" t="str">
        <f t="shared" si="11"/>
        <v>I2/164000</v>
      </c>
    </row>
    <row r="348" spans="5:9" x14ac:dyDescent="0.25">
      <c r="E348" t="s">
        <v>16</v>
      </c>
      <c r="F348">
        <v>197000</v>
      </c>
      <c r="G348" s="7" t="s">
        <v>69</v>
      </c>
      <c r="H348" t="s">
        <v>55</v>
      </c>
      <c r="I348" t="str">
        <f t="shared" si="11"/>
        <v>I2/197000</v>
      </c>
    </row>
    <row r="349" spans="5:9" x14ac:dyDescent="0.25">
      <c r="E349" t="s">
        <v>16</v>
      </c>
      <c r="F349">
        <v>200000</v>
      </c>
      <c r="G349" s="7" t="s">
        <v>69</v>
      </c>
      <c r="H349" t="s">
        <v>55</v>
      </c>
      <c r="I349" t="str">
        <f t="shared" si="11"/>
        <v>I2/200000</v>
      </c>
    </row>
    <row r="350" spans="5:9" x14ac:dyDescent="0.25">
      <c r="E350" t="s">
        <v>11</v>
      </c>
      <c r="F350">
        <v>210000</v>
      </c>
      <c r="G350" s="7" t="s">
        <v>26</v>
      </c>
      <c r="H350" t="s">
        <v>55</v>
      </c>
      <c r="I350" t="str">
        <f t="shared" si="11"/>
        <v>I3/210000</v>
      </c>
    </row>
    <row r="351" spans="5:9" x14ac:dyDescent="0.25">
      <c r="E351" t="s">
        <v>11</v>
      </c>
      <c r="F351">
        <v>235000</v>
      </c>
      <c r="G351" s="7" t="s">
        <v>26</v>
      </c>
      <c r="H351" t="s">
        <v>55</v>
      </c>
      <c r="I351" t="str">
        <f t="shared" si="11"/>
        <v>I3/235000</v>
      </c>
    </row>
    <row r="352" spans="5:9" x14ac:dyDescent="0.25">
      <c r="E352" t="s">
        <v>11</v>
      </c>
      <c r="F352">
        <v>240000</v>
      </c>
      <c r="G352" s="7" t="s">
        <v>26</v>
      </c>
      <c r="H352" t="s">
        <v>55</v>
      </c>
      <c r="I352" t="str">
        <f t="shared" si="11"/>
        <v>I3/240000</v>
      </c>
    </row>
    <row r="353" spans="5:9" x14ac:dyDescent="0.25">
      <c r="E353" t="s">
        <v>11</v>
      </c>
      <c r="F353">
        <v>250000</v>
      </c>
      <c r="G353" s="7" t="s">
        <v>26</v>
      </c>
      <c r="H353" t="s">
        <v>55</v>
      </c>
      <c r="I353" t="str">
        <f t="shared" si="11"/>
        <v>I3/250000</v>
      </c>
    </row>
    <row r="354" spans="5:9" x14ac:dyDescent="0.25">
      <c r="E354" t="s">
        <v>11</v>
      </c>
      <c r="F354">
        <v>260000</v>
      </c>
      <c r="G354" s="7" t="s">
        <v>26</v>
      </c>
      <c r="H354" t="s">
        <v>55</v>
      </c>
      <c r="I354" t="str">
        <f t="shared" si="11"/>
        <v>I3/260000</v>
      </c>
    </row>
    <row r="355" spans="5:9" x14ac:dyDescent="0.25">
      <c r="E355" t="s">
        <v>11</v>
      </c>
      <c r="F355">
        <v>275000</v>
      </c>
      <c r="G355" s="7" t="s">
        <v>26</v>
      </c>
      <c r="H355" t="s">
        <v>55</v>
      </c>
      <c r="I355" t="str">
        <f t="shared" si="11"/>
        <v>I3/275000</v>
      </c>
    </row>
    <row r="356" spans="5:9" x14ac:dyDescent="0.25">
      <c r="E356" t="s">
        <v>11</v>
      </c>
      <c r="F356">
        <v>279000</v>
      </c>
      <c r="G356" s="7" t="s">
        <v>26</v>
      </c>
      <c r="H356" t="s">
        <v>55</v>
      </c>
      <c r="I356" t="str">
        <f t="shared" si="11"/>
        <v>I3/279000</v>
      </c>
    </row>
    <row r="357" spans="5:9" x14ac:dyDescent="0.25">
      <c r="E357" t="s">
        <v>11</v>
      </c>
      <c r="F357">
        <v>300000</v>
      </c>
      <c r="G357" s="7" t="s">
        <v>26</v>
      </c>
      <c r="H357" t="s">
        <v>55</v>
      </c>
      <c r="I357" t="str">
        <f t="shared" si="11"/>
        <v>I3/300000</v>
      </c>
    </row>
    <row r="358" spans="5:9" x14ac:dyDescent="0.25">
      <c r="E358" t="s">
        <v>11</v>
      </c>
      <c r="F358">
        <v>329000</v>
      </c>
      <c r="G358" s="7" t="s">
        <v>26</v>
      </c>
      <c r="H358" t="s">
        <v>55</v>
      </c>
      <c r="I358" t="str">
        <f t="shared" si="11"/>
        <v>I3/329000</v>
      </c>
    </row>
    <row r="359" spans="5:9" x14ac:dyDescent="0.25">
      <c r="E359" t="s">
        <v>11</v>
      </c>
      <c r="F359">
        <v>345000</v>
      </c>
      <c r="G359" s="7" t="s">
        <v>26</v>
      </c>
      <c r="H359" t="s">
        <v>55</v>
      </c>
      <c r="I359" t="str">
        <f t="shared" si="11"/>
        <v>I3/345000</v>
      </c>
    </row>
    <row r="360" spans="5:9" x14ac:dyDescent="0.25">
      <c r="E360" t="s">
        <v>11</v>
      </c>
      <c r="F360" s="8">
        <v>350000</v>
      </c>
      <c r="G360" s="7" t="s">
        <v>26</v>
      </c>
      <c r="H360" t="s">
        <v>55</v>
      </c>
      <c r="I360" t="str">
        <f t="shared" si="11"/>
        <v>I3/350000</v>
      </c>
    </row>
    <row r="361" spans="5:9" x14ac:dyDescent="0.25">
      <c r="E361" t="s">
        <v>11</v>
      </c>
      <c r="F361" s="8">
        <v>400000</v>
      </c>
      <c r="G361" s="7" t="s">
        <v>26</v>
      </c>
      <c r="H361" t="s">
        <v>55</v>
      </c>
      <c r="I361" t="str">
        <f t="shared" si="11"/>
        <v>I3/400000</v>
      </c>
    </row>
    <row r="362" spans="5:9" x14ac:dyDescent="0.25">
      <c r="E362" t="s">
        <v>11</v>
      </c>
      <c r="F362" s="8">
        <v>414000</v>
      </c>
      <c r="G362" s="7" t="s">
        <v>26</v>
      </c>
      <c r="H362" t="s">
        <v>55</v>
      </c>
      <c r="I362" t="str">
        <f t="shared" si="11"/>
        <v>I3/414000</v>
      </c>
    </row>
    <row r="363" spans="5:9" x14ac:dyDescent="0.25">
      <c r="E363" t="s">
        <v>11</v>
      </c>
      <c r="F363" s="8">
        <v>485000</v>
      </c>
      <c r="G363" s="7" t="s">
        <v>26</v>
      </c>
      <c r="H363" t="s">
        <v>55</v>
      </c>
      <c r="I363" t="str">
        <f t="shared" si="11"/>
        <v>I3/485000</v>
      </c>
    </row>
    <row r="364" spans="5:9" x14ac:dyDescent="0.25">
      <c r="E364" t="s">
        <v>11</v>
      </c>
      <c r="F364" s="8">
        <v>500000</v>
      </c>
      <c r="G364" s="7" t="s">
        <v>26</v>
      </c>
      <c r="H364" t="s">
        <v>55</v>
      </c>
      <c r="I364" t="str">
        <f t="shared" si="11"/>
        <v>I3/500000</v>
      </c>
    </row>
    <row r="365" spans="5:9" x14ac:dyDescent="0.25">
      <c r="E365" t="s">
        <v>11</v>
      </c>
      <c r="F365" s="8">
        <v>520000</v>
      </c>
      <c r="G365" s="7" t="s">
        <v>26</v>
      </c>
      <c r="H365" t="s">
        <v>55</v>
      </c>
      <c r="I365" t="str">
        <f t="shared" si="11"/>
        <v>I3/520000</v>
      </c>
    </row>
    <row r="366" spans="5:9" x14ac:dyDescent="0.25">
      <c r="E366" t="s">
        <v>11</v>
      </c>
      <c r="F366" s="8">
        <v>555000</v>
      </c>
      <c r="G366" s="7" t="s">
        <v>26</v>
      </c>
      <c r="H366" t="s">
        <v>55</v>
      </c>
      <c r="I366" t="str">
        <f t="shared" si="11"/>
        <v>I3/555000</v>
      </c>
    </row>
    <row r="367" spans="5:9" x14ac:dyDescent="0.25">
      <c r="E367" t="s">
        <v>11</v>
      </c>
      <c r="F367" s="8">
        <v>630000</v>
      </c>
      <c r="G367" s="7" t="s">
        <v>26</v>
      </c>
      <c r="H367" t="s">
        <v>55</v>
      </c>
      <c r="I367" t="str">
        <f t="shared" si="11"/>
        <v>I3/630000</v>
      </c>
    </row>
    <row r="368" spans="5:9" x14ac:dyDescent="0.25">
      <c r="E368" t="s">
        <v>11</v>
      </c>
      <c r="F368" s="8">
        <v>690000</v>
      </c>
      <c r="G368" s="7" t="s">
        <v>26</v>
      </c>
      <c r="H368" t="s">
        <v>55</v>
      </c>
      <c r="I368" t="str">
        <f t="shared" si="11"/>
        <v>I3/690000</v>
      </c>
    </row>
    <row r="369" spans="5:9" x14ac:dyDescent="0.25">
      <c r="E369" t="s">
        <v>11</v>
      </c>
      <c r="F369" s="8">
        <v>750000</v>
      </c>
      <c r="G369" s="7" t="s">
        <v>26</v>
      </c>
      <c r="H369" t="s">
        <v>55</v>
      </c>
      <c r="I369" t="str">
        <f t="shared" si="11"/>
        <v>I3/750000</v>
      </c>
    </row>
    <row r="370" spans="5:9" x14ac:dyDescent="0.25">
      <c r="E370" t="s">
        <v>11</v>
      </c>
      <c r="F370" s="8">
        <v>800000</v>
      </c>
      <c r="G370" s="7" t="s">
        <v>26</v>
      </c>
      <c r="H370" t="s">
        <v>55</v>
      </c>
      <c r="I370" t="str">
        <f t="shared" si="11"/>
        <v>I3/800000</v>
      </c>
    </row>
    <row r="371" spans="5:9" x14ac:dyDescent="0.25">
      <c r="E371" t="s">
        <v>11</v>
      </c>
      <c r="F371" s="8">
        <v>865000</v>
      </c>
      <c r="G371" s="7" t="s">
        <v>26</v>
      </c>
      <c r="H371" t="s">
        <v>55</v>
      </c>
      <c r="I371" t="str">
        <f t="shared" si="11"/>
        <v>I3/865000</v>
      </c>
    </row>
    <row r="372" spans="5:9" x14ac:dyDescent="0.25">
      <c r="E372" t="s">
        <v>11</v>
      </c>
      <c r="F372" s="8">
        <v>1040000</v>
      </c>
      <c r="G372" s="7" t="s">
        <v>26</v>
      </c>
      <c r="H372" t="s">
        <v>55</v>
      </c>
      <c r="I372" t="str">
        <f t="shared" si="11"/>
        <v>I3/1040000</v>
      </c>
    </row>
    <row r="373" spans="5:9" x14ac:dyDescent="0.25">
      <c r="E373" t="s">
        <v>11</v>
      </c>
      <c r="F373" s="8">
        <v>1110000</v>
      </c>
      <c r="G373" s="7" t="s">
        <v>26</v>
      </c>
      <c r="H373" t="s">
        <v>55</v>
      </c>
      <c r="I373" t="str">
        <f t="shared" si="11"/>
        <v>I3/1110000</v>
      </c>
    </row>
    <row r="374" spans="5:9" x14ac:dyDescent="0.25">
      <c r="E374" t="s">
        <v>11</v>
      </c>
      <c r="F374" s="8">
        <v>1385000</v>
      </c>
      <c r="G374" s="7" t="s">
        <v>26</v>
      </c>
      <c r="H374" t="s">
        <v>55</v>
      </c>
      <c r="I374" t="str">
        <f t="shared" si="11"/>
        <v>I3/1385000</v>
      </c>
    </row>
    <row r="375" spans="5:9" x14ac:dyDescent="0.25">
      <c r="E375" t="s">
        <v>11</v>
      </c>
      <c r="F375" s="8">
        <v>1420000</v>
      </c>
      <c r="G375" s="7" t="s">
        <v>26</v>
      </c>
      <c r="H375" t="s">
        <v>55</v>
      </c>
      <c r="I375" t="str">
        <f t="shared" si="11"/>
        <v>I3/1420000</v>
      </c>
    </row>
    <row r="376" spans="5:9" x14ac:dyDescent="0.25">
      <c r="E376" t="s">
        <v>11</v>
      </c>
      <c r="F376" s="8">
        <v>1450000</v>
      </c>
      <c r="G376" s="7" t="s">
        <v>26</v>
      </c>
      <c r="H376" t="s">
        <v>55</v>
      </c>
      <c r="I376" t="str">
        <f t="shared" si="11"/>
        <v>I3/1450000</v>
      </c>
    </row>
    <row r="377" spans="5:9" x14ac:dyDescent="0.25">
      <c r="E377" t="s">
        <v>11</v>
      </c>
      <c r="F377" s="8">
        <v>1500000</v>
      </c>
      <c r="G377" s="7" t="s">
        <v>26</v>
      </c>
      <c r="H377" t="s">
        <v>55</v>
      </c>
      <c r="I377" t="str">
        <f t="shared" si="11"/>
        <v>I3/1500000</v>
      </c>
    </row>
    <row r="378" spans="5:9" x14ac:dyDescent="0.25">
      <c r="E378" t="s">
        <v>11</v>
      </c>
      <c r="F378" s="8">
        <v>1550000</v>
      </c>
      <c r="G378" s="7" t="s">
        <v>26</v>
      </c>
      <c r="H378" t="s">
        <v>55</v>
      </c>
      <c r="I378" t="str">
        <f t="shared" si="11"/>
        <v>I3/1550000</v>
      </c>
    </row>
    <row r="379" spans="5:9" x14ac:dyDescent="0.25">
      <c r="E379" t="s">
        <v>11</v>
      </c>
      <c r="F379" s="8">
        <v>1600000</v>
      </c>
      <c r="G379" s="7" t="s">
        <v>26</v>
      </c>
      <c r="H379" t="s">
        <v>55</v>
      </c>
      <c r="I379" t="str">
        <f t="shared" si="11"/>
        <v>I3/1600000</v>
      </c>
    </row>
    <row r="380" spans="5:9" x14ac:dyDescent="0.25">
      <c r="E380" t="s">
        <v>11</v>
      </c>
      <c r="F380" s="8">
        <v>1665000</v>
      </c>
      <c r="G380" s="7" t="s">
        <v>26</v>
      </c>
      <c r="H380" t="s">
        <v>55</v>
      </c>
      <c r="I380" t="str">
        <f t="shared" si="11"/>
        <v>I3/1665000</v>
      </c>
    </row>
    <row r="381" spans="5:9" x14ac:dyDescent="0.25">
      <c r="E381" t="s">
        <v>11</v>
      </c>
      <c r="F381" s="8">
        <v>1730000</v>
      </c>
      <c r="G381" s="7" t="s">
        <v>26</v>
      </c>
      <c r="H381" t="s">
        <v>55</v>
      </c>
      <c r="I381" t="str">
        <f t="shared" si="11"/>
        <v>I3/1730000</v>
      </c>
    </row>
    <row r="382" spans="5:9" x14ac:dyDescent="0.25">
      <c r="E382" t="s">
        <v>11</v>
      </c>
      <c r="F382" s="8">
        <v>1890000</v>
      </c>
      <c r="G382" s="7" t="s">
        <v>26</v>
      </c>
      <c r="H382" t="s">
        <v>55</v>
      </c>
      <c r="I382" t="str">
        <f t="shared" si="11"/>
        <v>I3/1890000</v>
      </c>
    </row>
    <row r="383" spans="5:9" x14ac:dyDescent="0.25">
      <c r="E383" t="s">
        <v>11</v>
      </c>
      <c r="F383" s="8">
        <v>2180000</v>
      </c>
      <c r="G383" s="7" t="s">
        <v>26</v>
      </c>
      <c r="H383" t="s">
        <v>55</v>
      </c>
      <c r="I383" t="str">
        <f t="shared" si="11"/>
        <v>I3/2180000</v>
      </c>
    </row>
    <row r="384" spans="5:9" x14ac:dyDescent="0.25">
      <c r="E384" t="s">
        <v>11</v>
      </c>
      <c r="F384" s="8">
        <v>2400000</v>
      </c>
      <c r="G384" s="7" t="s">
        <v>26</v>
      </c>
      <c r="H384" t="s">
        <v>55</v>
      </c>
      <c r="I384" t="str">
        <f t="shared" si="11"/>
        <v>I3/2400000</v>
      </c>
    </row>
    <row r="385" spans="5:9" x14ac:dyDescent="0.25">
      <c r="E385" t="s">
        <v>11</v>
      </c>
      <c r="F385" s="8">
        <v>2500000</v>
      </c>
      <c r="G385" s="7" t="s">
        <v>26</v>
      </c>
      <c r="H385" t="s">
        <v>55</v>
      </c>
      <c r="I385" t="str">
        <f t="shared" si="11"/>
        <v>I3/2500000</v>
      </c>
    </row>
    <row r="386" spans="5:9" x14ac:dyDescent="0.25">
      <c r="E386" t="s">
        <v>11</v>
      </c>
      <c r="F386" s="8">
        <v>2770000</v>
      </c>
      <c r="G386" s="7" t="s">
        <v>26</v>
      </c>
      <c r="H386" t="s">
        <v>55</v>
      </c>
      <c r="I386" t="str">
        <f t="shared" si="11"/>
        <v>I3/2770000</v>
      </c>
    </row>
    <row r="387" spans="5:9" x14ac:dyDescent="0.25">
      <c r="E387" t="s">
        <v>11</v>
      </c>
      <c r="F387" s="8">
        <v>3000000</v>
      </c>
      <c r="G387" s="7" t="s">
        <v>26</v>
      </c>
      <c r="H387" t="s">
        <v>55</v>
      </c>
      <c r="I387" t="str">
        <f t="shared" si="11"/>
        <v>I3/3000000</v>
      </c>
    </row>
    <row r="388" spans="5:9" x14ac:dyDescent="0.25">
      <c r="E388" t="s">
        <v>11</v>
      </c>
      <c r="F388" s="8">
        <v>3465000</v>
      </c>
      <c r="G388" s="7" t="s">
        <v>26</v>
      </c>
      <c r="H388" t="s">
        <v>55</v>
      </c>
      <c r="I388" t="str">
        <f t="shared" si="11"/>
        <v>I3/3465000</v>
      </c>
    </row>
    <row r="389" spans="5:9" x14ac:dyDescent="0.25">
      <c r="E389" t="s">
        <v>11</v>
      </c>
      <c r="F389" s="8">
        <v>3800000</v>
      </c>
      <c r="G389" s="7" t="s">
        <v>26</v>
      </c>
      <c r="H389" t="s">
        <v>55</v>
      </c>
      <c r="I389" t="str">
        <f t="shared" si="11"/>
        <v>I3/3800000</v>
      </c>
    </row>
    <row r="390" spans="5:9" x14ac:dyDescent="0.25">
      <c r="E390" t="s">
        <v>11</v>
      </c>
      <c r="F390" s="8">
        <v>4330000</v>
      </c>
      <c r="G390" s="7" t="s">
        <v>26</v>
      </c>
      <c r="H390" t="s">
        <v>55</v>
      </c>
      <c r="I390" t="str">
        <f t="shared" si="11"/>
        <v>I3/4330000</v>
      </c>
    </row>
    <row r="391" spans="5:9" x14ac:dyDescent="0.25">
      <c r="E391" t="s">
        <v>11</v>
      </c>
      <c r="F391" s="8">
        <v>5540000</v>
      </c>
      <c r="G391" s="7" t="s">
        <v>26</v>
      </c>
      <c r="H391" t="s">
        <v>55</v>
      </c>
      <c r="I391" t="str">
        <f t="shared" si="11"/>
        <v>I3/5540000</v>
      </c>
    </row>
    <row r="392" spans="5:9" x14ac:dyDescent="0.25">
      <c r="E392" t="s">
        <v>11</v>
      </c>
      <c r="F392" s="8">
        <v>6340000</v>
      </c>
      <c r="G392" s="7" t="s">
        <v>26</v>
      </c>
      <c r="H392" t="s">
        <v>55</v>
      </c>
      <c r="I392" t="str">
        <f t="shared" si="11"/>
        <v>I3/6340000</v>
      </c>
    </row>
    <row r="393" spans="5:9" x14ac:dyDescent="0.25">
      <c r="E393" t="s">
        <v>11</v>
      </c>
      <c r="F393" s="8">
        <v>6930000</v>
      </c>
      <c r="G393" s="7" t="s">
        <v>26</v>
      </c>
      <c r="H393" t="s">
        <v>55</v>
      </c>
      <c r="I393" t="str">
        <f t="shared" si="11"/>
        <v>I3/6930000</v>
      </c>
    </row>
    <row r="394" spans="5:9" x14ac:dyDescent="0.25">
      <c r="E394" t="s">
        <v>11</v>
      </c>
      <c r="F394" s="8">
        <v>7965000</v>
      </c>
      <c r="G394" s="7" t="s">
        <v>26</v>
      </c>
      <c r="H394" t="s">
        <v>55</v>
      </c>
      <c r="I394" t="str">
        <f t="shared" si="11"/>
        <v>I3/7965000</v>
      </c>
    </row>
    <row r="395" spans="5:9" x14ac:dyDescent="0.25">
      <c r="E395" t="s">
        <v>11</v>
      </c>
      <c r="F395" s="8">
        <v>8300000</v>
      </c>
      <c r="G395" s="7" t="s">
        <v>26</v>
      </c>
      <c r="H395" t="s">
        <v>55</v>
      </c>
      <c r="I395" t="str">
        <f t="shared" ref="I395:I458" si="12">E395&amp;"/"&amp;F395</f>
        <v>I3/8300000</v>
      </c>
    </row>
    <row r="396" spans="5:9" x14ac:dyDescent="0.25">
      <c r="E396" t="s">
        <v>11</v>
      </c>
      <c r="F396" s="8">
        <v>8660000</v>
      </c>
      <c r="G396" s="7" t="s">
        <v>26</v>
      </c>
      <c r="H396" t="s">
        <v>55</v>
      </c>
      <c r="I396" t="str">
        <f t="shared" si="12"/>
        <v>I3/8660000</v>
      </c>
    </row>
    <row r="397" spans="5:9" x14ac:dyDescent="0.25">
      <c r="E397" t="s">
        <v>11</v>
      </c>
      <c r="F397" s="8">
        <v>9500000</v>
      </c>
      <c r="G397" s="7" t="s">
        <v>26</v>
      </c>
      <c r="H397" t="s">
        <v>55</v>
      </c>
      <c r="I397" t="str">
        <f t="shared" si="12"/>
        <v>I3/9500000</v>
      </c>
    </row>
    <row r="398" spans="5:9" x14ac:dyDescent="0.25">
      <c r="E398" t="s">
        <v>11</v>
      </c>
      <c r="F398" s="8">
        <v>9690000</v>
      </c>
      <c r="G398" s="7" t="s">
        <v>26</v>
      </c>
      <c r="H398" t="s">
        <v>55</v>
      </c>
      <c r="I398" t="str">
        <f t="shared" si="12"/>
        <v>I3/9690000</v>
      </c>
    </row>
    <row r="399" spans="5:9" x14ac:dyDescent="0.25">
      <c r="E399" t="s">
        <v>11</v>
      </c>
      <c r="F399" s="8">
        <v>10000000</v>
      </c>
      <c r="G399" s="7" t="s">
        <v>26</v>
      </c>
      <c r="H399" t="s">
        <v>55</v>
      </c>
      <c r="I399" t="str">
        <f t="shared" si="12"/>
        <v>I3/10000000</v>
      </c>
    </row>
    <row r="400" spans="5:9" x14ac:dyDescent="0.25">
      <c r="E400" t="s">
        <v>11</v>
      </c>
      <c r="F400" s="8">
        <v>10380000</v>
      </c>
      <c r="G400" s="7" t="s">
        <v>26</v>
      </c>
      <c r="H400" t="s">
        <v>55</v>
      </c>
      <c r="I400" t="str">
        <f t="shared" si="12"/>
        <v>I3/10380000</v>
      </c>
    </row>
    <row r="401" spans="5:9" x14ac:dyDescent="0.25">
      <c r="E401" t="s">
        <v>11</v>
      </c>
      <c r="F401" s="8">
        <v>10500000</v>
      </c>
      <c r="G401" s="7" t="s">
        <v>26</v>
      </c>
      <c r="H401" t="s">
        <v>55</v>
      </c>
      <c r="I401" t="str">
        <f t="shared" si="12"/>
        <v>I3/10500000</v>
      </c>
    </row>
    <row r="402" spans="5:9" x14ac:dyDescent="0.25">
      <c r="E402" t="s">
        <v>11</v>
      </c>
      <c r="F402" s="8">
        <v>10600000</v>
      </c>
      <c r="G402" s="7" t="s">
        <v>26</v>
      </c>
      <c r="H402" t="s">
        <v>55</v>
      </c>
      <c r="I402" t="str">
        <f t="shared" si="12"/>
        <v>I3/10600000</v>
      </c>
    </row>
    <row r="403" spans="5:9" x14ac:dyDescent="0.25">
      <c r="E403" t="s">
        <v>11</v>
      </c>
      <c r="F403" s="8">
        <v>11000000</v>
      </c>
      <c r="G403" s="7" t="s">
        <v>26</v>
      </c>
      <c r="H403" t="s">
        <v>55</v>
      </c>
      <c r="I403" t="str">
        <f t="shared" si="12"/>
        <v>I3/11000000</v>
      </c>
    </row>
    <row r="404" spans="5:9" x14ac:dyDescent="0.25">
      <c r="E404" t="s">
        <v>11</v>
      </c>
      <c r="F404" s="8">
        <v>11300000</v>
      </c>
      <c r="G404" s="7" t="s">
        <v>26</v>
      </c>
      <c r="H404" t="s">
        <v>55</v>
      </c>
      <c r="I404" t="str">
        <f t="shared" si="12"/>
        <v>I3/11300000</v>
      </c>
    </row>
    <row r="405" spans="5:9" x14ac:dyDescent="0.25">
      <c r="E405" t="s">
        <v>11</v>
      </c>
      <c r="F405" s="8">
        <v>11420000</v>
      </c>
      <c r="G405" s="7" t="s">
        <v>26</v>
      </c>
      <c r="H405" t="s">
        <v>55</v>
      </c>
      <c r="I405" t="str">
        <f t="shared" si="12"/>
        <v>I3/11420000</v>
      </c>
    </row>
    <row r="406" spans="5:9" x14ac:dyDescent="0.25">
      <c r="E406" t="s">
        <v>11</v>
      </c>
      <c r="F406" s="8">
        <v>12000000</v>
      </c>
      <c r="G406" s="7" t="s">
        <v>26</v>
      </c>
      <c r="H406" t="s">
        <v>55</v>
      </c>
      <c r="I406" t="str">
        <f t="shared" si="12"/>
        <v>I3/12000000</v>
      </c>
    </row>
    <row r="407" spans="5:9" x14ac:dyDescent="0.25">
      <c r="E407" t="s">
        <v>11</v>
      </c>
      <c r="F407" s="8">
        <v>12125000</v>
      </c>
      <c r="G407" s="7" t="s">
        <v>26</v>
      </c>
      <c r="H407" t="s">
        <v>55</v>
      </c>
      <c r="I407" t="str">
        <f t="shared" si="12"/>
        <v>I3/12125000</v>
      </c>
    </row>
    <row r="408" spans="5:9" x14ac:dyDescent="0.25">
      <c r="E408" t="s">
        <v>11</v>
      </c>
      <c r="F408" s="8">
        <v>12990000</v>
      </c>
      <c r="G408" s="7" t="s">
        <v>26</v>
      </c>
      <c r="H408" t="s">
        <v>55</v>
      </c>
      <c r="I408" t="str">
        <f t="shared" si="12"/>
        <v>I3/12990000</v>
      </c>
    </row>
    <row r="409" spans="5:9" x14ac:dyDescent="0.25">
      <c r="E409" t="s">
        <v>11</v>
      </c>
      <c r="F409" s="8">
        <v>13000000</v>
      </c>
      <c r="G409" s="7" t="s">
        <v>26</v>
      </c>
      <c r="H409" t="s">
        <v>55</v>
      </c>
      <c r="I409" t="str">
        <f t="shared" si="12"/>
        <v>I3/13000000</v>
      </c>
    </row>
    <row r="410" spans="5:9" x14ac:dyDescent="0.25">
      <c r="E410" t="s">
        <v>11</v>
      </c>
      <c r="F410" s="8">
        <v>13500000</v>
      </c>
      <c r="G410" s="7" t="s">
        <v>26</v>
      </c>
      <c r="H410" t="s">
        <v>55</v>
      </c>
      <c r="I410" t="str">
        <f t="shared" si="12"/>
        <v>I3/13500000</v>
      </c>
    </row>
    <row r="411" spans="5:9" x14ac:dyDescent="0.25">
      <c r="E411" t="s">
        <v>11</v>
      </c>
      <c r="F411" s="8">
        <v>13650000</v>
      </c>
      <c r="G411" s="7" t="s">
        <v>26</v>
      </c>
      <c r="H411" t="s">
        <v>55</v>
      </c>
      <c r="I411" t="str">
        <f t="shared" si="12"/>
        <v>I3/13650000</v>
      </c>
    </row>
    <row r="412" spans="5:9" x14ac:dyDescent="0.25">
      <c r="E412" t="s">
        <v>11</v>
      </c>
      <c r="F412" s="8">
        <v>13800000</v>
      </c>
      <c r="G412" s="7" t="s">
        <v>26</v>
      </c>
      <c r="H412" t="s">
        <v>55</v>
      </c>
      <c r="I412" t="str">
        <f t="shared" si="12"/>
        <v>I3/13800000</v>
      </c>
    </row>
    <row r="413" spans="5:9" x14ac:dyDescent="0.25">
      <c r="E413" t="s">
        <v>11</v>
      </c>
      <c r="F413" s="8">
        <v>13840000</v>
      </c>
      <c r="G413" s="7" t="s">
        <v>26</v>
      </c>
      <c r="H413" t="s">
        <v>55</v>
      </c>
      <c r="I413" t="str">
        <f t="shared" si="12"/>
        <v>I3/13840000</v>
      </c>
    </row>
    <row r="414" spans="5:9" x14ac:dyDescent="0.25">
      <c r="E414" t="s">
        <v>11</v>
      </c>
      <c r="F414" s="8">
        <v>13860000</v>
      </c>
      <c r="G414" s="7" t="s">
        <v>26</v>
      </c>
      <c r="H414" t="s">
        <v>55</v>
      </c>
      <c r="I414" t="str">
        <f t="shared" si="12"/>
        <v>I3/13860000</v>
      </c>
    </row>
    <row r="415" spans="5:9" x14ac:dyDescent="0.25">
      <c r="E415" t="s">
        <v>11</v>
      </c>
      <c r="F415" s="8">
        <v>14500000</v>
      </c>
      <c r="G415" s="7" t="s">
        <v>26</v>
      </c>
      <c r="H415" t="s">
        <v>55</v>
      </c>
      <c r="I415" t="str">
        <f t="shared" si="12"/>
        <v>I3/14500000</v>
      </c>
    </row>
    <row r="416" spans="5:9" x14ac:dyDescent="0.25">
      <c r="E416" t="s">
        <v>11</v>
      </c>
      <c r="F416" s="8">
        <v>15000000</v>
      </c>
      <c r="G416" s="7" t="s">
        <v>26</v>
      </c>
      <c r="H416" t="s">
        <v>55</v>
      </c>
      <c r="I416" t="str">
        <f t="shared" si="12"/>
        <v>I3/15000000</v>
      </c>
    </row>
    <row r="417" spans="5:9" x14ac:dyDescent="0.25">
      <c r="E417" t="s">
        <v>11</v>
      </c>
      <c r="F417" s="8">
        <v>15500000</v>
      </c>
      <c r="G417" s="7" t="s">
        <v>26</v>
      </c>
      <c r="H417" t="s">
        <v>55</v>
      </c>
      <c r="I417" t="str">
        <f t="shared" si="12"/>
        <v>I3/15500000</v>
      </c>
    </row>
    <row r="418" spans="5:9" x14ac:dyDescent="0.25">
      <c r="E418" t="s">
        <v>11</v>
      </c>
      <c r="F418" s="8">
        <v>16000000</v>
      </c>
      <c r="G418" s="7" t="s">
        <v>26</v>
      </c>
      <c r="H418" t="s">
        <v>55</v>
      </c>
      <c r="I418" t="str">
        <f t="shared" si="12"/>
        <v>I3/16000000</v>
      </c>
    </row>
    <row r="419" spans="5:9" x14ac:dyDescent="0.25">
      <c r="E419" t="s">
        <v>11</v>
      </c>
      <c r="F419" s="8">
        <v>16300000</v>
      </c>
      <c r="G419" s="7" t="s">
        <v>26</v>
      </c>
      <c r="H419" t="s">
        <v>55</v>
      </c>
      <c r="I419" t="str">
        <f t="shared" si="12"/>
        <v>I3/16300000</v>
      </c>
    </row>
    <row r="420" spans="5:9" x14ac:dyDescent="0.25">
      <c r="E420" t="s">
        <v>11</v>
      </c>
      <c r="F420" s="8">
        <v>18000000</v>
      </c>
      <c r="G420" s="7" t="s">
        <v>26</v>
      </c>
      <c r="H420" t="s">
        <v>55</v>
      </c>
      <c r="I420" t="str">
        <f t="shared" si="12"/>
        <v>I3/18000000</v>
      </c>
    </row>
    <row r="421" spans="5:9" x14ac:dyDescent="0.25">
      <c r="E421" t="s">
        <v>11</v>
      </c>
      <c r="F421" s="8">
        <v>18430000</v>
      </c>
      <c r="G421" s="7" t="s">
        <v>26</v>
      </c>
      <c r="H421" t="s">
        <v>55</v>
      </c>
      <c r="I421" t="str">
        <f t="shared" si="12"/>
        <v>I3/18430000</v>
      </c>
    </row>
    <row r="422" spans="5:9" x14ac:dyDescent="0.25">
      <c r="E422" t="s">
        <v>11</v>
      </c>
      <c r="F422" s="8">
        <v>19000000</v>
      </c>
      <c r="G422" s="7" t="s">
        <v>26</v>
      </c>
      <c r="H422" t="s">
        <v>55</v>
      </c>
      <c r="I422" t="str">
        <f t="shared" si="12"/>
        <v>I3/19000000</v>
      </c>
    </row>
    <row r="423" spans="5:9" x14ac:dyDescent="0.25">
      <c r="E423" t="s">
        <v>11</v>
      </c>
      <c r="F423" s="8">
        <v>19500000</v>
      </c>
      <c r="G423" s="7" t="s">
        <v>26</v>
      </c>
      <c r="H423" t="s">
        <v>55</v>
      </c>
      <c r="I423" t="str">
        <f t="shared" si="12"/>
        <v>I3/19500000</v>
      </c>
    </row>
    <row r="424" spans="5:9" x14ac:dyDescent="0.25">
      <c r="E424" t="s">
        <v>11</v>
      </c>
      <c r="F424" s="8">
        <v>20000000</v>
      </c>
      <c r="G424" s="7" t="s">
        <v>26</v>
      </c>
      <c r="H424" t="s">
        <v>55</v>
      </c>
      <c r="I424" t="str">
        <f t="shared" si="12"/>
        <v>I3/20000000</v>
      </c>
    </row>
    <row r="425" spans="5:9" x14ac:dyDescent="0.25">
      <c r="E425" t="s">
        <v>11</v>
      </c>
      <c r="F425" s="8">
        <v>23000000</v>
      </c>
      <c r="G425" s="7" t="s">
        <v>26</v>
      </c>
      <c r="H425" t="s">
        <v>55</v>
      </c>
      <c r="I425" t="str">
        <f t="shared" si="12"/>
        <v>I3/23000000</v>
      </c>
    </row>
    <row r="426" spans="5:9" x14ac:dyDescent="0.25">
      <c r="E426" t="s">
        <v>11</v>
      </c>
      <c r="F426" s="8">
        <v>24000000</v>
      </c>
      <c r="G426" s="7" t="s">
        <v>26</v>
      </c>
      <c r="H426" t="s">
        <v>55</v>
      </c>
      <c r="I426" t="str">
        <f t="shared" si="12"/>
        <v>I3/24000000</v>
      </c>
    </row>
    <row r="427" spans="5:9" x14ac:dyDescent="0.25">
      <c r="E427" t="s">
        <v>11</v>
      </c>
      <c r="F427" s="8">
        <v>26000000</v>
      </c>
      <c r="G427" s="7" t="s">
        <v>26</v>
      </c>
      <c r="H427" t="s">
        <v>55</v>
      </c>
      <c r="I427" t="str">
        <f t="shared" si="12"/>
        <v>I3/26000000</v>
      </c>
    </row>
    <row r="428" spans="5:9" x14ac:dyDescent="0.25">
      <c r="E428" t="s">
        <v>11</v>
      </c>
      <c r="F428" s="8">
        <v>28000000</v>
      </c>
      <c r="G428" s="7" t="s">
        <v>26</v>
      </c>
      <c r="H428" t="s">
        <v>55</v>
      </c>
      <c r="I428" t="str">
        <f t="shared" si="12"/>
        <v>I3/28000000</v>
      </c>
    </row>
    <row r="429" spans="5:9" x14ac:dyDescent="0.25">
      <c r="E429" t="s">
        <v>11</v>
      </c>
      <c r="F429" s="8">
        <v>29500000</v>
      </c>
      <c r="G429" s="7" t="s">
        <v>26</v>
      </c>
      <c r="H429" t="s">
        <v>55</v>
      </c>
      <c r="I429" t="str">
        <f t="shared" si="12"/>
        <v>I3/29500000</v>
      </c>
    </row>
    <row r="430" spans="5:9" x14ac:dyDescent="0.25">
      <c r="E430" t="s">
        <v>49</v>
      </c>
      <c r="F430" s="8">
        <v>30000000</v>
      </c>
      <c r="G430" s="7" t="s">
        <v>35</v>
      </c>
      <c r="H430" t="s">
        <v>55</v>
      </c>
      <c r="I430" t="str">
        <f t="shared" si="12"/>
        <v>I4/30000000</v>
      </c>
    </row>
    <row r="431" spans="5:9" x14ac:dyDescent="0.25">
      <c r="E431" t="s">
        <v>19</v>
      </c>
      <c r="F431" s="8">
        <v>3465000</v>
      </c>
      <c r="G431" s="7" t="s">
        <v>26</v>
      </c>
      <c r="H431" t="s">
        <v>55</v>
      </c>
      <c r="I431" t="str">
        <f t="shared" si="12"/>
        <v>I3P/3465000</v>
      </c>
    </row>
    <row r="432" spans="5:9" x14ac:dyDescent="0.25">
      <c r="E432" t="s">
        <v>19</v>
      </c>
      <c r="F432" s="8">
        <v>3465000</v>
      </c>
      <c r="G432" s="7" t="s">
        <v>26</v>
      </c>
      <c r="H432" t="s">
        <v>55</v>
      </c>
      <c r="I432" t="str">
        <f t="shared" si="12"/>
        <v>I3P/3465000</v>
      </c>
    </row>
    <row r="433" spans="5:9" x14ac:dyDescent="0.25">
      <c r="E433" t="s">
        <v>19</v>
      </c>
      <c r="F433" s="8">
        <v>2180000</v>
      </c>
      <c r="G433" s="7" t="s">
        <v>26</v>
      </c>
      <c r="H433" t="s">
        <v>55</v>
      </c>
      <c r="I433" t="str">
        <f t="shared" si="12"/>
        <v>I3P/2180000</v>
      </c>
    </row>
    <row r="434" spans="5:9" x14ac:dyDescent="0.25">
      <c r="E434" t="s">
        <v>49</v>
      </c>
      <c r="F434" s="8">
        <v>100000000</v>
      </c>
      <c r="G434" s="7" t="s">
        <v>35</v>
      </c>
      <c r="H434" t="s">
        <v>55</v>
      </c>
      <c r="I434" t="str">
        <f t="shared" si="12"/>
        <v>I4/100000000</v>
      </c>
    </row>
    <row r="435" spans="5:9" x14ac:dyDescent="0.25">
      <c r="E435" t="s">
        <v>49</v>
      </c>
      <c r="F435" s="14">
        <v>25000000</v>
      </c>
      <c r="G435" s="7" t="s">
        <v>35</v>
      </c>
      <c r="H435" t="s">
        <v>55</v>
      </c>
      <c r="I435" t="str">
        <f t="shared" si="12"/>
        <v>I4/25000000</v>
      </c>
    </row>
    <row r="436" spans="5:9" x14ac:dyDescent="0.25">
      <c r="E436" t="s">
        <v>19</v>
      </c>
      <c r="F436" s="8">
        <v>4330000</v>
      </c>
      <c r="G436" s="7" t="s">
        <v>26</v>
      </c>
      <c r="H436" t="s">
        <v>55</v>
      </c>
      <c r="I436" t="str">
        <f t="shared" si="12"/>
        <v>I3P/4330000</v>
      </c>
    </row>
    <row r="437" spans="5:9" x14ac:dyDescent="0.25">
      <c r="E437" t="s">
        <v>13</v>
      </c>
      <c r="F437">
        <v>450</v>
      </c>
      <c r="G437" s="7" t="s">
        <v>37</v>
      </c>
      <c r="H437" t="s">
        <v>56</v>
      </c>
      <c r="I437" t="str">
        <f t="shared" si="12"/>
        <v>P1/450</v>
      </c>
    </row>
    <row r="438" spans="5:9" x14ac:dyDescent="0.25">
      <c r="E438" t="s">
        <v>13</v>
      </c>
      <c r="F438">
        <v>900</v>
      </c>
      <c r="G438" s="7" t="s">
        <v>38</v>
      </c>
      <c r="H438" t="s">
        <v>56</v>
      </c>
      <c r="I438" t="str">
        <f t="shared" si="12"/>
        <v>P1/900</v>
      </c>
    </row>
    <row r="439" spans="5:9" x14ac:dyDescent="0.25">
      <c r="E439" t="s">
        <v>13</v>
      </c>
      <c r="F439" s="8">
        <v>1300</v>
      </c>
      <c r="G439" s="7" t="s">
        <v>39</v>
      </c>
      <c r="H439" t="s">
        <v>56</v>
      </c>
      <c r="I439" t="str">
        <f t="shared" si="12"/>
        <v>P1/1300</v>
      </c>
    </row>
    <row r="440" spans="5:9" x14ac:dyDescent="0.25">
      <c r="E440" t="s">
        <v>13</v>
      </c>
      <c r="F440" s="8">
        <v>2200</v>
      </c>
      <c r="G440" s="7" t="s">
        <v>70</v>
      </c>
      <c r="H440" t="s">
        <v>56</v>
      </c>
      <c r="I440" t="str">
        <f t="shared" si="12"/>
        <v>P1/2200</v>
      </c>
    </row>
    <row r="441" spans="5:9" x14ac:dyDescent="0.25">
      <c r="E441" t="s">
        <v>13</v>
      </c>
      <c r="F441" s="8">
        <v>3500</v>
      </c>
      <c r="G441" s="7" t="s">
        <v>70</v>
      </c>
      <c r="H441" t="s">
        <v>56</v>
      </c>
      <c r="I441" t="str">
        <f t="shared" si="12"/>
        <v>P1/3500</v>
      </c>
    </row>
    <row r="442" spans="5:9" x14ac:dyDescent="0.25">
      <c r="E442" t="s">
        <v>13</v>
      </c>
      <c r="F442" s="8">
        <v>4400</v>
      </c>
      <c r="G442" s="7" t="s">
        <v>70</v>
      </c>
      <c r="H442" t="s">
        <v>56</v>
      </c>
      <c r="I442" t="str">
        <f t="shared" si="12"/>
        <v>P1/4400</v>
      </c>
    </row>
    <row r="443" spans="5:9" x14ac:dyDescent="0.25">
      <c r="E443" t="s">
        <v>13</v>
      </c>
      <c r="F443" s="8">
        <v>5500</v>
      </c>
      <c r="G443" s="7" t="s">
        <v>70</v>
      </c>
      <c r="H443" t="s">
        <v>56</v>
      </c>
      <c r="I443" t="str">
        <f t="shared" si="12"/>
        <v>P1/5500</v>
      </c>
    </row>
    <row r="444" spans="5:9" x14ac:dyDescent="0.25">
      <c r="E444" t="s">
        <v>13</v>
      </c>
      <c r="F444" s="8">
        <v>6600</v>
      </c>
      <c r="G444" s="7" t="s">
        <v>83</v>
      </c>
      <c r="H444" t="s">
        <v>56</v>
      </c>
      <c r="I444" t="str">
        <f t="shared" si="12"/>
        <v>P1/6600</v>
      </c>
    </row>
    <row r="445" spans="5:9" x14ac:dyDescent="0.25">
      <c r="E445" t="s">
        <v>13</v>
      </c>
      <c r="F445" s="8">
        <v>7700</v>
      </c>
      <c r="G445" s="7" t="s">
        <v>83</v>
      </c>
      <c r="H445" t="s">
        <v>56</v>
      </c>
      <c r="I445" t="str">
        <f t="shared" si="12"/>
        <v>P1/7700</v>
      </c>
    </row>
    <row r="446" spans="5:9" x14ac:dyDescent="0.25">
      <c r="E446" t="s">
        <v>13</v>
      </c>
      <c r="F446" s="8">
        <v>10600</v>
      </c>
      <c r="G446" s="7" t="s">
        <v>83</v>
      </c>
      <c r="H446" t="s">
        <v>56</v>
      </c>
      <c r="I446" t="str">
        <f t="shared" si="12"/>
        <v>P1/10600</v>
      </c>
    </row>
    <row r="447" spans="5:9" x14ac:dyDescent="0.25">
      <c r="E447" t="s">
        <v>13</v>
      </c>
      <c r="F447" s="8">
        <v>11000</v>
      </c>
      <c r="G447" s="7" t="s">
        <v>83</v>
      </c>
      <c r="H447" t="s">
        <v>56</v>
      </c>
      <c r="I447" t="str">
        <f t="shared" si="12"/>
        <v>P1/11000</v>
      </c>
    </row>
    <row r="448" spans="5:9" x14ac:dyDescent="0.25">
      <c r="E448" t="s">
        <v>13</v>
      </c>
      <c r="F448" s="8">
        <v>13200</v>
      </c>
      <c r="G448" s="7" t="s">
        <v>83</v>
      </c>
      <c r="H448" t="s">
        <v>56</v>
      </c>
      <c r="I448" t="str">
        <f t="shared" si="12"/>
        <v>P1/13200</v>
      </c>
    </row>
    <row r="449" spans="5:9" x14ac:dyDescent="0.25">
      <c r="E449" t="s">
        <v>13</v>
      </c>
      <c r="F449" s="8">
        <v>16500</v>
      </c>
      <c r="G449" s="7" t="s">
        <v>83</v>
      </c>
      <c r="H449" t="s">
        <v>56</v>
      </c>
      <c r="I449" t="str">
        <f t="shared" si="12"/>
        <v>P1/16500</v>
      </c>
    </row>
    <row r="450" spans="5:9" x14ac:dyDescent="0.25">
      <c r="E450" t="s">
        <v>13</v>
      </c>
      <c r="F450" s="8">
        <v>23000</v>
      </c>
      <c r="G450" s="7" t="s">
        <v>83</v>
      </c>
      <c r="H450" t="s">
        <v>56</v>
      </c>
      <c r="I450" t="str">
        <f t="shared" si="12"/>
        <v>P1/23000</v>
      </c>
    </row>
    <row r="451" spans="5:9" x14ac:dyDescent="0.25">
      <c r="E451" t="s">
        <v>13</v>
      </c>
      <c r="F451" s="8">
        <v>33000</v>
      </c>
      <c r="G451" s="7" t="s">
        <v>83</v>
      </c>
      <c r="H451" t="s">
        <v>56</v>
      </c>
      <c r="I451" t="str">
        <f t="shared" si="12"/>
        <v>P1/33000</v>
      </c>
    </row>
    <row r="452" spans="5:9" x14ac:dyDescent="0.25">
      <c r="E452" t="s">
        <v>13</v>
      </c>
      <c r="F452" s="8">
        <v>41500</v>
      </c>
      <c r="G452" s="7" t="s">
        <v>83</v>
      </c>
      <c r="H452" t="s">
        <v>56</v>
      </c>
      <c r="I452" t="str">
        <f t="shared" si="12"/>
        <v>P1/41500</v>
      </c>
    </row>
    <row r="453" spans="5:9" x14ac:dyDescent="0.25">
      <c r="E453" t="s">
        <v>13</v>
      </c>
      <c r="F453" s="8">
        <v>53000</v>
      </c>
      <c r="G453" s="7" t="s">
        <v>83</v>
      </c>
      <c r="H453" t="s">
        <v>56</v>
      </c>
      <c r="I453" t="str">
        <f t="shared" si="12"/>
        <v>P1/53000</v>
      </c>
    </row>
    <row r="454" spans="5:9" x14ac:dyDescent="0.25">
      <c r="E454" t="s">
        <v>13</v>
      </c>
      <c r="F454" s="8">
        <v>66000</v>
      </c>
      <c r="G454" s="7" t="s">
        <v>83</v>
      </c>
      <c r="H454" t="s">
        <v>56</v>
      </c>
      <c r="I454" t="str">
        <f t="shared" si="12"/>
        <v>P1/66000</v>
      </c>
    </row>
    <row r="455" spans="5:9" x14ac:dyDescent="0.25">
      <c r="E455" t="s">
        <v>13</v>
      </c>
      <c r="F455" s="8">
        <v>82500</v>
      </c>
      <c r="G455" s="7" t="s">
        <v>83</v>
      </c>
      <c r="H455" t="s">
        <v>56</v>
      </c>
      <c r="I455" t="str">
        <f t="shared" si="12"/>
        <v>P1/82500</v>
      </c>
    </row>
    <row r="456" spans="5:9" x14ac:dyDescent="0.25">
      <c r="E456" t="s">
        <v>13</v>
      </c>
      <c r="F456" s="8">
        <v>105000</v>
      </c>
      <c r="G456" s="7" t="s">
        <v>83</v>
      </c>
      <c r="H456" t="s">
        <v>56</v>
      </c>
      <c r="I456" t="str">
        <f t="shared" si="12"/>
        <v>P1/105000</v>
      </c>
    </row>
    <row r="457" spans="5:9" x14ac:dyDescent="0.25">
      <c r="E457" t="s">
        <v>13</v>
      </c>
      <c r="F457" s="8">
        <v>131000</v>
      </c>
      <c r="G457" s="7" t="s">
        <v>83</v>
      </c>
      <c r="H457" t="s">
        <v>56</v>
      </c>
      <c r="I457" t="str">
        <f t="shared" si="12"/>
        <v>P1/131000</v>
      </c>
    </row>
    <row r="458" spans="5:9" x14ac:dyDescent="0.25">
      <c r="E458" t="s">
        <v>13</v>
      </c>
      <c r="F458" s="8">
        <v>147000</v>
      </c>
      <c r="G458" s="7" t="s">
        <v>83</v>
      </c>
      <c r="H458" t="s">
        <v>56</v>
      </c>
      <c r="I458" t="str">
        <f t="shared" si="12"/>
        <v>P1/147000</v>
      </c>
    </row>
    <row r="459" spans="5:9" x14ac:dyDescent="0.25">
      <c r="E459" t="s">
        <v>13</v>
      </c>
      <c r="F459" s="8">
        <v>164000</v>
      </c>
      <c r="G459" s="7" t="s">
        <v>83</v>
      </c>
      <c r="H459" t="s">
        <v>56</v>
      </c>
      <c r="I459" t="str">
        <f t="shared" ref="I459:I522" si="13">E459&amp;"/"&amp;F459</f>
        <v>P1/164000</v>
      </c>
    </row>
    <row r="460" spans="5:9" x14ac:dyDescent="0.25">
      <c r="E460" t="s">
        <v>13</v>
      </c>
      <c r="F460" s="8">
        <v>197000</v>
      </c>
      <c r="G460" s="7" t="s">
        <v>83</v>
      </c>
      <c r="H460" t="s">
        <v>56</v>
      </c>
      <c r="I460" t="str">
        <f t="shared" si="13"/>
        <v>P1/197000</v>
      </c>
    </row>
    <row r="461" spans="5:9" x14ac:dyDescent="0.25">
      <c r="E461" t="s">
        <v>13</v>
      </c>
      <c r="F461" s="8">
        <v>200000</v>
      </c>
      <c r="G461" s="7" t="s">
        <v>83</v>
      </c>
      <c r="H461" t="s">
        <v>56</v>
      </c>
      <c r="I461" t="str">
        <f t="shared" si="13"/>
        <v>P1/200000</v>
      </c>
    </row>
    <row r="462" spans="5:9" x14ac:dyDescent="0.25">
      <c r="E462" t="s">
        <v>14</v>
      </c>
      <c r="F462" s="8">
        <v>210000</v>
      </c>
      <c r="G462" s="7" t="s">
        <v>27</v>
      </c>
      <c r="H462" t="s">
        <v>56</v>
      </c>
      <c r="I462" t="str">
        <f t="shared" si="13"/>
        <v>P2/210000</v>
      </c>
    </row>
    <row r="463" spans="5:9" x14ac:dyDescent="0.25">
      <c r="E463" t="s">
        <v>14</v>
      </c>
      <c r="F463" s="8">
        <v>235000</v>
      </c>
      <c r="G463" s="7" t="s">
        <v>27</v>
      </c>
      <c r="H463" t="s">
        <v>56</v>
      </c>
      <c r="I463" t="str">
        <f t="shared" si="13"/>
        <v>P2/235000</v>
      </c>
    </row>
    <row r="464" spans="5:9" x14ac:dyDescent="0.25">
      <c r="E464" t="s">
        <v>14</v>
      </c>
      <c r="F464" s="8">
        <v>240000</v>
      </c>
      <c r="G464" s="7" t="s">
        <v>27</v>
      </c>
      <c r="H464" t="s">
        <v>56</v>
      </c>
      <c r="I464" t="str">
        <f t="shared" si="13"/>
        <v>P2/240000</v>
      </c>
    </row>
    <row r="465" spans="5:9" x14ac:dyDescent="0.25">
      <c r="E465" t="s">
        <v>14</v>
      </c>
      <c r="F465" s="8">
        <v>250000</v>
      </c>
      <c r="G465" s="7" t="s">
        <v>27</v>
      </c>
      <c r="H465" t="s">
        <v>56</v>
      </c>
      <c r="I465" t="str">
        <f t="shared" si="13"/>
        <v>P2/250000</v>
      </c>
    </row>
    <row r="466" spans="5:9" x14ac:dyDescent="0.25">
      <c r="E466" t="s">
        <v>14</v>
      </c>
      <c r="F466">
        <v>260000</v>
      </c>
      <c r="G466" s="7" t="s">
        <v>27</v>
      </c>
      <c r="H466" t="s">
        <v>56</v>
      </c>
      <c r="I466" t="str">
        <f t="shared" si="13"/>
        <v>P2/260000</v>
      </c>
    </row>
    <row r="467" spans="5:9" x14ac:dyDescent="0.25">
      <c r="E467" t="s">
        <v>14</v>
      </c>
      <c r="F467">
        <v>275000</v>
      </c>
      <c r="G467" s="7" t="s">
        <v>27</v>
      </c>
      <c r="H467" t="s">
        <v>56</v>
      </c>
      <c r="I467" t="str">
        <f t="shared" si="13"/>
        <v>P2/275000</v>
      </c>
    </row>
    <row r="468" spans="5:9" x14ac:dyDescent="0.25">
      <c r="E468" t="s">
        <v>14</v>
      </c>
      <c r="F468">
        <v>279000</v>
      </c>
      <c r="G468" s="7" t="s">
        <v>27</v>
      </c>
      <c r="H468" t="s">
        <v>56</v>
      </c>
      <c r="I468" t="str">
        <f t="shared" si="13"/>
        <v>P2/279000</v>
      </c>
    </row>
    <row r="469" spans="5:9" x14ac:dyDescent="0.25">
      <c r="E469" t="s">
        <v>14</v>
      </c>
      <c r="F469">
        <v>300000</v>
      </c>
      <c r="G469" s="7" t="s">
        <v>27</v>
      </c>
      <c r="H469" t="s">
        <v>56</v>
      </c>
      <c r="I469" t="str">
        <f t="shared" si="13"/>
        <v>P2/300000</v>
      </c>
    </row>
    <row r="470" spans="5:9" x14ac:dyDescent="0.25">
      <c r="E470" t="s">
        <v>14</v>
      </c>
      <c r="F470">
        <v>329000</v>
      </c>
      <c r="G470" s="7" t="s">
        <v>27</v>
      </c>
      <c r="H470" t="s">
        <v>56</v>
      </c>
      <c r="I470" t="str">
        <f t="shared" si="13"/>
        <v>P2/329000</v>
      </c>
    </row>
    <row r="471" spans="5:9" x14ac:dyDescent="0.25">
      <c r="E471" t="s">
        <v>14</v>
      </c>
      <c r="F471">
        <v>345000</v>
      </c>
      <c r="G471" s="7" t="s">
        <v>27</v>
      </c>
      <c r="H471" t="s">
        <v>56</v>
      </c>
      <c r="I471" t="str">
        <f t="shared" si="13"/>
        <v>P2/345000</v>
      </c>
    </row>
    <row r="472" spans="5:9" x14ac:dyDescent="0.25">
      <c r="E472" t="s">
        <v>14</v>
      </c>
      <c r="F472">
        <v>350000</v>
      </c>
      <c r="G472" s="7" t="s">
        <v>27</v>
      </c>
      <c r="H472" t="s">
        <v>56</v>
      </c>
      <c r="I472" t="str">
        <f t="shared" si="13"/>
        <v>P2/350000</v>
      </c>
    </row>
    <row r="473" spans="5:9" x14ac:dyDescent="0.25">
      <c r="E473" t="s">
        <v>14</v>
      </c>
      <c r="F473">
        <v>400000</v>
      </c>
      <c r="G473" s="7" t="s">
        <v>27</v>
      </c>
      <c r="H473" t="s">
        <v>56</v>
      </c>
      <c r="I473" t="str">
        <f t="shared" si="13"/>
        <v>P2/400000</v>
      </c>
    </row>
    <row r="474" spans="5:9" x14ac:dyDescent="0.25">
      <c r="E474" t="s">
        <v>14</v>
      </c>
      <c r="F474">
        <v>414000</v>
      </c>
      <c r="G474" s="7" t="s">
        <v>27</v>
      </c>
      <c r="H474" t="s">
        <v>56</v>
      </c>
      <c r="I474" t="str">
        <f t="shared" si="13"/>
        <v>P2/414000</v>
      </c>
    </row>
    <row r="475" spans="5:9" x14ac:dyDescent="0.25">
      <c r="E475" t="s">
        <v>14</v>
      </c>
      <c r="F475">
        <v>485000</v>
      </c>
      <c r="G475" s="7" t="s">
        <v>27</v>
      </c>
      <c r="H475" t="s">
        <v>56</v>
      </c>
      <c r="I475" t="str">
        <f t="shared" si="13"/>
        <v>P2/485000</v>
      </c>
    </row>
    <row r="476" spans="5:9" x14ac:dyDescent="0.25">
      <c r="E476" t="s">
        <v>14</v>
      </c>
      <c r="F476">
        <v>500000</v>
      </c>
      <c r="G476" s="7" t="s">
        <v>27</v>
      </c>
      <c r="H476" t="s">
        <v>56</v>
      </c>
      <c r="I476" t="str">
        <f t="shared" si="13"/>
        <v>P2/500000</v>
      </c>
    </row>
    <row r="477" spans="5:9" x14ac:dyDescent="0.25">
      <c r="E477" t="s">
        <v>14</v>
      </c>
      <c r="F477">
        <v>520000</v>
      </c>
      <c r="G477" s="7" t="s">
        <v>27</v>
      </c>
      <c r="H477" t="s">
        <v>56</v>
      </c>
      <c r="I477" t="str">
        <f t="shared" si="13"/>
        <v>P2/520000</v>
      </c>
    </row>
    <row r="478" spans="5:9" x14ac:dyDescent="0.25">
      <c r="E478" t="s">
        <v>14</v>
      </c>
      <c r="F478">
        <v>555000</v>
      </c>
      <c r="G478" s="7" t="s">
        <v>27</v>
      </c>
      <c r="H478" t="s">
        <v>56</v>
      </c>
      <c r="I478" t="str">
        <f t="shared" si="13"/>
        <v>P2/555000</v>
      </c>
    </row>
    <row r="479" spans="5:9" x14ac:dyDescent="0.25">
      <c r="E479" t="s">
        <v>14</v>
      </c>
      <c r="F479">
        <v>630000</v>
      </c>
      <c r="G479" s="7" t="s">
        <v>27</v>
      </c>
      <c r="H479" t="s">
        <v>56</v>
      </c>
      <c r="I479" t="str">
        <f t="shared" si="13"/>
        <v>P2/630000</v>
      </c>
    </row>
    <row r="480" spans="5:9" x14ac:dyDescent="0.25">
      <c r="E480" t="s">
        <v>14</v>
      </c>
      <c r="F480">
        <v>690000</v>
      </c>
      <c r="G480" s="7" t="s">
        <v>27</v>
      </c>
      <c r="H480" t="s">
        <v>56</v>
      </c>
      <c r="I480" t="str">
        <f t="shared" si="13"/>
        <v>P2/690000</v>
      </c>
    </row>
    <row r="481" spans="5:9" x14ac:dyDescent="0.25">
      <c r="E481" t="s">
        <v>14</v>
      </c>
      <c r="F481">
        <v>750000</v>
      </c>
      <c r="G481" s="7" t="s">
        <v>27</v>
      </c>
      <c r="H481" t="s">
        <v>56</v>
      </c>
      <c r="I481" t="str">
        <f t="shared" si="13"/>
        <v>P2/750000</v>
      </c>
    </row>
    <row r="482" spans="5:9" x14ac:dyDescent="0.25">
      <c r="E482" t="s">
        <v>14</v>
      </c>
      <c r="F482">
        <v>800000</v>
      </c>
      <c r="G482" s="7" t="s">
        <v>27</v>
      </c>
      <c r="H482" t="s">
        <v>56</v>
      </c>
      <c r="I482" t="str">
        <f t="shared" si="13"/>
        <v>P2/800000</v>
      </c>
    </row>
    <row r="483" spans="5:9" x14ac:dyDescent="0.25">
      <c r="E483" t="s">
        <v>14</v>
      </c>
      <c r="F483">
        <v>865000</v>
      </c>
      <c r="G483" s="7" t="s">
        <v>27</v>
      </c>
      <c r="H483" t="s">
        <v>56</v>
      </c>
      <c r="I483" t="str">
        <f t="shared" si="13"/>
        <v>P2/865000</v>
      </c>
    </row>
    <row r="484" spans="5:9" x14ac:dyDescent="0.25">
      <c r="E484" t="s">
        <v>14</v>
      </c>
      <c r="F484">
        <v>1040000</v>
      </c>
      <c r="G484" s="7" t="s">
        <v>27</v>
      </c>
      <c r="H484" t="s">
        <v>56</v>
      </c>
      <c r="I484" t="str">
        <f t="shared" si="13"/>
        <v>P2/1040000</v>
      </c>
    </row>
    <row r="485" spans="5:9" x14ac:dyDescent="0.25">
      <c r="E485" t="s">
        <v>14</v>
      </c>
      <c r="F485">
        <v>1110000</v>
      </c>
      <c r="G485" s="7" t="s">
        <v>27</v>
      </c>
      <c r="H485" t="s">
        <v>56</v>
      </c>
      <c r="I485" t="str">
        <f t="shared" si="13"/>
        <v>P2/1110000</v>
      </c>
    </row>
    <row r="486" spans="5:9" x14ac:dyDescent="0.25">
      <c r="E486" t="s">
        <v>14</v>
      </c>
      <c r="F486">
        <v>1385000</v>
      </c>
      <c r="G486" s="7" t="s">
        <v>27</v>
      </c>
      <c r="H486" t="s">
        <v>56</v>
      </c>
      <c r="I486" t="str">
        <f t="shared" si="13"/>
        <v>P2/1385000</v>
      </c>
    </row>
    <row r="487" spans="5:9" x14ac:dyDescent="0.25">
      <c r="E487" t="s">
        <v>14</v>
      </c>
      <c r="F487">
        <v>1420000</v>
      </c>
      <c r="G487" s="7" t="s">
        <v>27</v>
      </c>
      <c r="H487" t="s">
        <v>56</v>
      </c>
      <c r="I487" t="str">
        <f t="shared" si="13"/>
        <v>P2/1420000</v>
      </c>
    </row>
    <row r="488" spans="5:9" x14ac:dyDescent="0.25">
      <c r="E488" t="s">
        <v>14</v>
      </c>
      <c r="F488">
        <v>1450000</v>
      </c>
      <c r="G488" s="7" t="s">
        <v>27</v>
      </c>
      <c r="H488" t="s">
        <v>56</v>
      </c>
      <c r="I488" t="str">
        <f t="shared" si="13"/>
        <v>P2/1450000</v>
      </c>
    </row>
    <row r="489" spans="5:9" x14ac:dyDescent="0.25">
      <c r="E489" t="s">
        <v>14</v>
      </c>
      <c r="F489" s="8">
        <v>1500000</v>
      </c>
      <c r="G489" s="7" t="s">
        <v>27</v>
      </c>
      <c r="H489" t="s">
        <v>56</v>
      </c>
      <c r="I489" t="str">
        <f t="shared" si="13"/>
        <v>P2/1500000</v>
      </c>
    </row>
    <row r="490" spans="5:9" x14ac:dyDescent="0.25">
      <c r="E490" t="s">
        <v>14</v>
      </c>
      <c r="F490" s="8">
        <v>1550000</v>
      </c>
      <c r="G490" s="7" t="s">
        <v>27</v>
      </c>
      <c r="H490" t="s">
        <v>56</v>
      </c>
      <c r="I490" t="str">
        <f t="shared" si="13"/>
        <v>P2/1550000</v>
      </c>
    </row>
    <row r="491" spans="5:9" x14ac:dyDescent="0.25">
      <c r="E491" t="s">
        <v>14</v>
      </c>
      <c r="F491" s="8">
        <v>1600000</v>
      </c>
      <c r="G491" s="7" t="s">
        <v>27</v>
      </c>
      <c r="H491" t="s">
        <v>56</v>
      </c>
      <c r="I491" t="str">
        <f t="shared" si="13"/>
        <v>P2/1600000</v>
      </c>
    </row>
    <row r="492" spans="5:9" x14ac:dyDescent="0.25">
      <c r="E492" t="s">
        <v>14</v>
      </c>
      <c r="F492" s="8">
        <v>1665000</v>
      </c>
      <c r="G492" s="7" t="s">
        <v>27</v>
      </c>
      <c r="H492" t="s">
        <v>56</v>
      </c>
      <c r="I492" t="str">
        <f t="shared" si="13"/>
        <v>P2/1665000</v>
      </c>
    </row>
    <row r="493" spans="5:9" x14ac:dyDescent="0.25">
      <c r="E493" t="s">
        <v>14</v>
      </c>
      <c r="F493" s="8">
        <v>1730000</v>
      </c>
      <c r="G493" s="7" t="s">
        <v>27</v>
      </c>
      <c r="H493" t="s">
        <v>56</v>
      </c>
      <c r="I493" t="str">
        <f t="shared" si="13"/>
        <v>P2/1730000</v>
      </c>
    </row>
    <row r="494" spans="5:9" x14ac:dyDescent="0.25">
      <c r="E494" t="s">
        <v>14</v>
      </c>
      <c r="F494" s="8">
        <v>1890000</v>
      </c>
      <c r="G494" s="7" t="s">
        <v>27</v>
      </c>
      <c r="H494" t="s">
        <v>56</v>
      </c>
      <c r="I494" t="str">
        <f t="shared" si="13"/>
        <v>P2/1890000</v>
      </c>
    </row>
    <row r="495" spans="5:9" x14ac:dyDescent="0.25">
      <c r="E495" t="s">
        <v>14</v>
      </c>
      <c r="F495" s="8">
        <v>2180000</v>
      </c>
      <c r="G495" s="7" t="s">
        <v>27</v>
      </c>
      <c r="H495" t="s">
        <v>56</v>
      </c>
      <c r="I495" t="str">
        <f t="shared" si="13"/>
        <v>P2/2180000</v>
      </c>
    </row>
    <row r="496" spans="5:9" x14ac:dyDescent="0.25">
      <c r="E496" t="s">
        <v>14</v>
      </c>
      <c r="F496" s="8">
        <v>2400000</v>
      </c>
      <c r="G496" s="7" t="s">
        <v>27</v>
      </c>
      <c r="H496" t="s">
        <v>56</v>
      </c>
      <c r="I496" t="str">
        <f t="shared" si="13"/>
        <v>P2/2400000</v>
      </c>
    </row>
    <row r="497" spans="5:9" x14ac:dyDescent="0.25">
      <c r="E497" t="s">
        <v>14</v>
      </c>
      <c r="F497" s="8">
        <v>2500000</v>
      </c>
      <c r="G497" s="7" t="s">
        <v>27</v>
      </c>
      <c r="H497" t="s">
        <v>56</v>
      </c>
      <c r="I497" t="str">
        <f t="shared" si="13"/>
        <v>P2/2500000</v>
      </c>
    </row>
    <row r="498" spans="5:9" x14ac:dyDescent="0.25">
      <c r="E498" t="s">
        <v>14</v>
      </c>
      <c r="F498" s="8">
        <v>2770000</v>
      </c>
      <c r="G498" s="7" t="s">
        <v>27</v>
      </c>
      <c r="H498" t="s">
        <v>56</v>
      </c>
      <c r="I498" t="str">
        <f t="shared" si="13"/>
        <v>P2/2770000</v>
      </c>
    </row>
    <row r="499" spans="5:9" x14ac:dyDescent="0.25">
      <c r="E499" t="s">
        <v>14</v>
      </c>
      <c r="F499" s="8">
        <v>3000000</v>
      </c>
      <c r="G499" s="7" t="s">
        <v>27</v>
      </c>
      <c r="H499" t="s">
        <v>56</v>
      </c>
      <c r="I499" t="str">
        <f t="shared" si="13"/>
        <v>P2/3000000</v>
      </c>
    </row>
    <row r="500" spans="5:9" x14ac:dyDescent="0.25">
      <c r="E500" t="s">
        <v>14</v>
      </c>
      <c r="F500" s="8">
        <v>3465000</v>
      </c>
      <c r="G500" s="7" t="s">
        <v>27</v>
      </c>
      <c r="H500" t="s">
        <v>56</v>
      </c>
      <c r="I500" t="str">
        <f t="shared" si="13"/>
        <v>P2/3465000</v>
      </c>
    </row>
    <row r="501" spans="5:9" x14ac:dyDescent="0.25">
      <c r="E501" t="s">
        <v>14</v>
      </c>
      <c r="F501" s="8">
        <v>3800000</v>
      </c>
      <c r="G501" s="7" t="s">
        <v>27</v>
      </c>
      <c r="H501" t="s">
        <v>56</v>
      </c>
      <c r="I501" t="str">
        <f t="shared" si="13"/>
        <v>P2/3800000</v>
      </c>
    </row>
    <row r="502" spans="5:9" x14ac:dyDescent="0.25">
      <c r="E502" t="s">
        <v>14</v>
      </c>
      <c r="F502" s="8">
        <v>4330000</v>
      </c>
      <c r="G502" s="7" t="s">
        <v>27</v>
      </c>
      <c r="H502" t="s">
        <v>56</v>
      </c>
      <c r="I502" t="str">
        <f t="shared" si="13"/>
        <v>P2/4330000</v>
      </c>
    </row>
    <row r="503" spans="5:9" x14ac:dyDescent="0.25">
      <c r="E503" t="s">
        <v>14</v>
      </c>
      <c r="F503" s="8">
        <v>5540000</v>
      </c>
      <c r="G503" s="7" t="s">
        <v>27</v>
      </c>
      <c r="H503" t="s">
        <v>56</v>
      </c>
      <c r="I503" t="str">
        <f t="shared" si="13"/>
        <v>P2/5540000</v>
      </c>
    </row>
    <row r="504" spans="5:9" x14ac:dyDescent="0.25">
      <c r="E504" t="s">
        <v>14</v>
      </c>
      <c r="F504" s="8">
        <v>6340000</v>
      </c>
      <c r="G504" s="7" t="s">
        <v>27</v>
      </c>
      <c r="H504" t="s">
        <v>56</v>
      </c>
      <c r="I504" t="str">
        <f t="shared" si="13"/>
        <v>P2/6340000</v>
      </c>
    </row>
    <row r="505" spans="5:9" x14ac:dyDescent="0.25">
      <c r="E505" t="s">
        <v>14</v>
      </c>
      <c r="F505" s="8">
        <v>6930000</v>
      </c>
      <c r="G505" s="7" t="s">
        <v>27</v>
      </c>
      <c r="H505" t="s">
        <v>56</v>
      </c>
      <c r="I505" t="str">
        <f t="shared" si="13"/>
        <v>P2/6930000</v>
      </c>
    </row>
    <row r="506" spans="5:9" x14ac:dyDescent="0.25">
      <c r="E506" t="s">
        <v>14</v>
      </c>
      <c r="F506" s="8">
        <v>7965000</v>
      </c>
      <c r="G506" s="7" t="s">
        <v>27</v>
      </c>
      <c r="H506" t="s">
        <v>56</v>
      </c>
      <c r="I506" t="str">
        <f t="shared" si="13"/>
        <v>P2/7965000</v>
      </c>
    </row>
    <row r="507" spans="5:9" x14ac:dyDescent="0.25">
      <c r="E507" t="s">
        <v>14</v>
      </c>
      <c r="F507" s="8">
        <v>8300000</v>
      </c>
      <c r="G507" s="7" t="s">
        <v>27</v>
      </c>
      <c r="H507" t="s">
        <v>56</v>
      </c>
      <c r="I507" t="str">
        <f t="shared" si="13"/>
        <v>P2/8300000</v>
      </c>
    </row>
    <row r="508" spans="5:9" x14ac:dyDescent="0.25">
      <c r="E508" t="s">
        <v>14</v>
      </c>
      <c r="F508" s="8">
        <v>8660000</v>
      </c>
      <c r="G508" s="7" t="s">
        <v>27</v>
      </c>
      <c r="H508" t="s">
        <v>56</v>
      </c>
      <c r="I508" t="str">
        <f t="shared" si="13"/>
        <v>P2/8660000</v>
      </c>
    </row>
    <row r="509" spans="5:9" x14ac:dyDescent="0.25">
      <c r="E509" t="s">
        <v>14</v>
      </c>
      <c r="F509" s="8">
        <v>9500000</v>
      </c>
      <c r="G509" s="7" t="s">
        <v>27</v>
      </c>
      <c r="H509" t="s">
        <v>56</v>
      </c>
      <c r="I509" t="str">
        <f t="shared" si="13"/>
        <v>P2/9500000</v>
      </c>
    </row>
    <row r="510" spans="5:9" x14ac:dyDescent="0.25">
      <c r="E510" t="s">
        <v>14</v>
      </c>
      <c r="F510" s="8">
        <v>9690000</v>
      </c>
      <c r="G510" s="7" t="s">
        <v>27</v>
      </c>
      <c r="H510" t="s">
        <v>56</v>
      </c>
      <c r="I510" t="str">
        <f t="shared" si="13"/>
        <v>P2/9690000</v>
      </c>
    </row>
    <row r="511" spans="5:9" x14ac:dyDescent="0.25">
      <c r="E511" t="s">
        <v>14</v>
      </c>
      <c r="F511" s="8">
        <v>10000000</v>
      </c>
      <c r="G511" s="7" t="s">
        <v>27</v>
      </c>
      <c r="H511" t="s">
        <v>56</v>
      </c>
      <c r="I511" t="str">
        <f t="shared" si="13"/>
        <v>P2/10000000</v>
      </c>
    </row>
    <row r="512" spans="5:9" x14ac:dyDescent="0.25">
      <c r="E512" t="s">
        <v>14</v>
      </c>
      <c r="F512" s="8">
        <v>10380000</v>
      </c>
      <c r="G512" s="7" t="s">
        <v>27</v>
      </c>
      <c r="H512" t="s">
        <v>56</v>
      </c>
      <c r="I512" t="str">
        <f t="shared" si="13"/>
        <v>P2/10380000</v>
      </c>
    </row>
    <row r="513" spans="5:9" x14ac:dyDescent="0.25">
      <c r="E513" t="s">
        <v>14</v>
      </c>
      <c r="F513" s="8">
        <v>10500000</v>
      </c>
      <c r="G513" s="7" t="s">
        <v>27</v>
      </c>
      <c r="H513" t="s">
        <v>56</v>
      </c>
      <c r="I513" t="str">
        <f t="shared" si="13"/>
        <v>P2/10500000</v>
      </c>
    </row>
    <row r="514" spans="5:9" x14ac:dyDescent="0.25">
      <c r="E514" t="s">
        <v>14</v>
      </c>
      <c r="F514" s="8">
        <v>10600000</v>
      </c>
      <c r="G514" s="7" t="s">
        <v>27</v>
      </c>
      <c r="H514" t="s">
        <v>56</v>
      </c>
      <c r="I514" t="str">
        <f t="shared" si="13"/>
        <v>P2/10600000</v>
      </c>
    </row>
    <row r="515" spans="5:9" x14ac:dyDescent="0.25">
      <c r="E515" t="s">
        <v>14</v>
      </c>
      <c r="F515" s="8">
        <v>11000000</v>
      </c>
      <c r="G515" s="7" t="s">
        <v>27</v>
      </c>
      <c r="H515" t="s">
        <v>56</v>
      </c>
      <c r="I515" t="str">
        <f t="shared" si="13"/>
        <v>P2/11000000</v>
      </c>
    </row>
    <row r="516" spans="5:9" x14ac:dyDescent="0.25">
      <c r="E516" t="s">
        <v>14</v>
      </c>
      <c r="F516" s="8">
        <v>11300000</v>
      </c>
      <c r="G516" s="7" t="s">
        <v>27</v>
      </c>
      <c r="H516" t="s">
        <v>56</v>
      </c>
      <c r="I516" t="str">
        <f t="shared" si="13"/>
        <v>P2/11300000</v>
      </c>
    </row>
    <row r="517" spans="5:9" x14ac:dyDescent="0.25">
      <c r="E517" t="s">
        <v>14</v>
      </c>
      <c r="F517" s="8">
        <v>11420000</v>
      </c>
      <c r="G517" s="7" t="s">
        <v>27</v>
      </c>
      <c r="H517" t="s">
        <v>56</v>
      </c>
      <c r="I517" t="str">
        <f t="shared" si="13"/>
        <v>P2/11420000</v>
      </c>
    </row>
    <row r="518" spans="5:9" x14ac:dyDescent="0.25">
      <c r="E518" t="s">
        <v>14</v>
      </c>
      <c r="F518" s="8">
        <v>12000000</v>
      </c>
      <c r="G518" s="7" t="s">
        <v>27</v>
      </c>
      <c r="H518" t="s">
        <v>56</v>
      </c>
      <c r="I518" t="str">
        <f t="shared" si="13"/>
        <v>P2/12000000</v>
      </c>
    </row>
    <row r="519" spans="5:9" x14ac:dyDescent="0.25">
      <c r="E519" t="s">
        <v>14</v>
      </c>
      <c r="F519" s="8">
        <v>12125000</v>
      </c>
      <c r="G519" s="7" t="s">
        <v>27</v>
      </c>
      <c r="H519" t="s">
        <v>56</v>
      </c>
      <c r="I519" t="str">
        <f t="shared" si="13"/>
        <v>P2/12125000</v>
      </c>
    </row>
    <row r="520" spans="5:9" x14ac:dyDescent="0.25">
      <c r="E520" t="s">
        <v>14</v>
      </c>
      <c r="F520" s="8">
        <v>12990000</v>
      </c>
      <c r="G520" s="7" t="s">
        <v>27</v>
      </c>
      <c r="H520" t="s">
        <v>56</v>
      </c>
      <c r="I520" t="str">
        <f t="shared" si="13"/>
        <v>P2/12990000</v>
      </c>
    </row>
    <row r="521" spans="5:9" x14ac:dyDescent="0.25">
      <c r="E521" t="s">
        <v>14</v>
      </c>
      <c r="F521" s="8">
        <v>13000000</v>
      </c>
      <c r="G521" s="7" t="s">
        <v>27</v>
      </c>
      <c r="H521" t="s">
        <v>56</v>
      </c>
      <c r="I521" t="str">
        <f t="shared" si="13"/>
        <v>P2/13000000</v>
      </c>
    </row>
    <row r="522" spans="5:9" x14ac:dyDescent="0.25">
      <c r="E522" t="s">
        <v>14</v>
      </c>
      <c r="F522" s="8">
        <v>13500000</v>
      </c>
      <c r="G522" s="7" t="s">
        <v>27</v>
      </c>
      <c r="H522" t="s">
        <v>56</v>
      </c>
      <c r="I522" t="str">
        <f t="shared" si="13"/>
        <v>P2/13500000</v>
      </c>
    </row>
    <row r="523" spans="5:9" x14ac:dyDescent="0.25">
      <c r="E523" t="s">
        <v>14</v>
      </c>
      <c r="F523" s="8">
        <v>13650000</v>
      </c>
      <c r="G523" s="7" t="s">
        <v>27</v>
      </c>
      <c r="H523" t="s">
        <v>56</v>
      </c>
      <c r="I523" t="str">
        <f t="shared" ref="I523:I586" si="14">E523&amp;"/"&amp;F523</f>
        <v>P2/13650000</v>
      </c>
    </row>
    <row r="524" spans="5:9" x14ac:dyDescent="0.25">
      <c r="E524" t="s">
        <v>14</v>
      </c>
      <c r="F524" s="8">
        <v>13800000</v>
      </c>
      <c r="G524" s="7" t="s">
        <v>27</v>
      </c>
      <c r="H524" t="s">
        <v>56</v>
      </c>
      <c r="I524" t="str">
        <f t="shared" si="14"/>
        <v>P2/13800000</v>
      </c>
    </row>
    <row r="525" spans="5:9" x14ac:dyDescent="0.25">
      <c r="E525" t="s">
        <v>14</v>
      </c>
      <c r="F525" s="8">
        <v>13840000</v>
      </c>
      <c r="G525" s="7" t="s">
        <v>27</v>
      </c>
      <c r="H525" t="s">
        <v>56</v>
      </c>
      <c r="I525" t="str">
        <f t="shared" si="14"/>
        <v>P2/13840000</v>
      </c>
    </row>
    <row r="526" spans="5:9" x14ac:dyDescent="0.25">
      <c r="E526" t="s">
        <v>14</v>
      </c>
      <c r="F526" s="8">
        <v>13860000</v>
      </c>
      <c r="G526" s="7" t="s">
        <v>27</v>
      </c>
      <c r="H526" t="s">
        <v>56</v>
      </c>
      <c r="I526" t="str">
        <f t="shared" si="14"/>
        <v>P2/13860000</v>
      </c>
    </row>
    <row r="527" spans="5:9" x14ac:dyDescent="0.25">
      <c r="E527" t="s">
        <v>14</v>
      </c>
      <c r="F527" s="8">
        <v>14500000</v>
      </c>
      <c r="G527" s="7" t="s">
        <v>27</v>
      </c>
      <c r="H527" t="s">
        <v>56</v>
      </c>
      <c r="I527" t="str">
        <f t="shared" si="14"/>
        <v>P2/14500000</v>
      </c>
    </row>
    <row r="528" spans="5:9" x14ac:dyDescent="0.25">
      <c r="E528" t="s">
        <v>14</v>
      </c>
      <c r="F528" s="8">
        <v>15000000</v>
      </c>
      <c r="G528" s="7" t="s">
        <v>27</v>
      </c>
      <c r="H528" t="s">
        <v>56</v>
      </c>
      <c r="I528" t="str">
        <f t="shared" si="14"/>
        <v>P2/15000000</v>
      </c>
    </row>
    <row r="529" spans="5:9" x14ac:dyDescent="0.25">
      <c r="E529" t="s">
        <v>14</v>
      </c>
      <c r="F529" s="8">
        <v>15500000</v>
      </c>
      <c r="G529" s="7" t="s">
        <v>27</v>
      </c>
      <c r="H529" t="s">
        <v>56</v>
      </c>
      <c r="I529" t="str">
        <f t="shared" si="14"/>
        <v>P2/15500000</v>
      </c>
    </row>
    <row r="530" spans="5:9" x14ac:dyDescent="0.25">
      <c r="E530" t="s">
        <v>14</v>
      </c>
      <c r="F530" s="8">
        <v>16000000</v>
      </c>
      <c r="G530" s="7" t="s">
        <v>27</v>
      </c>
      <c r="H530" t="s">
        <v>56</v>
      </c>
      <c r="I530" t="str">
        <f t="shared" si="14"/>
        <v>P2/16000000</v>
      </c>
    </row>
    <row r="531" spans="5:9" x14ac:dyDescent="0.25">
      <c r="E531" t="s">
        <v>14</v>
      </c>
      <c r="F531" s="8">
        <v>16300000</v>
      </c>
      <c r="G531" s="7" t="s">
        <v>27</v>
      </c>
      <c r="H531" t="s">
        <v>56</v>
      </c>
      <c r="I531" t="str">
        <f t="shared" si="14"/>
        <v>P2/16300000</v>
      </c>
    </row>
    <row r="532" spans="5:9" x14ac:dyDescent="0.25">
      <c r="E532" t="s">
        <v>14</v>
      </c>
      <c r="F532" s="8">
        <v>18000000</v>
      </c>
      <c r="G532" s="7" t="s">
        <v>27</v>
      </c>
      <c r="H532" t="s">
        <v>56</v>
      </c>
      <c r="I532" t="str">
        <f t="shared" si="14"/>
        <v>P2/18000000</v>
      </c>
    </row>
    <row r="533" spans="5:9" x14ac:dyDescent="0.25">
      <c r="E533" t="s">
        <v>14</v>
      </c>
      <c r="F533" s="8">
        <v>18430000</v>
      </c>
      <c r="G533" s="7" t="s">
        <v>27</v>
      </c>
      <c r="H533" t="s">
        <v>56</v>
      </c>
      <c r="I533" t="str">
        <f t="shared" si="14"/>
        <v>P2/18430000</v>
      </c>
    </row>
    <row r="534" spans="5:9" x14ac:dyDescent="0.25">
      <c r="E534" t="s">
        <v>14</v>
      </c>
      <c r="F534" s="8">
        <v>19000000</v>
      </c>
      <c r="G534" s="7" t="s">
        <v>27</v>
      </c>
      <c r="H534" t="s">
        <v>56</v>
      </c>
      <c r="I534" t="str">
        <f t="shared" si="14"/>
        <v>P2/19000000</v>
      </c>
    </row>
    <row r="535" spans="5:9" x14ac:dyDescent="0.25">
      <c r="E535" t="s">
        <v>14</v>
      </c>
      <c r="F535" s="8">
        <v>19500000</v>
      </c>
      <c r="G535" s="7" t="s">
        <v>27</v>
      </c>
      <c r="H535" t="s">
        <v>56</v>
      </c>
      <c r="I535" t="str">
        <f t="shared" si="14"/>
        <v>P2/19500000</v>
      </c>
    </row>
    <row r="536" spans="5:9" x14ac:dyDescent="0.25">
      <c r="E536" t="s">
        <v>14</v>
      </c>
      <c r="F536" s="8">
        <v>20000000</v>
      </c>
      <c r="G536" s="7" t="s">
        <v>27</v>
      </c>
      <c r="H536" t="s">
        <v>56</v>
      </c>
      <c r="I536" t="str">
        <f t="shared" si="14"/>
        <v>P2/20000000</v>
      </c>
    </row>
    <row r="537" spans="5:9" x14ac:dyDescent="0.25">
      <c r="E537" t="s">
        <v>14</v>
      </c>
      <c r="F537" s="8">
        <v>23000000</v>
      </c>
      <c r="G537" s="7" t="s">
        <v>27</v>
      </c>
      <c r="H537" t="s">
        <v>56</v>
      </c>
      <c r="I537" t="str">
        <f t="shared" si="14"/>
        <v>P2/23000000</v>
      </c>
    </row>
    <row r="538" spans="5:9" x14ac:dyDescent="0.25">
      <c r="E538" t="s">
        <v>14</v>
      </c>
      <c r="F538" s="8">
        <v>24000000</v>
      </c>
      <c r="G538" s="7" t="s">
        <v>27</v>
      </c>
      <c r="H538" t="s">
        <v>56</v>
      </c>
      <c r="I538" t="str">
        <f t="shared" si="14"/>
        <v>P2/24000000</v>
      </c>
    </row>
    <row r="539" spans="5:9" x14ac:dyDescent="0.25">
      <c r="E539" t="s">
        <v>14</v>
      </c>
      <c r="F539" s="8">
        <v>26000000</v>
      </c>
      <c r="G539" s="7" t="s">
        <v>27</v>
      </c>
      <c r="H539" t="s">
        <v>56</v>
      </c>
      <c r="I539" t="str">
        <f t="shared" si="14"/>
        <v>P2/26000000</v>
      </c>
    </row>
    <row r="540" spans="5:9" x14ac:dyDescent="0.25">
      <c r="E540" t="s">
        <v>14</v>
      </c>
      <c r="F540" s="8">
        <v>28000000</v>
      </c>
      <c r="G540" s="7" t="s">
        <v>27</v>
      </c>
      <c r="H540" t="s">
        <v>56</v>
      </c>
      <c r="I540" t="str">
        <f t="shared" si="14"/>
        <v>P2/28000000</v>
      </c>
    </row>
    <row r="541" spans="5:9" x14ac:dyDescent="0.25">
      <c r="E541" t="s">
        <v>14</v>
      </c>
      <c r="F541" s="8">
        <v>29500000</v>
      </c>
      <c r="G541" s="7" t="s">
        <v>27</v>
      </c>
      <c r="H541" t="s">
        <v>56</v>
      </c>
      <c r="I541" t="str">
        <f t="shared" si="14"/>
        <v>P2/29500000</v>
      </c>
    </row>
    <row r="542" spans="5:9" x14ac:dyDescent="0.25">
      <c r="E542" t="s">
        <v>14</v>
      </c>
      <c r="F542" s="8">
        <v>30000000</v>
      </c>
      <c r="G542" s="7" t="s">
        <v>27</v>
      </c>
      <c r="H542" t="s">
        <v>56</v>
      </c>
      <c r="I542" t="str">
        <f t="shared" si="14"/>
        <v>P2/30000000</v>
      </c>
    </row>
    <row r="543" spans="5:9" x14ac:dyDescent="0.25">
      <c r="E543" t="s">
        <v>50</v>
      </c>
      <c r="F543" s="8">
        <v>450</v>
      </c>
      <c r="G543" s="7" t="s">
        <v>71</v>
      </c>
      <c r="H543" t="s">
        <v>56</v>
      </c>
      <c r="I543" t="str">
        <f t="shared" si="14"/>
        <v>P3/450</v>
      </c>
    </row>
    <row r="544" spans="5:9" x14ac:dyDescent="0.25">
      <c r="E544" t="s">
        <v>50</v>
      </c>
      <c r="F544" s="8">
        <v>900</v>
      </c>
      <c r="G544" s="7" t="s">
        <v>71</v>
      </c>
      <c r="H544" t="s">
        <v>56</v>
      </c>
      <c r="I544" t="str">
        <f t="shared" si="14"/>
        <v>P3/900</v>
      </c>
    </row>
    <row r="545" spans="5:9" x14ac:dyDescent="0.25">
      <c r="E545" t="s">
        <v>50</v>
      </c>
      <c r="F545" s="8">
        <v>1300</v>
      </c>
      <c r="G545" s="7" t="s">
        <v>71</v>
      </c>
      <c r="H545" t="s">
        <v>56</v>
      </c>
      <c r="I545" t="str">
        <f t="shared" si="14"/>
        <v>P3/1300</v>
      </c>
    </row>
    <row r="546" spans="5:9" x14ac:dyDescent="0.25">
      <c r="E546" t="s">
        <v>50</v>
      </c>
      <c r="F546" s="8">
        <v>2200</v>
      </c>
      <c r="G546" s="7" t="s">
        <v>71</v>
      </c>
      <c r="H546" t="s">
        <v>56</v>
      </c>
      <c r="I546" t="str">
        <f t="shared" si="14"/>
        <v>P3/2200</v>
      </c>
    </row>
    <row r="547" spans="5:9" x14ac:dyDescent="0.25">
      <c r="E547" t="s">
        <v>50</v>
      </c>
      <c r="F547" s="8">
        <v>3500</v>
      </c>
      <c r="G547" s="7" t="s">
        <v>71</v>
      </c>
      <c r="H547" t="s">
        <v>56</v>
      </c>
      <c r="I547" t="str">
        <f t="shared" si="14"/>
        <v>P3/3500</v>
      </c>
    </row>
    <row r="548" spans="5:9" x14ac:dyDescent="0.25">
      <c r="E548" t="s">
        <v>50</v>
      </c>
      <c r="F548" s="8">
        <v>4400</v>
      </c>
      <c r="G548" s="7" t="s">
        <v>71</v>
      </c>
      <c r="H548" t="s">
        <v>56</v>
      </c>
      <c r="I548" t="str">
        <f t="shared" si="14"/>
        <v>P3/4400</v>
      </c>
    </row>
    <row r="549" spans="5:9" x14ac:dyDescent="0.25">
      <c r="E549" t="s">
        <v>50</v>
      </c>
      <c r="F549" s="8">
        <v>5500</v>
      </c>
      <c r="G549" s="7" t="s">
        <v>71</v>
      </c>
      <c r="H549" t="s">
        <v>56</v>
      </c>
      <c r="I549" t="str">
        <f t="shared" si="14"/>
        <v>P3/5500</v>
      </c>
    </row>
    <row r="550" spans="5:9" x14ac:dyDescent="0.25">
      <c r="E550" t="s">
        <v>50</v>
      </c>
      <c r="F550" s="8">
        <v>6600</v>
      </c>
      <c r="G550" s="7" t="s">
        <v>71</v>
      </c>
      <c r="H550" t="s">
        <v>56</v>
      </c>
      <c r="I550" t="str">
        <f t="shared" si="14"/>
        <v>P3/6600</v>
      </c>
    </row>
    <row r="551" spans="5:9" x14ac:dyDescent="0.25">
      <c r="E551" t="s">
        <v>50</v>
      </c>
      <c r="F551" s="8">
        <v>7700</v>
      </c>
      <c r="G551" s="7" t="s">
        <v>71</v>
      </c>
      <c r="H551" t="s">
        <v>56</v>
      </c>
      <c r="I551" t="str">
        <f t="shared" si="14"/>
        <v>P3/7700</v>
      </c>
    </row>
    <row r="552" spans="5:9" x14ac:dyDescent="0.25">
      <c r="E552" t="s">
        <v>50</v>
      </c>
      <c r="F552" s="8">
        <v>10600</v>
      </c>
      <c r="G552" s="7" t="s">
        <v>71</v>
      </c>
      <c r="H552" t="s">
        <v>56</v>
      </c>
      <c r="I552" t="str">
        <f t="shared" si="14"/>
        <v>P3/10600</v>
      </c>
    </row>
    <row r="553" spans="5:9" x14ac:dyDescent="0.25">
      <c r="E553" t="s">
        <v>50</v>
      </c>
      <c r="F553" s="8">
        <v>11000</v>
      </c>
      <c r="G553" s="7" t="s">
        <v>71</v>
      </c>
      <c r="H553" t="s">
        <v>56</v>
      </c>
      <c r="I553" t="str">
        <f t="shared" si="14"/>
        <v>P3/11000</v>
      </c>
    </row>
    <row r="554" spans="5:9" x14ac:dyDescent="0.25">
      <c r="E554" t="s">
        <v>50</v>
      </c>
      <c r="F554" s="8">
        <v>13200</v>
      </c>
      <c r="G554" s="7" t="s">
        <v>71</v>
      </c>
      <c r="H554" t="s">
        <v>56</v>
      </c>
      <c r="I554" t="str">
        <f t="shared" si="14"/>
        <v>P3/13200</v>
      </c>
    </row>
    <row r="555" spans="5:9" x14ac:dyDescent="0.25">
      <c r="E555" t="s">
        <v>50</v>
      </c>
      <c r="F555" s="8">
        <v>16500</v>
      </c>
      <c r="G555" s="7" t="s">
        <v>71</v>
      </c>
      <c r="H555" t="s">
        <v>56</v>
      </c>
      <c r="I555" t="str">
        <f t="shared" si="14"/>
        <v>P3/16500</v>
      </c>
    </row>
    <row r="556" spans="5:9" x14ac:dyDescent="0.25">
      <c r="E556" t="s">
        <v>50</v>
      </c>
      <c r="F556">
        <v>23000</v>
      </c>
      <c r="G556" s="7" t="s">
        <v>71</v>
      </c>
      <c r="H556" t="s">
        <v>56</v>
      </c>
      <c r="I556" t="str">
        <f t="shared" si="14"/>
        <v>P3/23000</v>
      </c>
    </row>
    <row r="557" spans="5:9" x14ac:dyDescent="0.25">
      <c r="E557" t="s">
        <v>50</v>
      </c>
      <c r="F557">
        <v>33000</v>
      </c>
      <c r="G557" s="7" t="s">
        <v>71</v>
      </c>
      <c r="H557" t="s">
        <v>56</v>
      </c>
      <c r="I557" t="str">
        <f t="shared" si="14"/>
        <v>P3/33000</v>
      </c>
    </row>
    <row r="558" spans="5:9" x14ac:dyDescent="0.25">
      <c r="E558" t="s">
        <v>50</v>
      </c>
      <c r="F558">
        <v>41500</v>
      </c>
      <c r="G558" s="7" t="s">
        <v>71</v>
      </c>
      <c r="H558" t="s">
        <v>56</v>
      </c>
      <c r="I558" t="str">
        <f t="shared" si="14"/>
        <v>P3/41500</v>
      </c>
    </row>
    <row r="559" spans="5:9" x14ac:dyDescent="0.25">
      <c r="E559" t="s">
        <v>50</v>
      </c>
      <c r="F559">
        <v>53000</v>
      </c>
      <c r="G559" s="7" t="s">
        <v>71</v>
      </c>
      <c r="H559" t="s">
        <v>56</v>
      </c>
      <c r="I559" t="str">
        <f t="shared" si="14"/>
        <v>P3/53000</v>
      </c>
    </row>
    <row r="560" spans="5:9" x14ac:dyDescent="0.25">
      <c r="E560" t="s">
        <v>50</v>
      </c>
      <c r="F560">
        <v>66000</v>
      </c>
      <c r="G560" s="7" t="s">
        <v>71</v>
      </c>
      <c r="H560" t="s">
        <v>56</v>
      </c>
      <c r="I560" t="str">
        <f t="shared" si="14"/>
        <v>P3/66000</v>
      </c>
    </row>
    <row r="561" spans="5:9" x14ac:dyDescent="0.25">
      <c r="E561" t="s">
        <v>50</v>
      </c>
      <c r="F561">
        <v>82500</v>
      </c>
      <c r="G561" s="7" t="s">
        <v>71</v>
      </c>
      <c r="H561" t="s">
        <v>56</v>
      </c>
      <c r="I561" t="str">
        <f t="shared" si="14"/>
        <v>P3/82500</v>
      </c>
    </row>
    <row r="562" spans="5:9" x14ac:dyDescent="0.25">
      <c r="E562" t="s">
        <v>50</v>
      </c>
      <c r="F562">
        <v>105000</v>
      </c>
      <c r="G562" s="7" t="s">
        <v>71</v>
      </c>
      <c r="H562" t="s">
        <v>56</v>
      </c>
      <c r="I562" t="str">
        <f t="shared" si="14"/>
        <v>P3/105000</v>
      </c>
    </row>
    <row r="563" spans="5:9" x14ac:dyDescent="0.25">
      <c r="E563" t="s">
        <v>50</v>
      </c>
      <c r="F563">
        <v>131000</v>
      </c>
      <c r="G563" s="7" t="s">
        <v>71</v>
      </c>
      <c r="H563" t="s">
        <v>56</v>
      </c>
      <c r="I563" t="str">
        <f t="shared" si="14"/>
        <v>P3/131000</v>
      </c>
    </row>
    <row r="564" spans="5:9" x14ac:dyDescent="0.25">
      <c r="E564" t="s">
        <v>50</v>
      </c>
      <c r="F564">
        <v>147000</v>
      </c>
      <c r="G564" s="7" t="s">
        <v>71</v>
      </c>
      <c r="H564" t="s">
        <v>56</v>
      </c>
      <c r="I564" t="str">
        <f t="shared" si="14"/>
        <v>P3/147000</v>
      </c>
    </row>
    <row r="565" spans="5:9" x14ac:dyDescent="0.25">
      <c r="E565" t="s">
        <v>50</v>
      </c>
      <c r="F565">
        <v>164000</v>
      </c>
      <c r="G565" s="7" t="s">
        <v>71</v>
      </c>
      <c r="H565" t="s">
        <v>56</v>
      </c>
      <c r="I565" t="str">
        <f t="shared" si="14"/>
        <v>P3/164000</v>
      </c>
    </row>
    <row r="566" spans="5:9" x14ac:dyDescent="0.25">
      <c r="E566" t="s">
        <v>50</v>
      </c>
      <c r="F566">
        <v>197000</v>
      </c>
      <c r="G566" s="7" t="s">
        <v>71</v>
      </c>
      <c r="H566" t="s">
        <v>56</v>
      </c>
      <c r="I566" t="str">
        <f t="shared" si="14"/>
        <v>P3/197000</v>
      </c>
    </row>
    <row r="567" spans="5:9" x14ac:dyDescent="0.25">
      <c r="E567" t="s">
        <v>50</v>
      </c>
      <c r="F567">
        <v>200000</v>
      </c>
      <c r="G567" s="7" t="s">
        <v>71</v>
      </c>
      <c r="H567" t="s">
        <v>56</v>
      </c>
      <c r="I567" t="str">
        <f t="shared" si="14"/>
        <v>P3/200000</v>
      </c>
    </row>
    <row r="568" spans="5:9" x14ac:dyDescent="0.25">
      <c r="E568" t="s">
        <v>50</v>
      </c>
      <c r="F568">
        <v>210000</v>
      </c>
      <c r="G568" s="7" t="s">
        <v>71</v>
      </c>
      <c r="H568" t="s">
        <v>56</v>
      </c>
      <c r="I568" t="str">
        <f t="shared" si="14"/>
        <v>P3/210000</v>
      </c>
    </row>
    <row r="569" spans="5:9" x14ac:dyDescent="0.25">
      <c r="E569" t="s">
        <v>50</v>
      </c>
      <c r="F569">
        <v>235000</v>
      </c>
      <c r="G569" s="7" t="s">
        <v>71</v>
      </c>
      <c r="H569" t="s">
        <v>56</v>
      </c>
      <c r="I569" t="str">
        <f t="shared" si="14"/>
        <v>P3/235000</v>
      </c>
    </row>
    <row r="570" spans="5:9" x14ac:dyDescent="0.25">
      <c r="E570" t="s">
        <v>50</v>
      </c>
      <c r="F570">
        <v>240000</v>
      </c>
      <c r="G570" s="7" t="s">
        <v>71</v>
      </c>
      <c r="H570" t="s">
        <v>56</v>
      </c>
      <c r="I570" t="str">
        <f t="shared" si="14"/>
        <v>P3/240000</v>
      </c>
    </row>
    <row r="571" spans="5:9" x14ac:dyDescent="0.25">
      <c r="E571" t="s">
        <v>50</v>
      </c>
      <c r="F571">
        <v>250000</v>
      </c>
      <c r="G571" s="7" t="s">
        <v>71</v>
      </c>
      <c r="H571" t="s">
        <v>56</v>
      </c>
      <c r="I571" t="str">
        <f t="shared" si="14"/>
        <v>P3/250000</v>
      </c>
    </row>
    <row r="572" spans="5:9" x14ac:dyDescent="0.25">
      <c r="E572" t="s">
        <v>50</v>
      </c>
      <c r="F572">
        <v>260000</v>
      </c>
      <c r="G572" s="7" t="s">
        <v>71</v>
      </c>
      <c r="H572" t="s">
        <v>56</v>
      </c>
      <c r="I572" t="str">
        <f t="shared" si="14"/>
        <v>P3/260000</v>
      </c>
    </row>
    <row r="573" spans="5:9" x14ac:dyDescent="0.25">
      <c r="E573" t="s">
        <v>50</v>
      </c>
      <c r="F573">
        <v>275000</v>
      </c>
      <c r="G573" s="7" t="s">
        <v>71</v>
      </c>
      <c r="H573" t="s">
        <v>56</v>
      </c>
      <c r="I573" t="str">
        <f t="shared" si="14"/>
        <v>P3/275000</v>
      </c>
    </row>
    <row r="574" spans="5:9" x14ac:dyDescent="0.25">
      <c r="E574" t="s">
        <v>50</v>
      </c>
      <c r="F574">
        <v>279000</v>
      </c>
      <c r="G574" s="7" t="s">
        <v>71</v>
      </c>
      <c r="H574" t="s">
        <v>56</v>
      </c>
      <c r="I574" t="str">
        <f t="shared" si="14"/>
        <v>P3/279000</v>
      </c>
    </row>
    <row r="575" spans="5:9" x14ac:dyDescent="0.25">
      <c r="E575" t="s">
        <v>50</v>
      </c>
      <c r="F575">
        <v>300000</v>
      </c>
      <c r="G575" s="7" t="s">
        <v>71</v>
      </c>
      <c r="H575" t="s">
        <v>56</v>
      </c>
      <c r="I575" t="str">
        <f t="shared" si="14"/>
        <v>P3/300000</v>
      </c>
    </row>
    <row r="576" spans="5:9" x14ac:dyDescent="0.25">
      <c r="E576" t="s">
        <v>50</v>
      </c>
      <c r="F576">
        <v>329000</v>
      </c>
      <c r="G576" s="7" t="s">
        <v>71</v>
      </c>
      <c r="H576" t="s">
        <v>56</v>
      </c>
      <c r="I576" t="str">
        <f t="shared" si="14"/>
        <v>P3/329000</v>
      </c>
    </row>
    <row r="577" spans="5:9" x14ac:dyDescent="0.25">
      <c r="E577" t="s">
        <v>50</v>
      </c>
      <c r="F577">
        <v>345000</v>
      </c>
      <c r="G577" s="7" t="s">
        <v>71</v>
      </c>
      <c r="H577" t="s">
        <v>56</v>
      </c>
      <c r="I577" t="str">
        <f t="shared" si="14"/>
        <v>P3/345000</v>
      </c>
    </row>
    <row r="578" spans="5:9" x14ac:dyDescent="0.25">
      <c r="E578" t="s">
        <v>50</v>
      </c>
      <c r="F578" s="8">
        <v>350000</v>
      </c>
      <c r="G578" s="7" t="s">
        <v>71</v>
      </c>
      <c r="H578" t="s">
        <v>56</v>
      </c>
      <c r="I578" t="str">
        <f t="shared" si="14"/>
        <v>P3/350000</v>
      </c>
    </row>
    <row r="579" spans="5:9" x14ac:dyDescent="0.25">
      <c r="E579" t="s">
        <v>50</v>
      </c>
      <c r="F579" s="8">
        <v>400000</v>
      </c>
      <c r="G579" s="7" t="s">
        <v>71</v>
      </c>
      <c r="H579" t="s">
        <v>56</v>
      </c>
      <c r="I579" t="str">
        <f t="shared" si="14"/>
        <v>P3/400000</v>
      </c>
    </row>
    <row r="580" spans="5:9" x14ac:dyDescent="0.25">
      <c r="E580" t="s">
        <v>50</v>
      </c>
      <c r="F580" s="8">
        <v>414000</v>
      </c>
      <c r="G580" s="7" t="s">
        <v>71</v>
      </c>
      <c r="H580" t="s">
        <v>56</v>
      </c>
      <c r="I580" t="str">
        <f t="shared" si="14"/>
        <v>P3/414000</v>
      </c>
    </row>
    <row r="581" spans="5:9" x14ac:dyDescent="0.25">
      <c r="E581" t="s">
        <v>50</v>
      </c>
      <c r="F581" s="8">
        <v>485000</v>
      </c>
      <c r="G581" s="7" t="s">
        <v>71</v>
      </c>
      <c r="H581" t="s">
        <v>56</v>
      </c>
      <c r="I581" t="str">
        <f t="shared" si="14"/>
        <v>P3/485000</v>
      </c>
    </row>
    <row r="582" spans="5:9" x14ac:dyDescent="0.25">
      <c r="E582" t="s">
        <v>50</v>
      </c>
      <c r="F582" s="8">
        <v>500000</v>
      </c>
      <c r="G582" s="7" t="s">
        <v>71</v>
      </c>
      <c r="H582" t="s">
        <v>56</v>
      </c>
      <c r="I582" t="str">
        <f t="shared" si="14"/>
        <v>P3/500000</v>
      </c>
    </row>
    <row r="583" spans="5:9" x14ac:dyDescent="0.25">
      <c r="E583" t="s">
        <v>50</v>
      </c>
      <c r="F583" s="8">
        <v>520000</v>
      </c>
      <c r="G583" s="7" t="s">
        <v>71</v>
      </c>
      <c r="H583" t="s">
        <v>56</v>
      </c>
      <c r="I583" t="str">
        <f t="shared" si="14"/>
        <v>P3/520000</v>
      </c>
    </row>
    <row r="584" spans="5:9" x14ac:dyDescent="0.25">
      <c r="E584" t="s">
        <v>50</v>
      </c>
      <c r="F584" s="8">
        <v>555000</v>
      </c>
      <c r="G584" s="7" t="s">
        <v>71</v>
      </c>
      <c r="H584" t="s">
        <v>56</v>
      </c>
      <c r="I584" t="str">
        <f t="shared" si="14"/>
        <v>P3/555000</v>
      </c>
    </row>
    <row r="585" spans="5:9" x14ac:dyDescent="0.25">
      <c r="E585" t="s">
        <v>50</v>
      </c>
      <c r="F585" s="8">
        <v>630000</v>
      </c>
      <c r="G585" s="7" t="s">
        <v>71</v>
      </c>
      <c r="H585" t="s">
        <v>56</v>
      </c>
      <c r="I585" t="str">
        <f t="shared" si="14"/>
        <v>P3/630000</v>
      </c>
    </row>
    <row r="586" spans="5:9" x14ac:dyDescent="0.25">
      <c r="E586" t="s">
        <v>50</v>
      </c>
      <c r="F586" s="8">
        <v>690000</v>
      </c>
      <c r="G586" s="7" t="s">
        <v>71</v>
      </c>
      <c r="H586" t="s">
        <v>56</v>
      </c>
      <c r="I586" t="str">
        <f t="shared" si="14"/>
        <v>P3/690000</v>
      </c>
    </row>
    <row r="587" spans="5:9" x14ac:dyDescent="0.25">
      <c r="E587" t="s">
        <v>50</v>
      </c>
      <c r="F587" s="8">
        <v>750000</v>
      </c>
      <c r="G587" s="7" t="s">
        <v>71</v>
      </c>
      <c r="H587" t="s">
        <v>56</v>
      </c>
      <c r="I587" t="str">
        <f t="shared" ref="I587:I647" si="15">E587&amp;"/"&amp;F587</f>
        <v>P3/750000</v>
      </c>
    </row>
    <row r="588" spans="5:9" x14ac:dyDescent="0.25">
      <c r="E588" t="s">
        <v>50</v>
      </c>
      <c r="F588" s="8">
        <v>800000</v>
      </c>
      <c r="G588" s="7" t="s">
        <v>71</v>
      </c>
      <c r="H588" t="s">
        <v>56</v>
      </c>
      <c r="I588" t="str">
        <f t="shared" si="15"/>
        <v>P3/800000</v>
      </c>
    </row>
    <row r="589" spans="5:9" x14ac:dyDescent="0.25">
      <c r="E589" t="s">
        <v>50</v>
      </c>
      <c r="F589" s="8">
        <v>865000</v>
      </c>
      <c r="G589" s="7" t="s">
        <v>71</v>
      </c>
      <c r="H589" t="s">
        <v>56</v>
      </c>
      <c r="I589" t="str">
        <f t="shared" si="15"/>
        <v>P3/865000</v>
      </c>
    </row>
    <row r="590" spans="5:9" x14ac:dyDescent="0.25">
      <c r="E590" t="s">
        <v>50</v>
      </c>
      <c r="F590" s="8">
        <v>1040000</v>
      </c>
      <c r="G590" s="7" t="s">
        <v>71</v>
      </c>
      <c r="H590" t="s">
        <v>56</v>
      </c>
      <c r="I590" t="str">
        <f t="shared" si="15"/>
        <v>P3/1040000</v>
      </c>
    </row>
    <row r="591" spans="5:9" x14ac:dyDescent="0.25">
      <c r="E591" t="s">
        <v>50</v>
      </c>
      <c r="F591" s="8">
        <v>1110000</v>
      </c>
      <c r="G591" s="7" t="s">
        <v>71</v>
      </c>
      <c r="H591" t="s">
        <v>56</v>
      </c>
      <c r="I591" t="str">
        <f t="shared" si="15"/>
        <v>P3/1110000</v>
      </c>
    </row>
    <row r="592" spans="5:9" x14ac:dyDescent="0.25">
      <c r="E592" t="s">
        <v>50</v>
      </c>
      <c r="F592" s="8">
        <v>1385000</v>
      </c>
      <c r="G592" s="7" t="s">
        <v>71</v>
      </c>
      <c r="H592" t="s">
        <v>56</v>
      </c>
      <c r="I592" t="str">
        <f t="shared" si="15"/>
        <v>P3/1385000</v>
      </c>
    </row>
    <row r="593" spans="5:9" x14ac:dyDescent="0.25">
      <c r="E593" t="s">
        <v>50</v>
      </c>
      <c r="F593" s="8">
        <v>1420000</v>
      </c>
      <c r="G593" s="7" t="s">
        <v>71</v>
      </c>
      <c r="H593" t="s">
        <v>56</v>
      </c>
      <c r="I593" t="str">
        <f t="shared" si="15"/>
        <v>P3/1420000</v>
      </c>
    </row>
    <row r="594" spans="5:9" x14ac:dyDescent="0.25">
      <c r="E594" t="s">
        <v>50</v>
      </c>
      <c r="F594" s="8">
        <v>1450000</v>
      </c>
      <c r="G594" s="7" t="s">
        <v>71</v>
      </c>
      <c r="H594" t="s">
        <v>56</v>
      </c>
      <c r="I594" t="str">
        <f t="shared" si="15"/>
        <v>P3/1450000</v>
      </c>
    </row>
    <row r="595" spans="5:9" x14ac:dyDescent="0.25">
      <c r="E595" t="s">
        <v>50</v>
      </c>
      <c r="F595" s="8">
        <v>1500000</v>
      </c>
      <c r="G595" s="7" t="s">
        <v>71</v>
      </c>
      <c r="H595" t="s">
        <v>56</v>
      </c>
      <c r="I595" t="str">
        <f t="shared" si="15"/>
        <v>P3/1500000</v>
      </c>
    </row>
    <row r="596" spans="5:9" x14ac:dyDescent="0.25">
      <c r="E596" t="s">
        <v>50</v>
      </c>
      <c r="F596" s="8">
        <v>1550000</v>
      </c>
      <c r="G596" s="7" t="s">
        <v>71</v>
      </c>
      <c r="H596" t="s">
        <v>56</v>
      </c>
      <c r="I596" t="str">
        <f t="shared" si="15"/>
        <v>P3/1550000</v>
      </c>
    </row>
    <row r="597" spans="5:9" x14ac:dyDescent="0.25">
      <c r="E597" t="s">
        <v>50</v>
      </c>
      <c r="F597" s="8">
        <v>1600000</v>
      </c>
      <c r="G597" s="7" t="s">
        <v>71</v>
      </c>
      <c r="H597" t="s">
        <v>56</v>
      </c>
      <c r="I597" t="str">
        <f t="shared" si="15"/>
        <v>P3/1600000</v>
      </c>
    </row>
    <row r="598" spans="5:9" x14ac:dyDescent="0.25">
      <c r="E598" t="s">
        <v>50</v>
      </c>
      <c r="F598" s="8">
        <v>1665000</v>
      </c>
      <c r="G598" s="7" t="s">
        <v>71</v>
      </c>
      <c r="H598" t="s">
        <v>56</v>
      </c>
      <c r="I598" t="str">
        <f t="shared" si="15"/>
        <v>P3/1665000</v>
      </c>
    </row>
    <row r="599" spans="5:9" x14ac:dyDescent="0.25">
      <c r="E599" t="s">
        <v>50</v>
      </c>
      <c r="F599" s="8">
        <v>1730000</v>
      </c>
      <c r="G599" s="7" t="s">
        <v>71</v>
      </c>
      <c r="H599" t="s">
        <v>56</v>
      </c>
      <c r="I599" t="str">
        <f t="shared" si="15"/>
        <v>P3/1730000</v>
      </c>
    </row>
    <row r="600" spans="5:9" x14ac:dyDescent="0.25">
      <c r="E600" t="s">
        <v>50</v>
      </c>
      <c r="F600" s="8">
        <v>1890000</v>
      </c>
      <c r="G600" s="7" t="s">
        <v>71</v>
      </c>
      <c r="H600" t="s">
        <v>56</v>
      </c>
      <c r="I600" t="str">
        <f t="shared" si="15"/>
        <v>P3/1890000</v>
      </c>
    </row>
    <row r="601" spans="5:9" x14ac:dyDescent="0.25">
      <c r="E601" t="s">
        <v>50</v>
      </c>
      <c r="F601" s="8">
        <v>2180000</v>
      </c>
      <c r="G601" s="7" t="s">
        <v>71</v>
      </c>
      <c r="H601" t="s">
        <v>56</v>
      </c>
      <c r="I601" t="str">
        <f t="shared" si="15"/>
        <v>P3/2180000</v>
      </c>
    </row>
    <row r="602" spans="5:9" x14ac:dyDescent="0.25">
      <c r="E602" t="s">
        <v>50</v>
      </c>
      <c r="F602" s="8">
        <v>2400000</v>
      </c>
      <c r="G602" s="7" t="s">
        <v>71</v>
      </c>
      <c r="H602" t="s">
        <v>56</v>
      </c>
      <c r="I602" t="str">
        <f t="shared" si="15"/>
        <v>P3/2400000</v>
      </c>
    </row>
    <row r="603" spans="5:9" x14ac:dyDescent="0.25">
      <c r="E603" t="s">
        <v>50</v>
      </c>
      <c r="F603" s="8">
        <v>2500000</v>
      </c>
      <c r="G603" s="7" t="s">
        <v>71</v>
      </c>
      <c r="H603" t="s">
        <v>56</v>
      </c>
      <c r="I603" t="str">
        <f t="shared" si="15"/>
        <v>P3/2500000</v>
      </c>
    </row>
    <row r="604" spans="5:9" x14ac:dyDescent="0.25">
      <c r="E604" t="s">
        <v>50</v>
      </c>
      <c r="F604" s="8">
        <v>2770000</v>
      </c>
      <c r="G604" s="7" t="s">
        <v>71</v>
      </c>
      <c r="H604" t="s">
        <v>56</v>
      </c>
      <c r="I604" t="str">
        <f t="shared" si="15"/>
        <v>P3/2770000</v>
      </c>
    </row>
    <row r="605" spans="5:9" x14ac:dyDescent="0.25">
      <c r="E605" t="s">
        <v>50</v>
      </c>
      <c r="F605" s="8">
        <v>3000000</v>
      </c>
      <c r="G605" s="7" t="s">
        <v>71</v>
      </c>
      <c r="H605" t="s">
        <v>56</v>
      </c>
      <c r="I605" t="str">
        <f t="shared" si="15"/>
        <v>P3/3000000</v>
      </c>
    </row>
    <row r="606" spans="5:9" x14ac:dyDescent="0.25">
      <c r="E606" t="s">
        <v>50</v>
      </c>
      <c r="F606" s="8">
        <v>3465000</v>
      </c>
      <c r="G606" s="7" t="s">
        <v>71</v>
      </c>
      <c r="H606" t="s">
        <v>56</v>
      </c>
      <c r="I606" t="str">
        <f t="shared" si="15"/>
        <v>P3/3465000</v>
      </c>
    </row>
    <row r="607" spans="5:9" x14ac:dyDescent="0.25">
      <c r="E607" t="s">
        <v>50</v>
      </c>
      <c r="F607" s="8">
        <v>3800000</v>
      </c>
      <c r="G607" s="7" t="s">
        <v>71</v>
      </c>
      <c r="H607" t="s">
        <v>56</v>
      </c>
      <c r="I607" t="str">
        <f t="shared" si="15"/>
        <v>P3/3800000</v>
      </c>
    </row>
    <row r="608" spans="5:9" x14ac:dyDescent="0.25">
      <c r="E608" t="s">
        <v>50</v>
      </c>
      <c r="F608" s="8">
        <v>4330000</v>
      </c>
      <c r="G608" s="7" t="s">
        <v>71</v>
      </c>
      <c r="H608" t="s">
        <v>56</v>
      </c>
      <c r="I608" t="str">
        <f t="shared" si="15"/>
        <v>P3/4330000</v>
      </c>
    </row>
    <row r="609" spans="5:9" x14ac:dyDescent="0.25">
      <c r="E609" t="s">
        <v>50</v>
      </c>
      <c r="F609" s="8">
        <v>5540000</v>
      </c>
      <c r="G609" s="7" t="s">
        <v>71</v>
      </c>
      <c r="H609" t="s">
        <v>56</v>
      </c>
      <c r="I609" t="str">
        <f t="shared" si="15"/>
        <v>P3/5540000</v>
      </c>
    </row>
    <row r="610" spans="5:9" x14ac:dyDescent="0.25">
      <c r="E610" t="s">
        <v>50</v>
      </c>
      <c r="F610" s="8">
        <v>6340000</v>
      </c>
      <c r="G610" s="7" t="s">
        <v>71</v>
      </c>
      <c r="H610" t="s">
        <v>56</v>
      </c>
      <c r="I610" t="str">
        <f t="shared" si="15"/>
        <v>P3/6340000</v>
      </c>
    </row>
    <row r="611" spans="5:9" x14ac:dyDescent="0.25">
      <c r="E611" t="s">
        <v>50</v>
      </c>
      <c r="F611" s="8">
        <v>6930000</v>
      </c>
      <c r="G611" s="7" t="s">
        <v>71</v>
      </c>
      <c r="H611" t="s">
        <v>56</v>
      </c>
      <c r="I611" t="str">
        <f t="shared" si="15"/>
        <v>P3/6930000</v>
      </c>
    </row>
    <row r="612" spans="5:9" x14ac:dyDescent="0.25">
      <c r="E612" t="s">
        <v>50</v>
      </c>
      <c r="F612" s="8">
        <v>7965000</v>
      </c>
      <c r="G612" s="7" t="s">
        <v>71</v>
      </c>
      <c r="H612" t="s">
        <v>56</v>
      </c>
      <c r="I612" t="str">
        <f t="shared" si="15"/>
        <v>P3/7965000</v>
      </c>
    </row>
    <row r="613" spans="5:9" x14ac:dyDescent="0.25">
      <c r="E613" t="s">
        <v>50</v>
      </c>
      <c r="F613" s="8">
        <v>8300000</v>
      </c>
      <c r="G613" s="7" t="s">
        <v>71</v>
      </c>
      <c r="H613" t="s">
        <v>56</v>
      </c>
      <c r="I613" t="str">
        <f t="shared" si="15"/>
        <v>P3/8300000</v>
      </c>
    </row>
    <row r="614" spans="5:9" x14ac:dyDescent="0.25">
      <c r="E614" t="s">
        <v>50</v>
      </c>
      <c r="F614" s="8">
        <v>8660000</v>
      </c>
      <c r="G614" s="7" t="s">
        <v>71</v>
      </c>
      <c r="H614" t="s">
        <v>56</v>
      </c>
      <c r="I614" t="str">
        <f t="shared" si="15"/>
        <v>P3/8660000</v>
      </c>
    </row>
    <row r="615" spans="5:9" x14ac:dyDescent="0.25">
      <c r="E615" t="s">
        <v>50</v>
      </c>
      <c r="F615" s="8">
        <v>9500000</v>
      </c>
      <c r="G615" s="7" t="s">
        <v>71</v>
      </c>
      <c r="H615" t="s">
        <v>56</v>
      </c>
      <c r="I615" t="str">
        <f t="shared" si="15"/>
        <v>P3/9500000</v>
      </c>
    </row>
    <row r="616" spans="5:9" x14ac:dyDescent="0.25">
      <c r="E616" t="s">
        <v>50</v>
      </c>
      <c r="F616" s="8">
        <v>9690000</v>
      </c>
      <c r="G616" s="7" t="s">
        <v>71</v>
      </c>
      <c r="H616" t="s">
        <v>56</v>
      </c>
      <c r="I616" t="str">
        <f t="shared" si="15"/>
        <v>P3/9690000</v>
      </c>
    </row>
    <row r="617" spans="5:9" x14ac:dyDescent="0.25">
      <c r="E617" t="s">
        <v>50</v>
      </c>
      <c r="F617" s="8">
        <v>10000000</v>
      </c>
      <c r="G617" s="7" t="s">
        <v>71</v>
      </c>
      <c r="H617" t="s">
        <v>56</v>
      </c>
      <c r="I617" t="str">
        <f t="shared" si="15"/>
        <v>P3/10000000</v>
      </c>
    </row>
    <row r="618" spans="5:9" x14ac:dyDescent="0.25">
      <c r="E618" t="s">
        <v>50</v>
      </c>
      <c r="F618" s="8">
        <v>10380000</v>
      </c>
      <c r="G618" s="7" t="s">
        <v>71</v>
      </c>
      <c r="H618" t="s">
        <v>56</v>
      </c>
      <c r="I618" t="str">
        <f t="shared" si="15"/>
        <v>P3/10380000</v>
      </c>
    </row>
    <row r="619" spans="5:9" x14ac:dyDescent="0.25">
      <c r="E619" t="s">
        <v>50</v>
      </c>
      <c r="F619" s="8">
        <v>10500000</v>
      </c>
      <c r="G619" s="7" t="s">
        <v>71</v>
      </c>
      <c r="H619" t="s">
        <v>56</v>
      </c>
      <c r="I619" t="str">
        <f t="shared" si="15"/>
        <v>P3/10500000</v>
      </c>
    </row>
    <row r="620" spans="5:9" x14ac:dyDescent="0.25">
      <c r="E620" t="s">
        <v>50</v>
      </c>
      <c r="F620" s="8">
        <v>10600000</v>
      </c>
      <c r="G620" s="7" t="s">
        <v>71</v>
      </c>
      <c r="H620" t="s">
        <v>56</v>
      </c>
      <c r="I620" t="str">
        <f t="shared" si="15"/>
        <v>P3/10600000</v>
      </c>
    </row>
    <row r="621" spans="5:9" x14ac:dyDescent="0.25">
      <c r="E621" t="s">
        <v>50</v>
      </c>
      <c r="F621" s="8">
        <v>11000000</v>
      </c>
      <c r="G621" s="7" t="s">
        <v>71</v>
      </c>
      <c r="H621" t="s">
        <v>56</v>
      </c>
      <c r="I621" t="str">
        <f t="shared" si="15"/>
        <v>P3/11000000</v>
      </c>
    </row>
    <row r="622" spans="5:9" x14ac:dyDescent="0.25">
      <c r="E622" t="s">
        <v>50</v>
      </c>
      <c r="F622" s="8">
        <v>11300000</v>
      </c>
      <c r="G622" s="7" t="s">
        <v>71</v>
      </c>
      <c r="H622" t="s">
        <v>56</v>
      </c>
      <c r="I622" t="str">
        <f t="shared" si="15"/>
        <v>P3/11300000</v>
      </c>
    </row>
    <row r="623" spans="5:9" x14ac:dyDescent="0.25">
      <c r="E623" t="s">
        <v>50</v>
      </c>
      <c r="F623" s="8">
        <v>11420000</v>
      </c>
      <c r="G623" s="7" t="s">
        <v>71</v>
      </c>
      <c r="H623" t="s">
        <v>56</v>
      </c>
      <c r="I623" t="str">
        <f t="shared" si="15"/>
        <v>P3/11420000</v>
      </c>
    </row>
    <row r="624" spans="5:9" x14ac:dyDescent="0.25">
      <c r="E624" t="s">
        <v>50</v>
      </c>
      <c r="F624" s="8">
        <v>12000000</v>
      </c>
      <c r="G624" s="7" t="s">
        <v>71</v>
      </c>
      <c r="H624" t="s">
        <v>56</v>
      </c>
      <c r="I624" t="str">
        <f t="shared" si="15"/>
        <v>P3/12000000</v>
      </c>
    </row>
    <row r="625" spans="5:9" x14ac:dyDescent="0.25">
      <c r="E625" t="s">
        <v>50</v>
      </c>
      <c r="F625" s="8">
        <v>12125000</v>
      </c>
      <c r="G625" s="7" t="s">
        <v>71</v>
      </c>
      <c r="H625" t="s">
        <v>56</v>
      </c>
      <c r="I625" t="str">
        <f t="shared" si="15"/>
        <v>P3/12125000</v>
      </c>
    </row>
    <row r="626" spans="5:9" x14ac:dyDescent="0.25">
      <c r="E626" t="s">
        <v>50</v>
      </c>
      <c r="F626" s="8">
        <v>12990000</v>
      </c>
      <c r="G626" s="7" t="s">
        <v>71</v>
      </c>
      <c r="H626" t="s">
        <v>56</v>
      </c>
      <c r="I626" t="str">
        <f t="shared" si="15"/>
        <v>P3/12990000</v>
      </c>
    </row>
    <row r="627" spans="5:9" x14ac:dyDescent="0.25">
      <c r="E627" t="s">
        <v>50</v>
      </c>
      <c r="F627" s="8">
        <v>13000000</v>
      </c>
      <c r="G627" s="7" t="s">
        <v>71</v>
      </c>
      <c r="H627" t="s">
        <v>56</v>
      </c>
      <c r="I627" t="str">
        <f t="shared" si="15"/>
        <v>P3/13000000</v>
      </c>
    </row>
    <row r="628" spans="5:9" x14ac:dyDescent="0.25">
      <c r="E628" t="s">
        <v>50</v>
      </c>
      <c r="F628" s="8">
        <v>13500000</v>
      </c>
      <c r="G628" s="7" t="s">
        <v>71</v>
      </c>
      <c r="H628" t="s">
        <v>56</v>
      </c>
      <c r="I628" t="str">
        <f t="shared" si="15"/>
        <v>P3/13500000</v>
      </c>
    </row>
    <row r="629" spans="5:9" x14ac:dyDescent="0.25">
      <c r="E629" t="s">
        <v>50</v>
      </c>
      <c r="F629" s="8">
        <v>13650000</v>
      </c>
      <c r="G629" s="7" t="s">
        <v>71</v>
      </c>
      <c r="H629" t="s">
        <v>56</v>
      </c>
      <c r="I629" t="str">
        <f t="shared" si="15"/>
        <v>P3/13650000</v>
      </c>
    </row>
    <row r="630" spans="5:9" x14ac:dyDescent="0.25">
      <c r="E630" t="s">
        <v>50</v>
      </c>
      <c r="F630" s="8">
        <v>13800000</v>
      </c>
      <c r="G630" s="7" t="s">
        <v>71</v>
      </c>
      <c r="H630" t="s">
        <v>56</v>
      </c>
      <c r="I630" t="str">
        <f t="shared" si="15"/>
        <v>P3/13800000</v>
      </c>
    </row>
    <row r="631" spans="5:9" x14ac:dyDescent="0.25">
      <c r="E631" t="s">
        <v>50</v>
      </c>
      <c r="F631" s="8">
        <v>13840000</v>
      </c>
      <c r="G631" s="7" t="s">
        <v>71</v>
      </c>
      <c r="H631" t="s">
        <v>56</v>
      </c>
      <c r="I631" t="str">
        <f t="shared" si="15"/>
        <v>P3/13840000</v>
      </c>
    </row>
    <row r="632" spans="5:9" x14ac:dyDescent="0.25">
      <c r="E632" t="s">
        <v>50</v>
      </c>
      <c r="F632" s="8">
        <v>13860000</v>
      </c>
      <c r="G632" s="7" t="s">
        <v>71</v>
      </c>
      <c r="H632" t="s">
        <v>56</v>
      </c>
      <c r="I632" t="str">
        <f t="shared" si="15"/>
        <v>P3/13860000</v>
      </c>
    </row>
    <row r="633" spans="5:9" x14ac:dyDescent="0.25">
      <c r="E633" t="s">
        <v>50</v>
      </c>
      <c r="F633" s="8">
        <v>14500000</v>
      </c>
      <c r="G633" s="7" t="s">
        <v>71</v>
      </c>
      <c r="H633" t="s">
        <v>56</v>
      </c>
      <c r="I633" t="str">
        <f t="shared" si="15"/>
        <v>P3/14500000</v>
      </c>
    </row>
    <row r="634" spans="5:9" x14ac:dyDescent="0.25">
      <c r="E634" t="s">
        <v>50</v>
      </c>
      <c r="F634" s="8">
        <v>15000000</v>
      </c>
      <c r="G634" s="7" t="s">
        <v>71</v>
      </c>
      <c r="H634" t="s">
        <v>56</v>
      </c>
      <c r="I634" t="str">
        <f t="shared" si="15"/>
        <v>P3/15000000</v>
      </c>
    </row>
    <row r="635" spans="5:9" x14ac:dyDescent="0.25">
      <c r="E635" t="s">
        <v>50</v>
      </c>
      <c r="F635" s="8">
        <v>15500000</v>
      </c>
      <c r="G635" s="7" t="s">
        <v>71</v>
      </c>
      <c r="H635" t="s">
        <v>56</v>
      </c>
      <c r="I635" t="str">
        <f t="shared" si="15"/>
        <v>P3/15500000</v>
      </c>
    </row>
    <row r="636" spans="5:9" x14ac:dyDescent="0.25">
      <c r="E636" t="s">
        <v>50</v>
      </c>
      <c r="F636" s="8">
        <v>16000000</v>
      </c>
      <c r="G636" s="7" t="s">
        <v>71</v>
      </c>
      <c r="H636" t="s">
        <v>56</v>
      </c>
      <c r="I636" t="str">
        <f t="shared" si="15"/>
        <v>P3/16000000</v>
      </c>
    </row>
    <row r="637" spans="5:9" x14ac:dyDescent="0.25">
      <c r="E637" t="s">
        <v>50</v>
      </c>
      <c r="F637" s="8">
        <v>16300000</v>
      </c>
      <c r="G637" s="7" t="s">
        <v>71</v>
      </c>
      <c r="H637" t="s">
        <v>56</v>
      </c>
      <c r="I637" t="str">
        <f t="shared" si="15"/>
        <v>P3/16300000</v>
      </c>
    </row>
    <row r="638" spans="5:9" x14ac:dyDescent="0.25">
      <c r="E638" t="s">
        <v>50</v>
      </c>
      <c r="F638" s="8">
        <v>18000000</v>
      </c>
      <c r="G638" s="7" t="s">
        <v>71</v>
      </c>
      <c r="H638" t="s">
        <v>56</v>
      </c>
      <c r="I638" t="str">
        <f t="shared" si="15"/>
        <v>P3/18000000</v>
      </c>
    </row>
    <row r="639" spans="5:9" x14ac:dyDescent="0.25">
      <c r="E639" t="s">
        <v>50</v>
      </c>
      <c r="F639" s="8">
        <v>18430000</v>
      </c>
      <c r="G639" s="7" t="s">
        <v>71</v>
      </c>
      <c r="H639" t="s">
        <v>56</v>
      </c>
      <c r="I639" t="str">
        <f t="shared" si="15"/>
        <v>P3/18430000</v>
      </c>
    </row>
    <row r="640" spans="5:9" x14ac:dyDescent="0.25">
      <c r="E640" t="s">
        <v>50</v>
      </c>
      <c r="F640" s="8">
        <v>19000000</v>
      </c>
      <c r="G640" s="7" t="s">
        <v>71</v>
      </c>
      <c r="H640" t="s">
        <v>56</v>
      </c>
      <c r="I640" t="str">
        <f t="shared" si="15"/>
        <v>P3/19000000</v>
      </c>
    </row>
    <row r="641" spans="5:9" x14ac:dyDescent="0.25">
      <c r="E641" t="s">
        <v>50</v>
      </c>
      <c r="F641" s="8">
        <v>19500000</v>
      </c>
      <c r="G641" s="7" t="s">
        <v>71</v>
      </c>
      <c r="H641" t="s">
        <v>56</v>
      </c>
      <c r="I641" t="str">
        <f t="shared" si="15"/>
        <v>P3/19500000</v>
      </c>
    </row>
    <row r="642" spans="5:9" x14ac:dyDescent="0.25">
      <c r="E642" t="s">
        <v>50</v>
      </c>
      <c r="F642" s="8">
        <v>20000000</v>
      </c>
      <c r="G642" s="7" t="s">
        <v>71</v>
      </c>
      <c r="H642" t="s">
        <v>56</v>
      </c>
      <c r="I642" t="str">
        <f t="shared" si="15"/>
        <v>P3/20000000</v>
      </c>
    </row>
    <row r="643" spans="5:9" x14ac:dyDescent="0.25">
      <c r="E643" t="s">
        <v>50</v>
      </c>
      <c r="F643" s="8">
        <v>23000000</v>
      </c>
      <c r="G643" s="7" t="s">
        <v>71</v>
      </c>
      <c r="H643" t="s">
        <v>56</v>
      </c>
      <c r="I643" t="str">
        <f t="shared" si="15"/>
        <v>P3/23000000</v>
      </c>
    </row>
    <row r="644" spans="5:9" x14ac:dyDescent="0.25">
      <c r="E644" t="s">
        <v>50</v>
      </c>
      <c r="F644" s="8">
        <v>24000000</v>
      </c>
      <c r="G644" s="7" t="s">
        <v>71</v>
      </c>
      <c r="H644" t="s">
        <v>56</v>
      </c>
      <c r="I644" t="str">
        <f t="shared" si="15"/>
        <v>P3/24000000</v>
      </c>
    </row>
    <row r="645" spans="5:9" x14ac:dyDescent="0.25">
      <c r="E645" t="s">
        <v>50</v>
      </c>
      <c r="F645" s="8">
        <v>26000000</v>
      </c>
      <c r="G645" s="7" t="s">
        <v>71</v>
      </c>
      <c r="H645" t="s">
        <v>56</v>
      </c>
      <c r="I645" t="str">
        <f t="shared" si="15"/>
        <v>P3/26000000</v>
      </c>
    </row>
    <row r="646" spans="5:9" x14ac:dyDescent="0.25">
      <c r="E646" t="s">
        <v>50</v>
      </c>
      <c r="F646" s="8">
        <v>28000000</v>
      </c>
      <c r="G646" s="7" t="s">
        <v>71</v>
      </c>
      <c r="H646" t="s">
        <v>56</v>
      </c>
      <c r="I646" t="str">
        <f t="shared" si="15"/>
        <v>P3/28000000</v>
      </c>
    </row>
    <row r="647" spans="5:9" x14ac:dyDescent="0.25">
      <c r="E647" t="s">
        <v>50</v>
      </c>
      <c r="F647" s="8">
        <v>29500000</v>
      </c>
      <c r="G647" s="7" t="s">
        <v>71</v>
      </c>
      <c r="H647" t="s">
        <v>56</v>
      </c>
      <c r="I647" t="str">
        <f t="shared" si="15"/>
        <v>P3/29500000</v>
      </c>
    </row>
    <row r="648" spans="5:9" x14ac:dyDescent="0.25">
      <c r="E648" t="s">
        <v>58</v>
      </c>
      <c r="F648" s="8">
        <v>555000</v>
      </c>
      <c r="G648" s="7" t="s">
        <v>27</v>
      </c>
      <c r="H648" t="s">
        <v>56</v>
      </c>
      <c r="I648" t="str">
        <f t="shared" ref="I648:I654" si="16">E648&amp;"/"&amp;F648</f>
        <v>LP2/555000</v>
      </c>
    </row>
    <row r="649" spans="5:9" x14ac:dyDescent="0.25">
      <c r="E649" t="s">
        <v>58</v>
      </c>
      <c r="F649" s="8">
        <v>1110000</v>
      </c>
      <c r="G649" s="7" t="s">
        <v>27</v>
      </c>
      <c r="H649" t="s">
        <v>56</v>
      </c>
      <c r="I649" t="str">
        <f t="shared" si="16"/>
        <v>LP2/1110000</v>
      </c>
    </row>
    <row r="650" spans="5:9" x14ac:dyDescent="0.25">
      <c r="E650" t="s">
        <v>9</v>
      </c>
      <c r="F650" s="8">
        <v>23000</v>
      </c>
      <c r="G650" s="7" t="s">
        <v>978</v>
      </c>
      <c r="H650" t="s">
        <v>53</v>
      </c>
      <c r="I650" t="str">
        <f t="shared" si="16"/>
        <v>S2/23000</v>
      </c>
    </row>
    <row r="651" spans="5:9" x14ac:dyDescent="0.25">
      <c r="E651" t="s">
        <v>9</v>
      </c>
      <c r="F651" s="8">
        <v>3500</v>
      </c>
      <c r="G651" s="7" t="s">
        <v>978</v>
      </c>
      <c r="H651" t="s">
        <v>53</v>
      </c>
      <c r="I651" t="str">
        <f t="shared" si="16"/>
        <v>S2/3500</v>
      </c>
    </row>
    <row r="652" spans="5:9" x14ac:dyDescent="0.25">
      <c r="E652" t="s">
        <v>9</v>
      </c>
      <c r="F652" s="8">
        <v>5500</v>
      </c>
      <c r="G652" s="7" t="s">
        <v>978</v>
      </c>
      <c r="H652" t="s">
        <v>53</v>
      </c>
      <c r="I652" t="str">
        <f t="shared" si="16"/>
        <v>S2/5500</v>
      </c>
    </row>
    <row r="653" spans="5:9" x14ac:dyDescent="0.25">
      <c r="E653" t="s">
        <v>9</v>
      </c>
      <c r="F653" s="8">
        <v>33000</v>
      </c>
      <c r="G653" s="7" t="s">
        <v>978</v>
      </c>
      <c r="H653" t="s">
        <v>53</v>
      </c>
      <c r="I653" t="str">
        <f t="shared" si="16"/>
        <v>S2/33000</v>
      </c>
    </row>
    <row r="654" spans="5:9" x14ac:dyDescent="0.25">
      <c r="E654" t="s">
        <v>9</v>
      </c>
      <c r="F654" s="8">
        <v>2200</v>
      </c>
      <c r="G654" s="7" t="s">
        <v>978</v>
      </c>
      <c r="H654" t="s">
        <v>53</v>
      </c>
      <c r="I654" t="str">
        <f t="shared" si="16"/>
        <v>S2/2200</v>
      </c>
    </row>
    <row r="655" spans="5:9" x14ac:dyDescent="0.25">
      <c r="F655" s="8"/>
    </row>
    <row r="656" spans="5:9" x14ac:dyDescent="0.25">
      <c r="F656" s="8"/>
      <c r="G656" s="7" t="s">
        <v>62</v>
      </c>
      <c r="H656" t="s">
        <v>53</v>
      </c>
      <c r="I656" t="s">
        <v>924</v>
      </c>
    </row>
    <row r="657" spans="6:9" x14ac:dyDescent="0.25">
      <c r="F657" s="8"/>
      <c r="G657" s="7" t="s">
        <v>62</v>
      </c>
      <c r="H657" t="s">
        <v>53</v>
      </c>
      <c r="I657" t="s">
        <v>921</v>
      </c>
    </row>
    <row r="658" spans="6:9" x14ac:dyDescent="0.25">
      <c r="F658" s="8"/>
      <c r="G658" s="7" t="s">
        <v>62</v>
      </c>
      <c r="H658" t="s">
        <v>53</v>
      </c>
      <c r="I658" t="s">
        <v>942</v>
      </c>
    </row>
    <row r="659" spans="6:9" x14ac:dyDescent="0.25">
      <c r="F659" s="8"/>
      <c r="G659" s="7" t="s">
        <v>62</v>
      </c>
      <c r="H659" t="s">
        <v>53</v>
      </c>
      <c r="I659" t="s">
        <v>925</v>
      </c>
    </row>
    <row r="660" spans="6:9" x14ac:dyDescent="0.25">
      <c r="F660" s="8"/>
      <c r="G660" s="7" t="s">
        <v>62</v>
      </c>
      <c r="H660" t="s">
        <v>53</v>
      </c>
      <c r="I660" t="s">
        <v>918</v>
      </c>
    </row>
    <row r="661" spans="6:9" x14ac:dyDescent="0.25">
      <c r="F661" s="8"/>
      <c r="G661" s="7" t="s">
        <v>62</v>
      </c>
      <c r="H661" t="s">
        <v>53</v>
      </c>
      <c r="I661" t="s">
        <v>924</v>
      </c>
    </row>
    <row r="662" spans="6:9" x14ac:dyDescent="0.25">
      <c r="F662" s="8"/>
      <c r="G662" s="7" t="s">
        <v>62</v>
      </c>
      <c r="H662" t="s">
        <v>53</v>
      </c>
      <c r="I662" t="s">
        <v>919</v>
      </c>
    </row>
    <row r="663" spans="6:9" x14ac:dyDescent="0.25">
      <c r="F663" s="8"/>
      <c r="G663" s="7" t="s">
        <v>62</v>
      </c>
      <c r="H663" t="s">
        <v>53</v>
      </c>
      <c r="I663" t="s">
        <v>924</v>
      </c>
    </row>
    <row r="664" spans="6:9" x14ac:dyDescent="0.25">
      <c r="F664" s="8"/>
      <c r="G664" s="7" t="s">
        <v>62</v>
      </c>
      <c r="H664" t="s">
        <v>53</v>
      </c>
      <c r="I664" t="s">
        <v>942</v>
      </c>
    </row>
    <row r="665" spans="6:9" x14ac:dyDescent="0.25">
      <c r="F665" s="8"/>
      <c r="G665" s="7" t="s">
        <v>62</v>
      </c>
      <c r="H665" t="s">
        <v>53</v>
      </c>
      <c r="I665" t="s">
        <v>939</v>
      </c>
    </row>
    <row r="666" spans="6:9" x14ac:dyDescent="0.25">
      <c r="F666" s="8"/>
      <c r="G666" s="7" t="s">
        <v>62</v>
      </c>
      <c r="H666" t="s">
        <v>53</v>
      </c>
      <c r="I666" t="s">
        <v>929</v>
      </c>
    </row>
    <row r="667" spans="6:9" x14ac:dyDescent="0.25">
      <c r="F667" s="8"/>
      <c r="G667" s="7" t="s">
        <v>62</v>
      </c>
      <c r="H667" t="s">
        <v>53</v>
      </c>
      <c r="I667" t="s">
        <v>929</v>
      </c>
    </row>
    <row r="668" spans="6:9" x14ac:dyDescent="0.25">
      <c r="F668" s="8"/>
      <c r="G668" s="7" t="s">
        <v>62</v>
      </c>
      <c r="H668" t="s">
        <v>53</v>
      </c>
      <c r="I668" t="s">
        <v>921</v>
      </c>
    </row>
    <row r="669" spans="6:9" x14ac:dyDescent="0.25">
      <c r="F669" s="8"/>
      <c r="G669" s="7" t="s">
        <v>62</v>
      </c>
      <c r="H669" t="s">
        <v>53</v>
      </c>
      <c r="I669" t="s">
        <v>929</v>
      </c>
    </row>
    <row r="670" spans="6:9" x14ac:dyDescent="0.25">
      <c r="F670" s="8"/>
      <c r="G670" s="7" t="s">
        <v>62</v>
      </c>
      <c r="H670" t="s">
        <v>53</v>
      </c>
      <c r="I670" t="s">
        <v>924</v>
      </c>
    </row>
    <row r="671" spans="6:9" x14ac:dyDescent="0.25">
      <c r="F671" s="8"/>
      <c r="G671" s="7" t="s">
        <v>62</v>
      </c>
      <c r="H671" t="s">
        <v>53</v>
      </c>
      <c r="I671" t="s">
        <v>943</v>
      </c>
    </row>
    <row r="672" spans="6:9" x14ac:dyDescent="0.25">
      <c r="F672" s="8"/>
      <c r="G672" s="7" t="s">
        <v>62</v>
      </c>
      <c r="H672" t="s">
        <v>53</v>
      </c>
      <c r="I672" t="s">
        <v>943</v>
      </c>
    </row>
    <row r="673" spans="7:9" x14ac:dyDescent="0.25">
      <c r="G673" s="7" t="s">
        <v>62</v>
      </c>
      <c r="H673" t="s">
        <v>53</v>
      </c>
      <c r="I673" t="s">
        <v>922</v>
      </c>
    </row>
    <row r="674" spans="7:9" x14ac:dyDescent="0.25">
      <c r="G674" s="7" t="s">
        <v>62</v>
      </c>
      <c r="H674" t="s">
        <v>53</v>
      </c>
      <c r="I674" t="s">
        <v>943</v>
      </c>
    </row>
    <row r="675" spans="7:9" x14ac:dyDescent="0.25">
      <c r="I675" t="s">
        <v>121</v>
      </c>
    </row>
    <row r="676" spans="7:9" x14ac:dyDescent="0.25">
      <c r="G676" s="7" t="s">
        <v>62</v>
      </c>
      <c r="H676" t="s">
        <v>53</v>
      </c>
      <c r="I676" t="s">
        <v>937</v>
      </c>
    </row>
    <row r="677" spans="7:9" x14ac:dyDescent="0.25">
      <c r="I677" t="s">
        <v>944</v>
      </c>
    </row>
    <row r="678" spans="7:9" x14ac:dyDescent="0.25">
      <c r="I678" t="s">
        <v>945</v>
      </c>
    </row>
    <row r="679" spans="7:9" x14ac:dyDescent="0.25">
      <c r="G679" s="7" t="s">
        <v>62</v>
      </c>
      <c r="H679" t="s">
        <v>53</v>
      </c>
      <c r="I679" t="s">
        <v>943</v>
      </c>
    </row>
    <row r="680" spans="7:9" x14ac:dyDescent="0.25">
      <c r="I680" t="s">
        <v>946</v>
      </c>
    </row>
    <row r="681" spans="7:9" x14ac:dyDescent="0.25">
      <c r="I681" t="s">
        <v>947</v>
      </c>
    </row>
    <row r="682" spans="7:9" x14ac:dyDescent="0.25">
      <c r="I682" t="s">
        <v>948</v>
      </c>
    </row>
    <row r="683" spans="7:9" x14ac:dyDescent="0.25">
      <c r="G683" s="7" t="s">
        <v>62</v>
      </c>
      <c r="H683" t="s">
        <v>53</v>
      </c>
      <c r="I683" t="s">
        <v>919</v>
      </c>
    </row>
    <row r="684" spans="7:9" x14ac:dyDescent="0.25">
      <c r="I684" t="s">
        <v>947</v>
      </c>
    </row>
    <row r="685" spans="7:9" x14ac:dyDescent="0.25">
      <c r="G685" s="7" t="s">
        <v>62</v>
      </c>
      <c r="H685" t="s">
        <v>53</v>
      </c>
      <c r="I685" t="s">
        <v>943</v>
      </c>
    </row>
    <row r="686" spans="7:9" x14ac:dyDescent="0.25">
      <c r="I686" t="s">
        <v>142</v>
      </c>
    </row>
    <row r="687" spans="7:9" x14ac:dyDescent="0.25">
      <c r="I687" t="s">
        <v>147</v>
      </c>
    </row>
    <row r="688" spans="7:9" x14ac:dyDescent="0.25">
      <c r="G688" s="7" t="s">
        <v>62</v>
      </c>
      <c r="H688" t="s">
        <v>53</v>
      </c>
      <c r="I688" t="s">
        <v>949</v>
      </c>
    </row>
    <row r="689" spans="7:9" x14ac:dyDescent="0.25">
      <c r="I689" t="s">
        <v>950</v>
      </c>
    </row>
    <row r="690" spans="7:9" x14ac:dyDescent="0.25">
      <c r="G690" s="7" t="s">
        <v>62</v>
      </c>
      <c r="H690" t="s">
        <v>53</v>
      </c>
      <c r="I690" t="s">
        <v>949</v>
      </c>
    </row>
    <row r="691" spans="7:9" x14ac:dyDescent="0.25">
      <c r="G691" s="7" t="s">
        <v>62</v>
      </c>
      <c r="H691" t="s">
        <v>53</v>
      </c>
      <c r="I691" t="s">
        <v>921</v>
      </c>
    </row>
    <row r="692" spans="7:9" x14ac:dyDescent="0.25">
      <c r="I692" t="s">
        <v>951</v>
      </c>
    </row>
    <row r="693" spans="7:9" x14ac:dyDescent="0.25">
      <c r="I693" t="s">
        <v>946</v>
      </c>
    </row>
    <row r="694" spans="7:9" x14ac:dyDescent="0.25">
      <c r="I694" t="s">
        <v>149</v>
      </c>
    </row>
    <row r="695" spans="7:9" x14ac:dyDescent="0.25">
      <c r="G695" s="7" t="s">
        <v>62</v>
      </c>
      <c r="H695" t="s">
        <v>53</v>
      </c>
      <c r="I695" t="s">
        <v>943</v>
      </c>
    </row>
    <row r="696" spans="7:9" x14ac:dyDescent="0.25">
      <c r="G696" s="7" t="s">
        <v>62</v>
      </c>
      <c r="H696" t="s">
        <v>53</v>
      </c>
      <c r="I696" t="s">
        <v>943</v>
      </c>
    </row>
    <row r="697" spans="7:9" x14ac:dyDescent="0.25">
      <c r="G697" s="7" t="s">
        <v>62</v>
      </c>
      <c r="H697" t="s">
        <v>53</v>
      </c>
      <c r="I697" t="s">
        <v>943</v>
      </c>
    </row>
    <row r="698" spans="7:9" x14ac:dyDescent="0.25">
      <c r="G698" s="7" t="s">
        <v>62</v>
      </c>
      <c r="H698" t="s">
        <v>53</v>
      </c>
      <c r="I698" t="s">
        <v>943</v>
      </c>
    </row>
    <row r="699" spans="7:9" x14ac:dyDescent="0.25">
      <c r="G699" s="7" t="s">
        <v>62</v>
      </c>
      <c r="H699" t="s">
        <v>53</v>
      </c>
      <c r="I699" t="s">
        <v>943</v>
      </c>
    </row>
    <row r="700" spans="7:9" x14ac:dyDescent="0.25">
      <c r="G700" s="7" t="s">
        <v>62</v>
      </c>
      <c r="H700" t="s">
        <v>53</v>
      </c>
      <c r="I700" t="s">
        <v>943</v>
      </c>
    </row>
    <row r="701" spans="7:9" x14ac:dyDescent="0.25">
      <c r="G701" s="7" t="s">
        <v>62</v>
      </c>
      <c r="H701" t="s">
        <v>53</v>
      </c>
      <c r="I701" t="s">
        <v>943</v>
      </c>
    </row>
    <row r="702" spans="7:9" x14ac:dyDescent="0.25">
      <c r="G702" s="7" t="s">
        <v>62</v>
      </c>
      <c r="H702" t="s">
        <v>53</v>
      </c>
      <c r="I702" t="s">
        <v>943</v>
      </c>
    </row>
    <row r="703" spans="7:9" x14ac:dyDescent="0.25">
      <c r="G703" s="7" t="s">
        <v>62</v>
      </c>
      <c r="H703" t="s">
        <v>53</v>
      </c>
      <c r="I703" t="s">
        <v>943</v>
      </c>
    </row>
    <row r="704" spans="7:9" x14ac:dyDescent="0.25">
      <c r="G704" s="7" t="s">
        <v>62</v>
      </c>
      <c r="H704" t="s">
        <v>53</v>
      </c>
      <c r="I704" t="s">
        <v>943</v>
      </c>
    </row>
    <row r="705" spans="6:9" x14ac:dyDescent="0.25">
      <c r="G705" s="7" t="s">
        <v>62</v>
      </c>
      <c r="H705" t="s">
        <v>53</v>
      </c>
      <c r="I705" t="s">
        <v>943</v>
      </c>
    </row>
    <row r="706" spans="6:9" x14ac:dyDescent="0.25">
      <c r="G706" s="7" t="s">
        <v>62</v>
      </c>
      <c r="H706" t="s">
        <v>53</v>
      </c>
      <c r="I706" t="s">
        <v>943</v>
      </c>
    </row>
    <row r="707" spans="6:9" x14ac:dyDescent="0.25">
      <c r="G707" s="7" t="s">
        <v>62</v>
      </c>
      <c r="H707" t="s">
        <v>53</v>
      </c>
      <c r="I707" t="s">
        <v>943</v>
      </c>
    </row>
    <row r="708" spans="6:9" x14ac:dyDescent="0.25">
      <c r="G708" s="7" t="s">
        <v>62</v>
      </c>
      <c r="H708" t="s">
        <v>53</v>
      </c>
      <c r="I708" t="s">
        <v>925</v>
      </c>
    </row>
    <row r="709" spans="6:9" x14ac:dyDescent="0.25">
      <c r="G709" s="7" t="s">
        <v>62</v>
      </c>
      <c r="H709" t="s">
        <v>53</v>
      </c>
      <c r="I709" t="s">
        <v>939</v>
      </c>
    </row>
    <row r="710" spans="6:9" x14ac:dyDescent="0.25">
      <c r="G710" s="7" t="s">
        <v>62</v>
      </c>
      <c r="H710" t="s">
        <v>53</v>
      </c>
      <c r="I710" t="s">
        <v>929</v>
      </c>
    </row>
    <row r="711" spans="6:9" x14ac:dyDescent="0.25">
      <c r="G711" s="7" t="s">
        <v>62</v>
      </c>
      <c r="H711" t="s">
        <v>53</v>
      </c>
      <c r="I711" t="s">
        <v>942</v>
      </c>
    </row>
    <row r="712" spans="6:9" x14ac:dyDescent="0.25">
      <c r="I712" t="s">
        <v>157</v>
      </c>
    </row>
    <row r="713" spans="6:9" x14ac:dyDescent="0.25">
      <c r="I713" t="s">
        <v>952</v>
      </c>
    </row>
    <row r="714" spans="6:9" x14ac:dyDescent="0.25">
      <c r="G714" s="7" t="s">
        <v>62</v>
      </c>
      <c r="H714" t="s">
        <v>53</v>
      </c>
      <c r="I714" t="s">
        <v>935</v>
      </c>
    </row>
    <row r="715" spans="6:9" x14ac:dyDescent="0.25">
      <c r="G715" s="7" t="s">
        <v>62</v>
      </c>
      <c r="H715" t="s">
        <v>53</v>
      </c>
      <c r="I715" t="s">
        <v>953</v>
      </c>
    </row>
    <row r="716" spans="6:9" x14ac:dyDescent="0.25">
      <c r="I716" t="s">
        <v>954</v>
      </c>
    </row>
    <row r="717" spans="6:9" x14ac:dyDescent="0.25">
      <c r="G717" s="7" t="s">
        <v>62</v>
      </c>
      <c r="H717" t="s">
        <v>53</v>
      </c>
      <c r="I717" t="s">
        <v>925</v>
      </c>
    </row>
    <row r="718" spans="6:9" x14ac:dyDescent="0.25">
      <c r="G718" s="7" t="s">
        <v>62</v>
      </c>
      <c r="H718" t="s">
        <v>53</v>
      </c>
      <c r="I718" t="s">
        <v>918</v>
      </c>
    </row>
    <row r="719" spans="6:9" x14ac:dyDescent="0.25">
      <c r="F719" s="8"/>
      <c r="G719" s="7" t="s">
        <v>62</v>
      </c>
      <c r="H719" t="s">
        <v>53</v>
      </c>
      <c r="I719" t="s">
        <v>924</v>
      </c>
    </row>
    <row r="720" spans="6:9" x14ac:dyDescent="0.25">
      <c r="F720" s="8"/>
      <c r="G720" s="7" t="s">
        <v>62</v>
      </c>
      <c r="H720" t="s">
        <v>53</v>
      </c>
      <c r="I720" t="s">
        <v>955</v>
      </c>
    </row>
    <row r="721" spans="6:9" x14ac:dyDescent="0.25">
      <c r="F721" s="8"/>
      <c r="I721" t="s">
        <v>956</v>
      </c>
    </row>
    <row r="722" spans="6:9" x14ac:dyDescent="0.25">
      <c r="F722" s="8"/>
      <c r="G722" s="7" t="s">
        <v>62</v>
      </c>
      <c r="H722" t="s">
        <v>53</v>
      </c>
      <c r="I722" t="s">
        <v>925</v>
      </c>
    </row>
    <row r="723" spans="6:9" x14ac:dyDescent="0.25">
      <c r="F723" s="8"/>
      <c r="G723" s="7" t="s">
        <v>62</v>
      </c>
      <c r="H723" t="s">
        <v>53</v>
      </c>
      <c r="I723" t="s">
        <v>957</v>
      </c>
    </row>
    <row r="724" spans="6:9" x14ac:dyDescent="0.25">
      <c r="F724" s="8"/>
      <c r="G724" s="7" t="s">
        <v>62</v>
      </c>
      <c r="H724" t="s">
        <v>53</v>
      </c>
      <c r="I724" t="s">
        <v>942</v>
      </c>
    </row>
    <row r="725" spans="6:9" x14ac:dyDescent="0.25">
      <c r="F725" s="8"/>
      <c r="G725" s="7" t="s">
        <v>62</v>
      </c>
      <c r="H725" t="s">
        <v>53</v>
      </c>
      <c r="I725" t="s">
        <v>916</v>
      </c>
    </row>
    <row r="726" spans="6:9" x14ac:dyDescent="0.25">
      <c r="F726" s="8"/>
      <c r="G726" s="7" t="s">
        <v>62</v>
      </c>
      <c r="H726" t="s">
        <v>53</v>
      </c>
      <c r="I726" t="s">
        <v>925</v>
      </c>
    </row>
    <row r="727" spans="6:9" x14ac:dyDescent="0.25">
      <c r="F727" s="8"/>
      <c r="G727" s="7" t="s">
        <v>62</v>
      </c>
      <c r="H727" t="s">
        <v>53</v>
      </c>
      <c r="I727" t="s">
        <v>925</v>
      </c>
    </row>
    <row r="728" spans="6:9" x14ac:dyDescent="0.25">
      <c r="F728" s="8"/>
      <c r="G728" s="7" t="s">
        <v>62</v>
      </c>
      <c r="H728" t="s">
        <v>53</v>
      </c>
      <c r="I728" t="s">
        <v>943</v>
      </c>
    </row>
    <row r="729" spans="6:9" x14ac:dyDescent="0.25">
      <c r="F729" s="8"/>
      <c r="G729" s="7" t="s">
        <v>62</v>
      </c>
      <c r="H729" t="s">
        <v>53</v>
      </c>
      <c r="I729" t="s">
        <v>942</v>
      </c>
    </row>
    <row r="730" spans="6:9" x14ac:dyDescent="0.25">
      <c r="F730" s="8"/>
      <c r="I730" t="s">
        <v>152</v>
      </c>
    </row>
    <row r="731" spans="6:9" x14ac:dyDescent="0.25">
      <c r="F731" s="8"/>
      <c r="I731" t="s">
        <v>121</v>
      </c>
    </row>
    <row r="732" spans="6:9" x14ac:dyDescent="0.25">
      <c r="F732" s="8"/>
      <c r="G732" s="7" t="s">
        <v>62</v>
      </c>
      <c r="H732" t="s">
        <v>53</v>
      </c>
      <c r="I732" t="s">
        <v>925</v>
      </c>
    </row>
    <row r="733" spans="6:9" x14ac:dyDescent="0.25">
      <c r="F733" s="8"/>
      <c r="G733" s="7" t="s">
        <v>62</v>
      </c>
      <c r="H733" t="s">
        <v>53</v>
      </c>
      <c r="I733" t="s">
        <v>943</v>
      </c>
    </row>
    <row r="734" spans="6:9" x14ac:dyDescent="0.25">
      <c r="F734" s="8"/>
      <c r="G734" s="7" t="s">
        <v>62</v>
      </c>
      <c r="H734" t="s">
        <v>53</v>
      </c>
      <c r="I734" t="s">
        <v>921</v>
      </c>
    </row>
    <row r="735" spans="6:9" x14ac:dyDescent="0.25">
      <c r="F735" s="8"/>
      <c r="G735" s="7" t="s">
        <v>62</v>
      </c>
      <c r="H735" t="s">
        <v>53</v>
      </c>
      <c r="I735" t="s">
        <v>925</v>
      </c>
    </row>
    <row r="736" spans="6:9" x14ac:dyDescent="0.25">
      <c r="F736" s="8"/>
      <c r="I736" t="s">
        <v>91</v>
      </c>
    </row>
    <row r="737" spans="6:9" x14ac:dyDescent="0.25">
      <c r="F737" s="8"/>
      <c r="I737" t="s">
        <v>156</v>
      </c>
    </row>
    <row r="738" spans="6:9" x14ac:dyDescent="0.25">
      <c r="F738" s="8"/>
      <c r="I738" t="s">
        <v>103</v>
      </c>
    </row>
    <row r="739" spans="6:9" x14ac:dyDescent="0.25">
      <c r="F739" s="8"/>
      <c r="I739" t="s">
        <v>95</v>
      </c>
    </row>
    <row r="740" spans="6:9" x14ac:dyDescent="0.25">
      <c r="F740" s="8"/>
      <c r="I740" t="s">
        <v>105</v>
      </c>
    </row>
    <row r="741" spans="6:9" x14ac:dyDescent="0.25">
      <c r="F741" s="8"/>
      <c r="I741" t="s">
        <v>143</v>
      </c>
    </row>
    <row r="742" spans="6:9" x14ac:dyDescent="0.25">
      <c r="F742" s="8"/>
      <c r="I742" t="s">
        <v>983</v>
      </c>
    </row>
    <row r="743" spans="6:9" x14ac:dyDescent="0.25">
      <c r="F743" s="8"/>
      <c r="I743" t="s">
        <v>95</v>
      </c>
    </row>
    <row r="744" spans="6:9" x14ac:dyDescent="0.25">
      <c r="F744" s="8"/>
      <c r="I744" t="s">
        <v>157</v>
      </c>
    </row>
    <row r="745" spans="6:9" x14ac:dyDescent="0.25">
      <c r="F745" s="8"/>
      <c r="I745" t="s">
        <v>90</v>
      </c>
    </row>
    <row r="746" spans="6:9" x14ac:dyDescent="0.25">
      <c r="F746" s="8"/>
      <c r="I746" t="s">
        <v>97</v>
      </c>
    </row>
    <row r="747" spans="6:9" x14ac:dyDescent="0.25">
      <c r="F747" s="8"/>
      <c r="I747" t="s">
        <v>93</v>
      </c>
    </row>
    <row r="748" spans="6:9" x14ac:dyDescent="0.25">
      <c r="F748" s="8"/>
      <c r="I748" t="s">
        <v>93</v>
      </c>
    </row>
    <row r="749" spans="6:9" x14ac:dyDescent="0.25">
      <c r="F749" s="8"/>
      <c r="I749" t="s">
        <v>93</v>
      </c>
    </row>
    <row r="750" spans="6:9" x14ac:dyDescent="0.25">
      <c r="F750" s="8"/>
      <c r="I750" t="s">
        <v>93</v>
      </c>
    </row>
    <row r="751" spans="6:9" x14ac:dyDescent="0.25">
      <c r="F751" s="8"/>
      <c r="I751" t="s">
        <v>95</v>
      </c>
    </row>
    <row r="752" spans="6:9" x14ac:dyDescent="0.25">
      <c r="F752" s="8"/>
      <c r="I752" t="s">
        <v>93</v>
      </c>
    </row>
    <row r="753" spans="6:9" x14ac:dyDescent="0.25">
      <c r="F753" s="8"/>
      <c r="G753" s="7" t="s">
        <v>62</v>
      </c>
      <c r="H753" t="s">
        <v>53</v>
      </c>
      <c r="I753" t="s">
        <v>916</v>
      </c>
    </row>
    <row r="754" spans="6:9" x14ac:dyDescent="0.25">
      <c r="F754" s="8"/>
      <c r="I754" t="s">
        <v>90</v>
      </c>
    </row>
    <row r="755" spans="6:9" x14ac:dyDescent="0.25">
      <c r="F755" s="8"/>
      <c r="G755" s="7" t="s">
        <v>62</v>
      </c>
      <c r="H755" t="s">
        <v>53</v>
      </c>
      <c r="I755" t="s">
        <v>917</v>
      </c>
    </row>
    <row r="756" spans="6:9" x14ac:dyDescent="0.25">
      <c r="F756" s="8"/>
      <c r="G756" s="7" t="s">
        <v>62</v>
      </c>
      <c r="H756" t="s">
        <v>53</v>
      </c>
      <c r="I756" t="s">
        <v>918</v>
      </c>
    </row>
    <row r="757" spans="6:9" x14ac:dyDescent="0.25">
      <c r="F757" s="8"/>
      <c r="G757" s="7" t="s">
        <v>62</v>
      </c>
      <c r="H757" t="s">
        <v>53</v>
      </c>
      <c r="I757" t="s">
        <v>919</v>
      </c>
    </row>
    <row r="758" spans="6:9" x14ac:dyDescent="0.25">
      <c r="F758" s="8"/>
      <c r="I758" t="s">
        <v>158</v>
      </c>
    </row>
    <row r="759" spans="6:9" x14ac:dyDescent="0.25">
      <c r="F759" s="8"/>
      <c r="I759" t="s">
        <v>93</v>
      </c>
    </row>
    <row r="760" spans="6:9" x14ac:dyDescent="0.25">
      <c r="F760" s="8"/>
      <c r="I760" t="s">
        <v>93</v>
      </c>
    </row>
    <row r="761" spans="6:9" x14ac:dyDescent="0.25">
      <c r="F761" s="8"/>
      <c r="I761" t="s">
        <v>159</v>
      </c>
    </row>
    <row r="762" spans="6:9" x14ac:dyDescent="0.25">
      <c r="F762" s="8"/>
      <c r="I762" t="s">
        <v>920</v>
      </c>
    </row>
    <row r="763" spans="6:9" x14ac:dyDescent="0.25">
      <c r="F763" s="8"/>
      <c r="G763" s="7" t="s">
        <v>62</v>
      </c>
      <c r="H763" t="s">
        <v>53</v>
      </c>
      <c r="I763" t="s">
        <v>918</v>
      </c>
    </row>
    <row r="764" spans="6:9" x14ac:dyDescent="0.25">
      <c r="F764" s="8"/>
      <c r="G764" s="7" t="s">
        <v>62</v>
      </c>
      <c r="H764" t="s">
        <v>53</v>
      </c>
      <c r="I764" t="s">
        <v>921</v>
      </c>
    </row>
    <row r="765" spans="6:9" x14ac:dyDescent="0.25">
      <c r="F765" s="8"/>
      <c r="G765" s="7" t="s">
        <v>62</v>
      </c>
      <c r="H765" t="s">
        <v>53</v>
      </c>
      <c r="I765" t="s">
        <v>922</v>
      </c>
    </row>
    <row r="766" spans="6:9" x14ac:dyDescent="0.25">
      <c r="F766" s="8"/>
      <c r="I766" t="s">
        <v>90</v>
      </c>
    </row>
    <row r="767" spans="6:9" x14ac:dyDescent="0.25">
      <c r="F767" s="8"/>
      <c r="I767" t="s">
        <v>142</v>
      </c>
    </row>
    <row r="768" spans="6:9" x14ac:dyDescent="0.25">
      <c r="F768" s="8"/>
      <c r="I768" t="s">
        <v>132</v>
      </c>
    </row>
    <row r="769" spans="6:9" x14ac:dyDescent="0.25">
      <c r="F769" s="8"/>
      <c r="G769" s="7" t="s">
        <v>62</v>
      </c>
      <c r="H769" t="s">
        <v>53</v>
      </c>
      <c r="I769" t="s">
        <v>923</v>
      </c>
    </row>
    <row r="770" spans="6:9" x14ac:dyDescent="0.25">
      <c r="F770" s="8"/>
      <c r="I770" t="s">
        <v>147</v>
      </c>
    </row>
    <row r="771" spans="6:9" x14ac:dyDescent="0.25">
      <c r="F771" s="8"/>
      <c r="G771" s="7" t="s">
        <v>62</v>
      </c>
      <c r="H771" t="s">
        <v>53</v>
      </c>
      <c r="I771" t="s">
        <v>924</v>
      </c>
    </row>
    <row r="772" spans="6:9" x14ac:dyDescent="0.25">
      <c r="F772" s="8"/>
      <c r="G772" s="7" t="s">
        <v>62</v>
      </c>
      <c r="H772" t="s">
        <v>53</v>
      </c>
      <c r="I772" t="s">
        <v>917</v>
      </c>
    </row>
    <row r="773" spans="6:9" x14ac:dyDescent="0.25">
      <c r="F773" s="8"/>
      <c r="G773" s="7" t="s">
        <v>62</v>
      </c>
      <c r="H773" t="s">
        <v>53</v>
      </c>
      <c r="I773" t="s">
        <v>925</v>
      </c>
    </row>
    <row r="774" spans="6:9" x14ac:dyDescent="0.25">
      <c r="F774" s="8"/>
      <c r="I774" t="s">
        <v>119</v>
      </c>
    </row>
    <row r="775" spans="6:9" x14ac:dyDescent="0.25">
      <c r="F775" s="8"/>
      <c r="G775" s="7" t="s">
        <v>62</v>
      </c>
      <c r="H775" t="s">
        <v>53</v>
      </c>
      <c r="I775" t="s">
        <v>918</v>
      </c>
    </row>
    <row r="776" spans="6:9" x14ac:dyDescent="0.25">
      <c r="F776" s="8"/>
      <c r="G776" s="7" t="s">
        <v>62</v>
      </c>
      <c r="H776" t="s">
        <v>53</v>
      </c>
      <c r="I776" t="s">
        <v>924</v>
      </c>
    </row>
    <row r="777" spans="6:9" x14ac:dyDescent="0.25">
      <c r="F777" s="8"/>
      <c r="I777" t="s">
        <v>926</v>
      </c>
    </row>
    <row r="778" spans="6:9" x14ac:dyDescent="0.25">
      <c r="F778" s="8"/>
      <c r="I778" t="s">
        <v>147</v>
      </c>
    </row>
    <row r="779" spans="6:9" x14ac:dyDescent="0.25">
      <c r="F779" s="8"/>
      <c r="I779" t="s">
        <v>124</v>
      </c>
    </row>
    <row r="780" spans="6:9" x14ac:dyDescent="0.25">
      <c r="F780" s="8"/>
      <c r="I780" t="s">
        <v>927</v>
      </c>
    </row>
    <row r="781" spans="6:9" x14ac:dyDescent="0.25">
      <c r="F781" s="8"/>
      <c r="G781" s="7" t="s">
        <v>62</v>
      </c>
      <c r="H781" t="s">
        <v>53</v>
      </c>
      <c r="I781" t="s">
        <v>922</v>
      </c>
    </row>
    <row r="782" spans="6:9" x14ac:dyDescent="0.25">
      <c r="F782" s="8"/>
      <c r="G782" s="7" t="s">
        <v>62</v>
      </c>
      <c r="H782" t="s">
        <v>53</v>
      </c>
      <c r="I782" t="s">
        <v>922</v>
      </c>
    </row>
    <row r="783" spans="6:9" x14ac:dyDescent="0.25">
      <c r="F783" s="8"/>
      <c r="G783" s="7" t="s">
        <v>62</v>
      </c>
      <c r="H783" t="s">
        <v>53</v>
      </c>
      <c r="I783" t="s">
        <v>922</v>
      </c>
    </row>
    <row r="784" spans="6:9" x14ac:dyDescent="0.25">
      <c r="F784" s="8"/>
      <c r="I784" t="s">
        <v>112</v>
      </c>
    </row>
    <row r="785" spans="6:9" x14ac:dyDescent="0.25">
      <c r="F785" s="8"/>
      <c r="I785" t="s">
        <v>105</v>
      </c>
    </row>
    <row r="786" spans="6:9" x14ac:dyDescent="0.25">
      <c r="F786" s="8"/>
      <c r="I786" t="s">
        <v>928</v>
      </c>
    </row>
    <row r="787" spans="6:9" x14ac:dyDescent="0.25">
      <c r="F787" s="8"/>
      <c r="G787" s="7" t="s">
        <v>62</v>
      </c>
      <c r="H787" t="s">
        <v>53</v>
      </c>
      <c r="I787" t="s">
        <v>929</v>
      </c>
    </row>
    <row r="788" spans="6:9" x14ac:dyDescent="0.25">
      <c r="F788" s="8"/>
      <c r="I788" t="s">
        <v>928</v>
      </c>
    </row>
    <row r="789" spans="6:9" x14ac:dyDescent="0.25">
      <c r="F789" s="8"/>
      <c r="I789" t="s">
        <v>101</v>
      </c>
    </row>
    <row r="790" spans="6:9" x14ac:dyDescent="0.25">
      <c r="F790" s="8"/>
      <c r="I790" t="s">
        <v>157</v>
      </c>
    </row>
    <row r="791" spans="6:9" x14ac:dyDescent="0.25">
      <c r="F791" s="8"/>
      <c r="I791" t="s">
        <v>101</v>
      </c>
    </row>
    <row r="792" spans="6:9" x14ac:dyDescent="0.25">
      <c r="F792" s="8"/>
      <c r="I792" t="s">
        <v>144</v>
      </c>
    </row>
    <row r="793" spans="6:9" x14ac:dyDescent="0.25">
      <c r="F793" s="8"/>
      <c r="I793" t="s">
        <v>123</v>
      </c>
    </row>
    <row r="794" spans="6:9" x14ac:dyDescent="0.25">
      <c r="F794" s="8"/>
      <c r="I794" t="s">
        <v>147</v>
      </c>
    </row>
    <row r="795" spans="6:9" x14ac:dyDescent="0.25">
      <c r="F795" s="8"/>
      <c r="I795" t="s">
        <v>149</v>
      </c>
    </row>
    <row r="796" spans="6:9" x14ac:dyDescent="0.25">
      <c r="F796" s="8"/>
      <c r="I796" t="s">
        <v>121</v>
      </c>
    </row>
    <row r="797" spans="6:9" x14ac:dyDescent="0.25">
      <c r="F797" s="8"/>
      <c r="I797" t="s">
        <v>121</v>
      </c>
    </row>
    <row r="798" spans="6:9" x14ac:dyDescent="0.25">
      <c r="F798" s="8"/>
      <c r="I798" t="s">
        <v>157</v>
      </c>
    </row>
    <row r="799" spans="6:9" x14ac:dyDescent="0.25">
      <c r="I799" t="s">
        <v>157</v>
      </c>
    </row>
    <row r="800" spans="6:9" x14ac:dyDescent="0.25">
      <c r="I800" t="s">
        <v>153</v>
      </c>
    </row>
    <row r="801" spans="7:9" x14ac:dyDescent="0.25">
      <c r="I801" t="s">
        <v>153</v>
      </c>
    </row>
    <row r="802" spans="7:9" x14ac:dyDescent="0.25">
      <c r="I802" t="s">
        <v>153</v>
      </c>
    </row>
    <row r="803" spans="7:9" x14ac:dyDescent="0.25">
      <c r="I803" t="s">
        <v>102</v>
      </c>
    </row>
    <row r="804" spans="7:9" x14ac:dyDescent="0.25">
      <c r="I804" t="s">
        <v>920</v>
      </c>
    </row>
    <row r="805" spans="7:9" x14ac:dyDescent="0.25">
      <c r="I805" t="s">
        <v>160</v>
      </c>
    </row>
    <row r="806" spans="7:9" x14ac:dyDescent="0.25">
      <c r="I806" t="s">
        <v>930</v>
      </c>
    </row>
    <row r="807" spans="7:9" x14ac:dyDescent="0.25">
      <c r="I807" t="s">
        <v>931</v>
      </c>
    </row>
    <row r="808" spans="7:9" x14ac:dyDescent="0.25">
      <c r="I808" t="s">
        <v>134</v>
      </c>
    </row>
    <row r="809" spans="7:9" x14ac:dyDescent="0.25">
      <c r="I809" t="s">
        <v>90</v>
      </c>
    </row>
    <row r="810" spans="7:9" x14ac:dyDescent="0.25">
      <c r="I810" t="s">
        <v>932</v>
      </c>
    </row>
    <row r="811" spans="7:9" x14ac:dyDescent="0.25">
      <c r="G811" s="7" t="s">
        <v>62</v>
      </c>
      <c r="H811" t="s">
        <v>53</v>
      </c>
      <c r="I811" t="s">
        <v>933</v>
      </c>
    </row>
    <row r="812" spans="7:9" x14ac:dyDescent="0.25">
      <c r="I812" t="s">
        <v>103</v>
      </c>
    </row>
    <row r="813" spans="7:9" x14ac:dyDescent="0.25">
      <c r="I813" t="s">
        <v>103</v>
      </c>
    </row>
    <row r="814" spans="7:9" x14ac:dyDescent="0.25">
      <c r="I814" t="s">
        <v>934</v>
      </c>
    </row>
    <row r="815" spans="7:9" x14ac:dyDescent="0.25">
      <c r="I815" t="s">
        <v>153</v>
      </c>
    </row>
    <row r="816" spans="7:9" x14ac:dyDescent="0.25">
      <c r="I816" t="s">
        <v>91</v>
      </c>
    </row>
    <row r="817" spans="6:9" x14ac:dyDescent="0.25">
      <c r="G817" s="7" t="s">
        <v>62</v>
      </c>
      <c r="H817" t="s">
        <v>53</v>
      </c>
      <c r="I817" t="s">
        <v>935</v>
      </c>
    </row>
    <row r="818" spans="6:9" x14ac:dyDescent="0.25">
      <c r="G818" s="7" t="s">
        <v>62</v>
      </c>
      <c r="H818" t="s">
        <v>53</v>
      </c>
      <c r="I818" t="s">
        <v>936</v>
      </c>
    </row>
    <row r="819" spans="6:9" x14ac:dyDescent="0.25">
      <c r="G819" s="7" t="s">
        <v>62</v>
      </c>
      <c r="H819" t="s">
        <v>53</v>
      </c>
      <c r="I819" t="s">
        <v>936</v>
      </c>
    </row>
    <row r="820" spans="6:9" x14ac:dyDescent="0.25">
      <c r="G820" s="7" t="s">
        <v>62</v>
      </c>
      <c r="H820" t="s">
        <v>53</v>
      </c>
      <c r="I820" t="s">
        <v>936</v>
      </c>
    </row>
    <row r="821" spans="6:9" x14ac:dyDescent="0.25">
      <c r="I821" t="s">
        <v>153</v>
      </c>
    </row>
    <row r="822" spans="6:9" x14ac:dyDescent="0.25">
      <c r="F822" s="8"/>
      <c r="I822" t="s">
        <v>101</v>
      </c>
    </row>
    <row r="823" spans="6:9" x14ac:dyDescent="0.25">
      <c r="F823" s="8"/>
      <c r="I823" t="s">
        <v>93</v>
      </c>
    </row>
    <row r="824" spans="6:9" x14ac:dyDescent="0.25">
      <c r="F824" s="8"/>
      <c r="I824" t="s">
        <v>93</v>
      </c>
    </row>
    <row r="825" spans="6:9" x14ac:dyDescent="0.25">
      <c r="F825" s="8"/>
      <c r="I825" t="s">
        <v>90</v>
      </c>
    </row>
    <row r="826" spans="6:9" x14ac:dyDescent="0.25">
      <c r="F826" s="8"/>
      <c r="I826" t="s">
        <v>93</v>
      </c>
    </row>
    <row r="827" spans="6:9" x14ac:dyDescent="0.25">
      <c r="F827" s="8"/>
      <c r="I827" t="s">
        <v>93</v>
      </c>
    </row>
    <row r="828" spans="6:9" x14ac:dyDescent="0.25">
      <c r="F828" s="8"/>
      <c r="I828" t="s">
        <v>97</v>
      </c>
    </row>
    <row r="829" spans="6:9" x14ac:dyDescent="0.25">
      <c r="F829" s="8"/>
      <c r="I829" t="s">
        <v>129</v>
      </c>
    </row>
    <row r="830" spans="6:9" x14ac:dyDescent="0.25">
      <c r="F830" s="8"/>
      <c r="I830" t="s">
        <v>143</v>
      </c>
    </row>
    <row r="831" spans="6:9" x14ac:dyDescent="0.25">
      <c r="F831" s="8"/>
      <c r="I831" t="s">
        <v>928</v>
      </c>
    </row>
    <row r="832" spans="6:9" x14ac:dyDescent="0.25">
      <c r="F832" s="8"/>
      <c r="I832" t="s">
        <v>153</v>
      </c>
    </row>
    <row r="833" spans="6:9" x14ac:dyDescent="0.25">
      <c r="F833" s="8"/>
      <c r="I833" t="s">
        <v>147</v>
      </c>
    </row>
    <row r="834" spans="6:9" x14ac:dyDescent="0.25">
      <c r="F834" s="8"/>
      <c r="I834" t="s">
        <v>145</v>
      </c>
    </row>
    <row r="835" spans="6:9" x14ac:dyDescent="0.25">
      <c r="F835" s="8"/>
      <c r="I835" t="s">
        <v>133</v>
      </c>
    </row>
    <row r="836" spans="6:9" x14ac:dyDescent="0.25">
      <c r="F836" s="8"/>
      <c r="I836" t="s">
        <v>109</v>
      </c>
    </row>
    <row r="837" spans="6:9" x14ac:dyDescent="0.25">
      <c r="F837" s="8"/>
      <c r="I837" t="s">
        <v>926</v>
      </c>
    </row>
    <row r="838" spans="6:9" x14ac:dyDescent="0.25">
      <c r="F838" s="8"/>
      <c r="I838" t="s">
        <v>132</v>
      </c>
    </row>
    <row r="839" spans="6:9" x14ac:dyDescent="0.25">
      <c r="F839" s="8"/>
      <c r="I839" t="s">
        <v>129</v>
      </c>
    </row>
    <row r="840" spans="6:9" x14ac:dyDescent="0.25">
      <c r="F840" s="8"/>
      <c r="I840" t="s">
        <v>124</v>
      </c>
    </row>
    <row r="841" spans="6:9" x14ac:dyDescent="0.25">
      <c r="F841" s="8"/>
      <c r="I841" t="s">
        <v>93</v>
      </c>
    </row>
    <row r="842" spans="6:9" x14ac:dyDescent="0.25">
      <c r="F842" s="8"/>
      <c r="I842" t="s">
        <v>90</v>
      </c>
    </row>
    <row r="843" spans="6:9" x14ac:dyDescent="0.25">
      <c r="F843" s="8"/>
      <c r="I843" t="s">
        <v>90</v>
      </c>
    </row>
    <row r="844" spans="6:9" x14ac:dyDescent="0.25">
      <c r="F844" s="8"/>
      <c r="G844" s="7" t="s">
        <v>62</v>
      </c>
      <c r="H844" t="s">
        <v>53</v>
      </c>
      <c r="I844" t="s">
        <v>937</v>
      </c>
    </row>
    <row r="845" spans="6:9" x14ac:dyDescent="0.25">
      <c r="F845" s="8"/>
      <c r="I845" t="s">
        <v>124</v>
      </c>
    </row>
    <row r="846" spans="6:9" x14ac:dyDescent="0.25">
      <c r="F846" s="8"/>
      <c r="I846" t="s">
        <v>142</v>
      </c>
    </row>
    <row r="847" spans="6:9" x14ac:dyDescent="0.25">
      <c r="F847" s="8"/>
      <c r="I847" t="s">
        <v>116</v>
      </c>
    </row>
    <row r="848" spans="6:9" x14ac:dyDescent="0.25">
      <c r="F848" s="8"/>
      <c r="I848" t="s">
        <v>153</v>
      </c>
    </row>
    <row r="849" spans="6:9" x14ac:dyDescent="0.25">
      <c r="F849" s="8"/>
      <c r="I849" t="s">
        <v>103</v>
      </c>
    </row>
    <row r="850" spans="6:9" x14ac:dyDescent="0.25">
      <c r="F850" s="8"/>
      <c r="I850" t="s">
        <v>934</v>
      </c>
    </row>
    <row r="851" spans="6:9" x14ac:dyDescent="0.25">
      <c r="F851" s="8"/>
      <c r="I851" t="s">
        <v>154</v>
      </c>
    </row>
    <row r="852" spans="6:9" x14ac:dyDescent="0.25">
      <c r="F852" s="8"/>
      <c r="G852" s="7" t="s">
        <v>62</v>
      </c>
      <c r="H852" t="s">
        <v>53</v>
      </c>
      <c r="I852" t="s">
        <v>918</v>
      </c>
    </row>
    <row r="853" spans="6:9" x14ac:dyDescent="0.25">
      <c r="F853" s="8"/>
      <c r="I853" t="s">
        <v>112</v>
      </c>
    </row>
    <row r="854" spans="6:9" x14ac:dyDescent="0.25">
      <c r="F854" s="8"/>
      <c r="I854" t="s">
        <v>920</v>
      </c>
    </row>
    <row r="855" spans="6:9" x14ac:dyDescent="0.25">
      <c r="F855" s="8"/>
      <c r="I855" t="s">
        <v>934</v>
      </c>
    </row>
    <row r="856" spans="6:9" x14ac:dyDescent="0.25">
      <c r="F856" s="8"/>
      <c r="I856" t="s">
        <v>938</v>
      </c>
    </row>
    <row r="857" spans="6:9" x14ac:dyDescent="0.25">
      <c r="F857" s="8"/>
      <c r="G857" s="7" t="s">
        <v>62</v>
      </c>
      <c r="H857" t="s">
        <v>53</v>
      </c>
      <c r="I857" t="s">
        <v>939</v>
      </c>
    </row>
    <row r="858" spans="6:9" x14ac:dyDescent="0.25">
      <c r="F858" s="8"/>
      <c r="I858" t="s">
        <v>121</v>
      </c>
    </row>
    <row r="859" spans="6:9" x14ac:dyDescent="0.25">
      <c r="F859" s="8"/>
      <c r="G859" s="7" t="s">
        <v>62</v>
      </c>
      <c r="H859" t="s">
        <v>53</v>
      </c>
      <c r="I859" t="s">
        <v>919</v>
      </c>
    </row>
    <row r="860" spans="6:9" x14ac:dyDescent="0.25">
      <c r="F860" s="8"/>
      <c r="I860" t="s">
        <v>114</v>
      </c>
    </row>
    <row r="861" spans="6:9" x14ac:dyDescent="0.25">
      <c r="F861" s="8"/>
      <c r="I861" t="s">
        <v>108</v>
      </c>
    </row>
    <row r="862" spans="6:9" x14ac:dyDescent="0.25">
      <c r="F862" s="8"/>
      <c r="I862" t="s">
        <v>102</v>
      </c>
    </row>
    <row r="863" spans="6:9" x14ac:dyDescent="0.25">
      <c r="F863" s="8"/>
      <c r="I863" t="s">
        <v>160</v>
      </c>
    </row>
    <row r="864" spans="6:9" x14ac:dyDescent="0.25">
      <c r="F864" s="8"/>
      <c r="I864" t="s">
        <v>121</v>
      </c>
    </row>
    <row r="865" spans="5:9" x14ac:dyDescent="0.25">
      <c r="F865" s="8"/>
      <c r="I865" t="s">
        <v>147</v>
      </c>
    </row>
    <row r="866" spans="5:9" x14ac:dyDescent="0.25">
      <c r="F866" s="8"/>
      <c r="I866" t="s">
        <v>928</v>
      </c>
    </row>
    <row r="867" spans="5:9" x14ac:dyDescent="0.25">
      <c r="F867" s="8"/>
      <c r="I867" t="s">
        <v>112</v>
      </c>
    </row>
    <row r="868" spans="5:9" x14ac:dyDescent="0.25">
      <c r="F868" s="8"/>
      <c r="G868" s="7" t="s">
        <v>62</v>
      </c>
      <c r="H868" t="s">
        <v>53</v>
      </c>
      <c r="I868" t="s">
        <v>918</v>
      </c>
    </row>
    <row r="869" spans="5:9" x14ac:dyDescent="0.25">
      <c r="F869" s="8"/>
      <c r="G869" s="7" t="s">
        <v>62</v>
      </c>
      <c r="H869" t="s">
        <v>53</v>
      </c>
      <c r="I869" t="s">
        <v>921</v>
      </c>
    </row>
    <row r="870" spans="5:9" x14ac:dyDescent="0.25">
      <c r="F870" s="8"/>
      <c r="G870" s="7" t="s">
        <v>62</v>
      </c>
      <c r="H870" t="s">
        <v>53</v>
      </c>
      <c r="I870" t="s">
        <v>925</v>
      </c>
    </row>
    <row r="871" spans="5:9" x14ac:dyDescent="0.25">
      <c r="F871" s="8"/>
      <c r="I871" t="s">
        <v>132</v>
      </c>
    </row>
    <row r="872" spans="5:9" x14ac:dyDescent="0.25">
      <c r="F872" s="8"/>
      <c r="I872" t="s">
        <v>93</v>
      </c>
    </row>
    <row r="873" spans="5:9" x14ac:dyDescent="0.25">
      <c r="F873" s="8"/>
      <c r="I873" t="s">
        <v>131</v>
      </c>
    </row>
    <row r="874" spans="5:9" x14ac:dyDescent="0.25">
      <c r="F874" s="8"/>
      <c r="I874" t="s">
        <v>940</v>
      </c>
    </row>
    <row r="875" spans="5:9" x14ac:dyDescent="0.25">
      <c r="F875" s="8"/>
      <c r="I875" t="s">
        <v>97</v>
      </c>
    </row>
    <row r="876" spans="5:9" x14ac:dyDescent="0.25">
      <c r="F876" s="8"/>
      <c r="I876" t="s">
        <v>95</v>
      </c>
    </row>
    <row r="877" spans="5:9" x14ac:dyDescent="0.25">
      <c r="F877" s="8"/>
      <c r="I877" t="s">
        <v>121</v>
      </c>
    </row>
    <row r="878" spans="5:9" x14ac:dyDescent="0.25">
      <c r="F878" s="8"/>
      <c r="I878" t="s">
        <v>90</v>
      </c>
    </row>
    <row r="879" spans="5:9" x14ac:dyDescent="0.25">
      <c r="F879" s="8"/>
      <c r="I879" t="s">
        <v>131</v>
      </c>
    </row>
    <row r="880" spans="5:9" x14ac:dyDescent="0.25">
      <c r="E880" t="s">
        <v>979</v>
      </c>
      <c r="F880" s="8">
        <v>2200</v>
      </c>
      <c r="G880" s="7" t="s">
        <v>23</v>
      </c>
      <c r="H880" t="s">
        <v>57</v>
      </c>
      <c r="I880" t="s">
        <v>100</v>
      </c>
    </row>
    <row r="881" spans="5:9" x14ac:dyDescent="0.25">
      <c r="E881" t="s">
        <v>979</v>
      </c>
      <c r="F881" s="8">
        <v>1300</v>
      </c>
      <c r="G881" s="7" t="s">
        <v>24</v>
      </c>
      <c r="H881" t="s">
        <v>57</v>
      </c>
      <c r="I881" t="s">
        <v>98</v>
      </c>
    </row>
    <row r="882" spans="5:9" x14ac:dyDescent="0.25">
      <c r="E882" t="s">
        <v>979</v>
      </c>
      <c r="F882" s="8">
        <v>2200</v>
      </c>
      <c r="G882" s="7" t="s">
        <v>23</v>
      </c>
      <c r="H882" t="s">
        <v>57</v>
      </c>
      <c r="I882" t="s">
        <v>100</v>
      </c>
    </row>
    <row r="883" spans="5:9" x14ac:dyDescent="0.25">
      <c r="E883" t="s">
        <v>979</v>
      </c>
      <c r="F883" s="8">
        <v>1300</v>
      </c>
      <c r="G883" s="7" t="s">
        <v>24</v>
      </c>
      <c r="H883" t="s">
        <v>57</v>
      </c>
      <c r="I883" t="s">
        <v>98</v>
      </c>
    </row>
    <row r="884" spans="5:9" x14ac:dyDescent="0.25">
      <c r="E884" t="s">
        <v>980</v>
      </c>
      <c r="F884" s="8">
        <v>4400</v>
      </c>
      <c r="G884" s="13" t="s">
        <v>64</v>
      </c>
      <c r="H884" t="s">
        <v>57</v>
      </c>
      <c r="I884" t="s">
        <v>130</v>
      </c>
    </row>
    <row r="885" spans="5:9" x14ac:dyDescent="0.25">
      <c r="E885" t="s">
        <v>981</v>
      </c>
      <c r="F885" s="8">
        <v>2200</v>
      </c>
      <c r="G885" s="13" t="s">
        <v>61</v>
      </c>
      <c r="H885" t="s">
        <v>53</v>
      </c>
      <c r="I885" t="s">
        <v>941</v>
      </c>
    </row>
    <row r="886" spans="5:9" x14ac:dyDescent="0.25">
      <c r="E886" t="s">
        <v>979</v>
      </c>
      <c r="F886" s="8">
        <v>2200</v>
      </c>
      <c r="G886" s="7" t="s">
        <v>23</v>
      </c>
      <c r="H886" t="s">
        <v>57</v>
      </c>
      <c r="I886" t="s">
        <v>100</v>
      </c>
    </row>
    <row r="887" spans="5:9" x14ac:dyDescent="0.25">
      <c r="E887" t="s">
        <v>980</v>
      </c>
      <c r="F887" s="8">
        <v>4400</v>
      </c>
      <c r="G887" s="13" t="s">
        <v>64</v>
      </c>
      <c r="H887" t="s">
        <v>57</v>
      </c>
      <c r="I887" t="s">
        <v>130</v>
      </c>
    </row>
    <row r="888" spans="5:9" x14ac:dyDescent="0.25">
      <c r="E888" t="s">
        <v>982</v>
      </c>
      <c r="F888" s="8">
        <v>7700</v>
      </c>
      <c r="G888" s="13" t="s">
        <v>64</v>
      </c>
      <c r="H888" t="s">
        <v>57</v>
      </c>
      <c r="I888" t="s">
        <v>138</v>
      </c>
    </row>
    <row r="889" spans="5:9" x14ac:dyDescent="0.25">
      <c r="E889" t="s">
        <v>980</v>
      </c>
      <c r="F889" s="8">
        <v>4400</v>
      </c>
      <c r="G889" s="13" t="s">
        <v>64</v>
      </c>
      <c r="H889" t="s">
        <v>57</v>
      </c>
      <c r="I889" t="s">
        <v>130</v>
      </c>
    </row>
    <row r="890" spans="5:9" x14ac:dyDescent="0.25">
      <c r="E890" t="s">
        <v>59</v>
      </c>
      <c r="F890" s="8">
        <v>1385000</v>
      </c>
      <c r="G890" s="7" t="s">
        <v>63</v>
      </c>
      <c r="H890" t="s">
        <v>53</v>
      </c>
      <c r="I890" s="12" t="str">
        <f>E890&amp;"/"&amp;F890</f>
        <v>S2K/1385000</v>
      </c>
    </row>
    <row r="891" spans="5:9" x14ac:dyDescent="0.25">
      <c r="E891" t="s">
        <v>49</v>
      </c>
      <c r="F891" s="8">
        <v>80000000</v>
      </c>
      <c r="G891" s="7" t="s">
        <v>35</v>
      </c>
      <c r="H891" t="s">
        <v>55</v>
      </c>
      <c r="I891" s="12" t="str">
        <f>E891&amp;"/"&amp;F891</f>
        <v>I4/80000000</v>
      </c>
    </row>
    <row r="892" spans="5:9" x14ac:dyDescent="0.25">
      <c r="F892" s="8"/>
      <c r="G892" s="13"/>
    </row>
    <row r="893" spans="5:9" x14ac:dyDescent="0.25">
      <c r="F893" s="8"/>
      <c r="G893" s="7"/>
    </row>
    <row r="894" spans="5:9" x14ac:dyDescent="0.25">
      <c r="F894" s="8"/>
    </row>
    <row r="895" spans="5:9" x14ac:dyDescent="0.25">
      <c r="F895" s="8"/>
    </row>
    <row r="896" spans="5:9" x14ac:dyDescent="0.25">
      <c r="F896" s="8"/>
    </row>
    <row r="898" spans="6:6" x14ac:dyDescent="0.25">
      <c r="F898" s="8"/>
    </row>
    <row r="899" spans="6:6" x14ac:dyDescent="0.25">
      <c r="F899" s="8"/>
    </row>
    <row r="901" spans="6:6" x14ac:dyDescent="0.25">
      <c r="F901" s="8"/>
    </row>
    <row r="902" spans="6:6" x14ac:dyDescent="0.25">
      <c r="F902" s="8"/>
    </row>
    <row r="903" spans="6:6" x14ac:dyDescent="0.25">
      <c r="F903" s="8"/>
    </row>
    <row r="904" spans="6:6" x14ac:dyDescent="0.25">
      <c r="F904" s="8"/>
    </row>
    <row r="905" spans="6:6" x14ac:dyDescent="0.25">
      <c r="F905" s="8"/>
    </row>
    <row r="906" spans="6:6" x14ac:dyDescent="0.25">
      <c r="F906" s="8"/>
    </row>
    <row r="907" spans="6:6" x14ac:dyDescent="0.25">
      <c r="F907" s="8"/>
    </row>
    <row r="908" spans="6:6" x14ac:dyDescent="0.25">
      <c r="F908" s="8"/>
    </row>
    <row r="909" spans="6:6" x14ac:dyDescent="0.25">
      <c r="F909" s="8"/>
    </row>
    <row r="910" spans="6:6" x14ac:dyDescent="0.25">
      <c r="F910" s="8"/>
    </row>
    <row r="911" spans="6:6" x14ac:dyDescent="0.25">
      <c r="F911" s="8"/>
    </row>
    <row r="912" spans="6:6" x14ac:dyDescent="0.25">
      <c r="F912" s="8"/>
    </row>
    <row r="913" spans="6:6" x14ac:dyDescent="0.25">
      <c r="F913" s="8"/>
    </row>
    <row r="914" spans="6:6" x14ac:dyDescent="0.25">
      <c r="F914" s="8"/>
    </row>
    <row r="915" spans="6:6" x14ac:dyDescent="0.25">
      <c r="F915" s="8"/>
    </row>
    <row r="916" spans="6:6" x14ac:dyDescent="0.25">
      <c r="F916" s="8"/>
    </row>
    <row r="940" spans="6:6" x14ac:dyDescent="0.25">
      <c r="F940" s="8"/>
    </row>
    <row r="941" spans="6:6" x14ac:dyDescent="0.25">
      <c r="F941" s="8"/>
    </row>
    <row r="942" spans="6:6" x14ac:dyDescent="0.25">
      <c r="F942" s="8"/>
    </row>
    <row r="943" spans="6:6" x14ac:dyDescent="0.25">
      <c r="F943" s="8"/>
    </row>
    <row r="944" spans="6:6" x14ac:dyDescent="0.25">
      <c r="F944" s="8"/>
    </row>
    <row r="945" spans="6:6" x14ac:dyDescent="0.25">
      <c r="F945" s="8"/>
    </row>
    <row r="946" spans="6:6" x14ac:dyDescent="0.25">
      <c r="F946" s="8"/>
    </row>
    <row r="947" spans="6:6" x14ac:dyDescent="0.25">
      <c r="F947" s="8"/>
    </row>
    <row r="948" spans="6:6" x14ac:dyDescent="0.25">
      <c r="F948" s="8"/>
    </row>
    <row r="949" spans="6:6" x14ac:dyDescent="0.25">
      <c r="F949" s="8"/>
    </row>
    <row r="950" spans="6:6" x14ac:dyDescent="0.25">
      <c r="F950" s="8"/>
    </row>
    <row r="951" spans="6:6" x14ac:dyDescent="0.25">
      <c r="F951" s="8"/>
    </row>
    <row r="952" spans="6:6" x14ac:dyDescent="0.25">
      <c r="F952" s="8"/>
    </row>
    <row r="953" spans="6:6" x14ac:dyDescent="0.25">
      <c r="F953" s="8"/>
    </row>
    <row r="954" spans="6:6" x14ac:dyDescent="0.25">
      <c r="F954" s="8"/>
    </row>
    <row r="955" spans="6:6" x14ac:dyDescent="0.25">
      <c r="F955" s="8"/>
    </row>
    <row r="956" spans="6:6" x14ac:dyDescent="0.25">
      <c r="F956" s="8"/>
    </row>
    <row r="957" spans="6:6" x14ac:dyDescent="0.25">
      <c r="F957" s="8"/>
    </row>
    <row r="958" spans="6:6" x14ac:dyDescent="0.25">
      <c r="F958" s="8"/>
    </row>
    <row r="959" spans="6:6" x14ac:dyDescent="0.25">
      <c r="F959" s="8"/>
    </row>
    <row r="960" spans="6:6" x14ac:dyDescent="0.25">
      <c r="F960" s="8"/>
    </row>
    <row r="961" spans="6:6" x14ac:dyDescent="0.25">
      <c r="F961" s="8"/>
    </row>
    <row r="962" spans="6:6" x14ac:dyDescent="0.25">
      <c r="F962" s="8"/>
    </row>
    <row r="963" spans="6:6" x14ac:dyDescent="0.25">
      <c r="F963" s="8"/>
    </row>
    <row r="964" spans="6:6" x14ac:dyDescent="0.25">
      <c r="F964" s="8"/>
    </row>
    <row r="965" spans="6:6" x14ac:dyDescent="0.25">
      <c r="F965" s="8"/>
    </row>
    <row r="966" spans="6:6" x14ac:dyDescent="0.25">
      <c r="F966" s="8"/>
    </row>
    <row r="967" spans="6:6" x14ac:dyDescent="0.25">
      <c r="F967" s="8"/>
    </row>
    <row r="968" spans="6:6" x14ac:dyDescent="0.25">
      <c r="F968" s="8"/>
    </row>
    <row r="969" spans="6:6" x14ac:dyDescent="0.25">
      <c r="F969" s="8"/>
    </row>
    <row r="970" spans="6:6" x14ac:dyDescent="0.25">
      <c r="F970" s="8"/>
    </row>
    <row r="971" spans="6:6" x14ac:dyDescent="0.25">
      <c r="F971" s="8"/>
    </row>
    <row r="972" spans="6:6" x14ac:dyDescent="0.25">
      <c r="F972" s="8"/>
    </row>
    <row r="973" spans="6:6" x14ac:dyDescent="0.25">
      <c r="F973" s="8"/>
    </row>
    <row r="974" spans="6:6" x14ac:dyDescent="0.25">
      <c r="F974" s="8"/>
    </row>
    <row r="975" spans="6:6" x14ac:dyDescent="0.25">
      <c r="F975" s="8"/>
    </row>
    <row r="976" spans="6:6" x14ac:dyDescent="0.25">
      <c r="F976" s="8"/>
    </row>
    <row r="977" spans="6:6" x14ac:dyDescent="0.25">
      <c r="F977" s="8"/>
    </row>
    <row r="978" spans="6:6" x14ac:dyDescent="0.25">
      <c r="F978" s="8"/>
    </row>
    <row r="979" spans="6:6" x14ac:dyDescent="0.25">
      <c r="F979" s="8"/>
    </row>
    <row r="980" spans="6:6" x14ac:dyDescent="0.25">
      <c r="F980" s="8"/>
    </row>
    <row r="981" spans="6:6" x14ac:dyDescent="0.25">
      <c r="F981" s="8"/>
    </row>
    <row r="982" spans="6:6" x14ac:dyDescent="0.25">
      <c r="F982" s="8"/>
    </row>
    <row r="983" spans="6:6" x14ac:dyDescent="0.25">
      <c r="F983" s="8"/>
    </row>
    <row r="984" spans="6:6" x14ac:dyDescent="0.25">
      <c r="F984" s="8"/>
    </row>
    <row r="985" spans="6:6" x14ac:dyDescent="0.25">
      <c r="F985" s="8"/>
    </row>
    <row r="986" spans="6:6" x14ac:dyDescent="0.25">
      <c r="F986" s="8"/>
    </row>
    <row r="987" spans="6:6" x14ac:dyDescent="0.25">
      <c r="F987" s="8"/>
    </row>
    <row r="988" spans="6:6" x14ac:dyDescent="0.25">
      <c r="F988" s="8"/>
    </row>
    <row r="989" spans="6:6" x14ac:dyDescent="0.25">
      <c r="F989" s="8"/>
    </row>
    <row r="990" spans="6:6" x14ac:dyDescent="0.25">
      <c r="F990" s="8"/>
    </row>
    <row r="991" spans="6:6" x14ac:dyDescent="0.25">
      <c r="F991" s="8"/>
    </row>
    <row r="992" spans="6:6" x14ac:dyDescent="0.25">
      <c r="F992" s="8"/>
    </row>
    <row r="993" spans="6:6" x14ac:dyDescent="0.25">
      <c r="F993" s="8"/>
    </row>
    <row r="994" spans="6:6" x14ac:dyDescent="0.25">
      <c r="F994" s="8"/>
    </row>
    <row r="995" spans="6:6" x14ac:dyDescent="0.25">
      <c r="F995" s="8"/>
    </row>
    <row r="996" spans="6:6" x14ac:dyDescent="0.25">
      <c r="F996" s="8"/>
    </row>
    <row r="997" spans="6:6" x14ac:dyDescent="0.25">
      <c r="F997" s="8"/>
    </row>
    <row r="998" spans="6:6" x14ac:dyDescent="0.25">
      <c r="F998" s="8"/>
    </row>
    <row r="999" spans="6:6" x14ac:dyDescent="0.25">
      <c r="F999" s="8"/>
    </row>
    <row r="1000" spans="6:6" x14ac:dyDescent="0.25">
      <c r="F1000" s="8"/>
    </row>
    <row r="1001" spans="6:6" x14ac:dyDescent="0.25">
      <c r="F1001" s="8"/>
    </row>
    <row r="1002" spans="6:6" x14ac:dyDescent="0.25">
      <c r="F1002" s="8"/>
    </row>
    <row r="1003" spans="6:6" x14ac:dyDescent="0.25">
      <c r="F1003" s="8"/>
    </row>
    <row r="1004" spans="6:6" x14ac:dyDescent="0.25">
      <c r="F1004" s="8"/>
    </row>
    <row r="1005" spans="6:6" x14ac:dyDescent="0.25">
      <c r="F1005" s="8"/>
    </row>
    <row r="1006" spans="6:6" x14ac:dyDescent="0.25">
      <c r="F1006" s="8"/>
    </row>
    <row r="1007" spans="6:6" x14ac:dyDescent="0.25">
      <c r="F1007" s="8"/>
    </row>
    <row r="1008" spans="6:6" x14ac:dyDescent="0.25">
      <c r="F1008" s="8"/>
    </row>
    <row r="1009" spans="6:6" x14ac:dyDescent="0.25">
      <c r="F1009" s="8"/>
    </row>
    <row r="1010" spans="6:6" x14ac:dyDescent="0.25">
      <c r="F1010" s="8"/>
    </row>
    <row r="1011" spans="6:6" x14ac:dyDescent="0.25">
      <c r="F1011" s="8"/>
    </row>
    <row r="1012" spans="6:6" x14ac:dyDescent="0.25">
      <c r="F1012" s="8"/>
    </row>
    <row r="1013" spans="6:6" x14ac:dyDescent="0.25">
      <c r="F1013" s="8"/>
    </row>
    <row r="1014" spans="6:6" x14ac:dyDescent="0.25">
      <c r="F1014" s="8"/>
    </row>
    <row r="1015" spans="6:6" x14ac:dyDescent="0.25">
      <c r="F1015" s="8"/>
    </row>
    <row r="1016" spans="6:6" x14ac:dyDescent="0.25">
      <c r="F1016" s="8"/>
    </row>
    <row r="1017" spans="6:6" x14ac:dyDescent="0.25">
      <c r="F1017" s="8"/>
    </row>
    <row r="1018" spans="6:6" x14ac:dyDescent="0.25">
      <c r="F1018" s="8"/>
    </row>
    <row r="1019" spans="6:6" x14ac:dyDescent="0.25">
      <c r="F1019" s="8"/>
    </row>
    <row r="1020" spans="6:6" x14ac:dyDescent="0.25">
      <c r="F1020" s="8"/>
    </row>
    <row r="1021" spans="6:6" x14ac:dyDescent="0.25">
      <c r="F1021" s="8"/>
    </row>
    <row r="1022" spans="6:6" x14ac:dyDescent="0.25">
      <c r="F1022" s="8"/>
    </row>
    <row r="1023" spans="6:6" x14ac:dyDescent="0.25">
      <c r="F1023" s="8"/>
    </row>
    <row r="1024" spans="6:6" x14ac:dyDescent="0.25">
      <c r="F1024" s="8"/>
    </row>
    <row r="1025" spans="6:6" x14ac:dyDescent="0.25">
      <c r="F1025" s="8"/>
    </row>
    <row r="1026" spans="6:6" x14ac:dyDescent="0.25">
      <c r="F1026" s="8"/>
    </row>
    <row r="1027" spans="6:6" x14ac:dyDescent="0.25">
      <c r="F1027" s="8"/>
    </row>
    <row r="1028" spans="6:6" x14ac:dyDescent="0.25">
      <c r="F1028" s="8"/>
    </row>
    <row r="1029" spans="6:6" x14ac:dyDescent="0.25">
      <c r="F1029" s="8"/>
    </row>
    <row r="1030" spans="6:6" x14ac:dyDescent="0.25">
      <c r="F1030" s="8"/>
    </row>
    <row r="1031" spans="6:6" x14ac:dyDescent="0.25">
      <c r="F1031" s="8"/>
    </row>
    <row r="1032" spans="6:6" x14ac:dyDescent="0.25">
      <c r="F1032" s="8"/>
    </row>
    <row r="1056" spans="6:6" x14ac:dyDescent="0.25">
      <c r="F1056" s="8"/>
    </row>
    <row r="1057" spans="6:6" x14ac:dyDescent="0.25">
      <c r="F1057" s="8"/>
    </row>
    <row r="1058" spans="6:6" x14ac:dyDescent="0.25">
      <c r="F1058" s="8"/>
    </row>
    <row r="1059" spans="6:6" x14ac:dyDescent="0.25">
      <c r="F1059" s="8"/>
    </row>
    <row r="1060" spans="6:6" x14ac:dyDescent="0.25">
      <c r="F1060" s="8"/>
    </row>
    <row r="1061" spans="6:6" x14ac:dyDescent="0.25">
      <c r="F1061" s="8"/>
    </row>
    <row r="1062" spans="6:6" x14ac:dyDescent="0.25">
      <c r="F1062" s="8"/>
    </row>
    <row r="1063" spans="6:6" x14ac:dyDescent="0.25">
      <c r="F1063" s="8"/>
    </row>
    <row r="1064" spans="6:6" x14ac:dyDescent="0.25">
      <c r="F1064" s="8"/>
    </row>
    <row r="1065" spans="6:6" x14ac:dyDescent="0.25">
      <c r="F1065" s="8"/>
    </row>
    <row r="1066" spans="6:6" x14ac:dyDescent="0.25">
      <c r="F1066" s="8"/>
    </row>
    <row r="1067" spans="6:6" x14ac:dyDescent="0.25">
      <c r="F1067" s="8"/>
    </row>
    <row r="1068" spans="6:6" x14ac:dyDescent="0.25">
      <c r="F1068" s="8"/>
    </row>
    <row r="1069" spans="6:6" x14ac:dyDescent="0.25">
      <c r="F1069" s="8"/>
    </row>
    <row r="1070" spans="6:6" x14ac:dyDescent="0.25">
      <c r="F1070" s="8"/>
    </row>
    <row r="1071" spans="6:6" x14ac:dyDescent="0.25">
      <c r="F1071" s="8"/>
    </row>
    <row r="1072" spans="6:6" x14ac:dyDescent="0.25">
      <c r="F1072" s="8"/>
    </row>
    <row r="1073" spans="6:6" x14ac:dyDescent="0.25">
      <c r="F1073" s="8"/>
    </row>
    <row r="1074" spans="6:6" x14ac:dyDescent="0.25">
      <c r="F1074" s="8"/>
    </row>
    <row r="1075" spans="6:6" x14ac:dyDescent="0.25">
      <c r="F1075" s="8"/>
    </row>
    <row r="1076" spans="6:6" x14ac:dyDescent="0.25">
      <c r="F1076" s="8"/>
    </row>
    <row r="1077" spans="6:6" x14ac:dyDescent="0.25">
      <c r="F1077" s="8"/>
    </row>
    <row r="1078" spans="6:6" x14ac:dyDescent="0.25">
      <c r="F1078" s="8"/>
    </row>
    <row r="1079" spans="6:6" x14ac:dyDescent="0.25">
      <c r="F1079" s="8"/>
    </row>
    <row r="1080" spans="6:6" x14ac:dyDescent="0.25">
      <c r="F1080" s="8"/>
    </row>
    <row r="1081" spans="6:6" x14ac:dyDescent="0.25">
      <c r="F1081" s="8"/>
    </row>
    <row r="1082" spans="6:6" x14ac:dyDescent="0.25">
      <c r="F1082" s="8"/>
    </row>
    <row r="1083" spans="6:6" x14ac:dyDescent="0.25">
      <c r="F1083" s="8"/>
    </row>
    <row r="1084" spans="6:6" x14ac:dyDescent="0.25">
      <c r="F1084" s="8"/>
    </row>
    <row r="1085" spans="6:6" x14ac:dyDescent="0.25">
      <c r="F1085" s="8"/>
    </row>
    <row r="1086" spans="6:6" x14ac:dyDescent="0.25">
      <c r="F1086" s="8"/>
    </row>
    <row r="1087" spans="6:6" x14ac:dyDescent="0.25">
      <c r="F1087" s="8"/>
    </row>
    <row r="1088" spans="6:6" x14ac:dyDescent="0.25">
      <c r="F1088" s="8"/>
    </row>
    <row r="1089" spans="6:6" x14ac:dyDescent="0.25">
      <c r="F1089" s="8"/>
    </row>
    <row r="1090" spans="6:6" x14ac:dyDescent="0.25">
      <c r="F1090" s="8"/>
    </row>
    <row r="1091" spans="6:6" x14ac:dyDescent="0.25">
      <c r="F1091" s="8"/>
    </row>
    <row r="1092" spans="6:6" x14ac:dyDescent="0.25">
      <c r="F1092" s="8"/>
    </row>
    <row r="1093" spans="6:6" x14ac:dyDescent="0.25">
      <c r="F1093" s="8"/>
    </row>
    <row r="1094" spans="6:6" x14ac:dyDescent="0.25">
      <c r="F1094" s="8"/>
    </row>
    <row r="1095" spans="6:6" x14ac:dyDescent="0.25">
      <c r="F1095" s="8"/>
    </row>
    <row r="1096" spans="6:6" x14ac:dyDescent="0.25">
      <c r="F1096" s="8"/>
    </row>
    <row r="1097" spans="6:6" x14ac:dyDescent="0.25">
      <c r="F1097" s="8"/>
    </row>
    <row r="1098" spans="6:6" x14ac:dyDescent="0.25">
      <c r="F1098" s="8"/>
    </row>
    <row r="1099" spans="6:6" x14ac:dyDescent="0.25">
      <c r="F1099" s="8"/>
    </row>
    <row r="1100" spans="6:6" x14ac:dyDescent="0.25">
      <c r="F1100" s="8"/>
    </row>
    <row r="1101" spans="6:6" x14ac:dyDescent="0.25">
      <c r="F1101" s="8"/>
    </row>
    <row r="1102" spans="6:6" x14ac:dyDescent="0.25">
      <c r="F1102" s="8"/>
    </row>
    <row r="1103" spans="6:6" x14ac:dyDescent="0.25">
      <c r="F1103" s="8"/>
    </row>
    <row r="1104" spans="6:6" x14ac:dyDescent="0.25">
      <c r="F1104" s="8"/>
    </row>
    <row r="1105" spans="6:6" x14ac:dyDescent="0.25">
      <c r="F1105" s="8"/>
    </row>
    <row r="1106" spans="6:6" x14ac:dyDescent="0.25">
      <c r="F1106" s="8"/>
    </row>
    <row r="1107" spans="6:6" x14ac:dyDescent="0.25">
      <c r="F1107" s="8"/>
    </row>
    <row r="1108" spans="6:6" x14ac:dyDescent="0.25">
      <c r="F1108" s="8"/>
    </row>
    <row r="1109" spans="6:6" x14ac:dyDescent="0.25">
      <c r="F1109" s="8"/>
    </row>
    <row r="1110" spans="6:6" x14ac:dyDescent="0.25">
      <c r="F1110" s="8"/>
    </row>
    <row r="1111" spans="6:6" x14ac:dyDescent="0.25">
      <c r="F1111" s="8"/>
    </row>
    <row r="1112" spans="6:6" x14ac:dyDescent="0.25">
      <c r="F1112" s="8"/>
    </row>
    <row r="1113" spans="6:6" x14ac:dyDescent="0.25">
      <c r="F1113" s="8"/>
    </row>
    <row r="1114" spans="6:6" x14ac:dyDescent="0.25">
      <c r="F1114" s="8"/>
    </row>
    <row r="1115" spans="6:6" x14ac:dyDescent="0.25">
      <c r="F1115" s="8"/>
    </row>
    <row r="1116" spans="6:6" x14ac:dyDescent="0.25">
      <c r="F1116" s="8"/>
    </row>
    <row r="1117" spans="6:6" x14ac:dyDescent="0.25">
      <c r="F1117" s="8"/>
    </row>
    <row r="1118" spans="6:6" x14ac:dyDescent="0.25">
      <c r="F1118" s="8"/>
    </row>
    <row r="1119" spans="6:6" x14ac:dyDescent="0.25">
      <c r="F1119" s="8"/>
    </row>
    <row r="1120" spans="6:6" x14ac:dyDescent="0.25">
      <c r="F1120" s="8"/>
    </row>
    <row r="1121" spans="6:6" x14ac:dyDescent="0.25">
      <c r="F1121" s="8"/>
    </row>
    <row r="1122" spans="6:6" x14ac:dyDescent="0.25">
      <c r="F1122" s="8"/>
    </row>
    <row r="1123" spans="6:6" x14ac:dyDescent="0.25">
      <c r="F1123" s="8"/>
    </row>
    <row r="1124" spans="6:6" x14ac:dyDescent="0.25">
      <c r="F1124" s="8"/>
    </row>
    <row r="1125" spans="6:6" x14ac:dyDescent="0.25">
      <c r="F1125" s="8"/>
    </row>
    <row r="1126" spans="6:6" x14ac:dyDescent="0.25">
      <c r="F1126" s="8"/>
    </row>
    <row r="1127" spans="6:6" x14ac:dyDescent="0.25">
      <c r="F1127" s="8"/>
    </row>
    <row r="1128" spans="6:6" x14ac:dyDescent="0.25">
      <c r="F1128" s="8"/>
    </row>
    <row r="1129" spans="6:6" x14ac:dyDescent="0.25">
      <c r="F1129" s="8"/>
    </row>
    <row r="1130" spans="6:6" x14ac:dyDescent="0.25">
      <c r="F1130" s="8"/>
    </row>
    <row r="1131" spans="6:6" x14ac:dyDescent="0.25">
      <c r="F1131" s="8"/>
    </row>
    <row r="1132" spans="6:6" x14ac:dyDescent="0.25">
      <c r="F1132" s="8"/>
    </row>
    <row r="1133" spans="6:6" x14ac:dyDescent="0.25">
      <c r="F1133" s="8"/>
    </row>
    <row r="1134" spans="6:6" x14ac:dyDescent="0.25">
      <c r="F1134" s="8"/>
    </row>
    <row r="1135" spans="6:6" x14ac:dyDescent="0.25">
      <c r="F1135" s="8"/>
    </row>
    <row r="1137" spans="6:9" x14ac:dyDescent="0.25">
      <c r="F1137" s="8"/>
    </row>
    <row r="1139" spans="6:9" x14ac:dyDescent="0.25">
      <c r="I1139" s="10"/>
    </row>
    <row r="1140" spans="6:9" x14ac:dyDescent="0.25">
      <c r="I1140" s="10"/>
    </row>
    <row r="1141" spans="6:9" x14ac:dyDescent="0.25">
      <c r="I1141" s="11"/>
    </row>
    <row r="1142" spans="6:9" x14ac:dyDescent="0.25">
      <c r="I1142" s="11"/>
    </row>
    <row r="1143" spans="6:9" x14ac:dyDescent="0.25">
      <c r="I1143" s="10"/>
    </row>
    <row r="1144" spans="6:9" x14ac:dyDescent="0.25">
      <c r="I1144" s="10"/>
    </row>
    <row r="1145" spans="6:9" x14ac:dyDescent="0.25">
      <c r="I1145" s="10"/>
    </row>
    <row r="1146" spans="6:9" x14ac:dyDescent="0.25">
      <c r="I1146" s="10"/>
    </row>
    <row r="1147" spans="6:9" x14ac:dyDescent="0.25">
      <c r="I1147" s="10"/>
    </row>
    <row r="1148" spans="6:9" x14ac:dyDescent="0.25">
      <c r="I1148" s="10"/>
    </row>
    <row r="1149" spans="6:9" x14ac:dyDescent="0.25">
      <c r="I1149" s="10"/>
    </row>
    <row r="1150" spans="6:9" x14ac:dyDescent="0.25">
      <c r="I1150" s="10"/>
    </row>
    <row r="1151" spans="6:9" x14ac:dyDescent="0.25">
      <c r="I1151" s="11"/>
    </row>
    <row r="1152" spans="6:9" x14ac:dyDescent="0.25">
      <c r="I1152" s="11"/>
    </row>
    <row r="1153" spans="9:9" x14ac:dyDescent="0.25">
      <c r="I1153" s="10"/>
    </row>
    <row r="1154" spans="9:9" x14ac:dyDescent="0.25">
      <c r="I1154" s="10"/>
    </row>
    <row r="1155" spans="9:9" x14ac:dyDescent="0.25">
      <c r="I1155" s="10"/>
    </row>
    <row r="1156" spans="9:9" x14ac:dyDescent="0.25">
      <c r="I1156" s="10"/>
    </row>
    <row r="1157" spans="9:9" x14ac:dyDescent="0.25">
      <c r="I1157" s="10"/>
    </row>
    <row r="1158" spans="9:9" x14ac:dyDescent="0.25">
      <c r="I1158" s="10"/>
    </row>
    <row r="1159" spans="9:9" s="7" customFormat="1" x14ac:dyDescent="0.25">
      <c r="I1159" s="11"/>
    </row>
    <row r="1160" spans="9:9" s="7" customFormat="1" x14ac:dyDescent="0.25">
      <c r="I1160" s="11"/>
    </row>
    <row r="1161" spans="9:9" s="7" customFormat="1" x14ac:dyDescent="0.25">
      <c r="I1161" s="11"/>
    </row>
    <row r="1162" spans="9:9" s="7" customFormat="1" x14ac:dyDescent="0.25">
      <c r="I1162" s="11"/>
    </row>
    <row r="1163" spans="9:9" s="7" customFormat="1" x14ac:dyDescent="0.25">
      <c r="I1163" s="11"/>
    </row>
    <row r="1164" spans="9:9" s="7" customFormat="1" x14ac:dyDescent="0.25">
      <c r="I1164" s="11"/>
    </row>
    <row r="1165" spans="9:9" s="7" customFormat="1" x14ac:dyDescent="0.25">
      <c r="I1165" s="11"/>
    </row>
    <row r="1166" spans="9:9" s="7" customFormat="1" x14ac:dyDescent="0.25">
      <c r="I1166" s="11"/>
    </row>
    <row r="1167" spans="9:9" s="7" customFormat="1" x14ac:dyDescent="0.25">
      <c r="I1167" s="10"/>
    </row>
    <row r="1168" spans="9:9" s="7" customFormat="1" x14ac:dyDescent="0.25">
      <c r="I1168" s="10"/>
    </row>
    <row r="1169" spans="5:9" s="7" customFormat="1" x14ac:dyDescent="0.25">
      <c r="I1169" s="11"/>
    </row>
    <row r="1170" spans="5:9" s="7" customFormat="1" x14ac:dyDescent="0.25">
      <c r="I1170" s="10"/>
    </row>
    <row r="1171" spans="5:9" s="7" customFormat="1" x14ac:dyDescent="0.25">
      <c r="I1171" s="11"/>
    </row>
    <row r="1172" spans="5:9" s="7" customFormat="1" x14ac:dyDescent="0.25">
      <c r="I1172" s="11"/>
    </row>
    <row r="1173" spans="5:9" s="7" customFormat="1" x14ac:dyDescent="0.25"/>
    <row r="1174" spans="5:9" s="7" customFormat="1" x14ac:dyDescent="0.25">
      <c r="E1174" s="11"/>
      <c r="I1174" s="12"/>
    </row>
    <row r="1175" spans="5:9" s="7" customFormat="1" x14ac:dyDescent="0.25">
      <c r="E1175" s="11"/>
      <c r="G1175"/>
      <c r="I1175" s="12"/>
    </row>
    <row r="1176" spans="5:9" x14ac:dyDescent="0.25">
      <c r="H1176" s="7"/>
    </row>
    <row r="1204" spans="6:6" x14ac:dyDescent="0.25">
      <c r="F1204" s="8"/>
    </row>
    <row r="1205" spans="6:6" x14ac:dyDescent="0.25">
      <c r="F1205" s="8"/>
    </row>
    <row r="1206" spans="6:6" x14ac:dyDescent="0.25">
      <c r="F1206" s="8"/>
    </row>
    <row r="1207" spans="6:6" x14ac:dyDescent="0.25">
      <c r="F1207" s="8"/>
    </row>
    <row r="1208" spans="6:6" x14ac:dyDescent="0.25">
      <c r="F1208" s="8"/>
    </row>
    <row r="1209" spans="6:6" x14ac:dyDescent="0.25">
      <c r="F1209" s="8"/>
    </row>
    <row r="1210" spans="6:6" x14ac:dyDescent="0.25">
      <c r="F1210" s="8"/>
    </row>
    <row r="1211" spans="6:6" x14ac:dyDescent="0.25">
      <c r="F1211" s="8"/>
    </row>
    <row r="1212" spans="6:6" x14ac:dyDescent="0.25">
      <c r="F1212" s="8"/>
    </row>
    <row r="1213" spans="6:6" x14ac:dyDescent="0.25">
      <c r="F1213" s="8"/>
    </row>
    <row r="1214" spans="6:6" x14ac:dyDescent="0.25">
      <c r="F1214" s="8"/>
    </row>
    <row r="1215" spans="6:6" x14ac:dyDescent="0.25">
      <c r="F1215" s="8"/>
    </row>
    <row r="1216" spans="6:6" x14ac:dyDescent="0.25">
      <c r="F1216" s="8"/>
    </row>
    <row r="1217" spans="6:6" x14ac:dyDescent="0.25">
      <c r="F1217" s="8"/>
    </row>
    <row r="1218" spans="6:6" x14ac:dyDescent="0.25">
      <c r="F1218" s="8"/>
    </row>
    <row r="1219" spans="6:6" x14ac:dyDescent="0.25">
      <c r="F1219" s="8"/>
    </row>
    <row r="1220" spans="6:6" x14ac:dyDescent="0.25">
      <c r="F1220" s="8"/>
    </row>
    <row r="1221" spans="6:6" x14ac:dyDescent="0.25">
      <c r="F1221" s="8"/>
    </row>
    <row r="1222" spans="6:6" x14ac:dyDescent="0.25">
      <c r="F1222" s="8"/>
    </row>
    <row r="1223" spans="6:6" x14ac:dyDescent="0.25">
      <c r="F1223" s="8"/>
    </row>
    <row r="1224" spans="6:6" x14ac:dyDescent="0.25">
      <c r="F1224" s="8"/>
    </row>
    <row r="1225" spans="6:6" x14ac:dyDescent="0.25">
      <c r="F1225" s="8"/>
    </row>
    <row r="1226" spans="6:6" x14ac:dyDescent="0.25">
      <c r="F1226" s="8"/>
    </row>
    <row r="1227" spans="6:6" x14ac:dyDescent="0.25">
      <c r="F1227" s="8"/>
    </row>
    <row r="1228" spans="6:6" x14ac:dyDescent="0.25">
      <c r="F1228" s="8"/>
    </row>
    <row r="1229" spans="6:6" x14ac:dyDescent="0.25">
      <c r="F1229" s="8"/>
    </row>
    <row r="1230" spans="6:6" x14ac:dyDescent="0.25">
      <c r="F1230" s="8"/>
    </row>
    <row r="1231" spans="6:6" x14ac:dyDescent="0.25">
      <c r="F1231" s="8"/>
    </row>
    <row r="1232" spans="6:6" x14ac:dyDescent="0.25">
      <c r="F1232" s="8"/>
    </row>
    <row r="1233" spans="6:6" x14ac:dyDescent="0.25">
      <c r="F1233" s="8"/>
    </row>
    <row r="1234" spans="6:6" x14ac:dyDescent="0.25">
      <c r="F1234" s="8"/>
    </row>
    <row r="1235" spans="6:6" x14ac:dyDescent="0.25">
      <c r="F1235" s="8"/>
    </row>
    <row r="1236" spans="6:6" x14ac:dyDescent="0.25">
      <c r="F1236" s="8"/>
    </row>
    <row r="1237" spans="6:6" x14ac:dyDescent="0.25">
      <c r="F1237" s="8"/>
    </row>
    <row r="1238" spans="6:6" x14ac:dyDescent="0.25">
      <c r="F1238" s="8"/>
    </row>
    <row r="1239" spans="6:6" x14ac:dyDescent="0.25">
      <c r="F1239" s="8"/>
    </row>
    <row r="1240" spans="6:6" x14ac:dyDescent="0.25">
      <c r="F1240" s="8"/>
    </row>
    <row r="1241" spans="6:6" x14ac:dyDescent="0.25">
      <c r="F1241" s="8"/>
    </row>
    <row r="1242" spans="6:6" x14ac:dyDescent="0.25">
      <c r="F1242" s="8"/>
    </row>
    <row r="1243" spans="6:6" x14ac:dyDescent="0.25">
      <c r="F1243" s="8"/>
    </row>
    <row r="1244" spans="6:6" x14ac:dyDescent="0.25">
      <c r="F1244" s="8"/>
    </row>
    <row r="1245" spans="6:6" x14ac:dyDescent="0.25">
      <c r="F1245" s="8"/>
    </row>
    <row r="1246" spans="6:6" x14ac:dyDescent="0.25">
      <c r="F1246" s="8"/>
    </row>
    <row r="1247" spans="6:6" x14ac:dyDescent="0.25">
      <c r="F1247" s="8"/>
    </row>
    <row r="1248" spans="6:6" x14ac:dyDescent="0.25">
      <c r="F1248" s="8"/>
    </row>
    <row r="1249" spans="6:6" x14ac:dyDescent="0.25">
      <c r="F1249" s="8"/>
    </row>
    <row r="1250" spans="6:6" x14ac:dyDescent="0.25">
      <c r="F1250" s="8"/>
    </row>
    <row r="1251" spans="6:6" x14ac:dyDescent="0.25">
      <c r="F1251" s="8"/>
    </row>
    <row r="1252" spans="6:6" x14ac:dyDescent="0.25">
      <c r="F1252" s="8"/>
    </row>
    <row r="1253" spans="6:6" x14ac:dyDescent="0.25">
      <c r="F1253" s="8"/>
    </row>
    <row r="1254" spans="6:6" x14ac:dyDescent="0.25">
      <c r="F1254" s="8"/>
    </row>
    <row r="1255" spans="6:6" x14ac:dyDescent="0.25">
      <c r="F1255" s="8"/>
    </row>
    <row r="1256" spans="6:6" x14ac:dyDescent="0.25">
      <c r="F1256" s="8"/>
    </row>
    <row r="1257" spans="6:6" x14ac:dyDescent="0.25">
      <c r="F1257" s="8"/>
    </row>
    <row r="1258" spans="6:6" x14ac:dyDescent="0.25">
      <c r="F1258" s="8"/>
    </row>
    <row r="1259" spans="6:6" x14ac:dyDescent="0.25">
      <c r="F1259" s="8"/>
    </row>
    <row r="1260" spans="6:6" x14ac:dyDescent="0.25">
      <c r="F1260" s="8"/>
    </row>
    <row r="1261" spans="6:6" x14ac:dyDescent="0.25">
      <c r="F1261" s="8"/>
    </row>
    <row r="1262" spans="6:6" x14ac:dyDescent="0.25">
      <c r="F1262" s="8"/>
    </row>
    <row r="1263" spans="6:6" x14ac:dyDescent="0.25">
      <c r="F1263" s="8"/>
    </row>
    <row r="1264" spans="6:6" x14ac:dyDescent="0.25">
      <c r="F1264" s="8"/>
    </row>
    <row r="1265" spans="6:6" x14ac:dyDescent="0.25">
      <c r="F1265" s="8"/>
    </row>
    <row r="1266" spans="6:6" x14ac:dyDescent="0.25">
      <c r="F1266" s="8"/>
    </row>
    <row r="1267" spans="6:6" x14ac:dyDescent="0.25">
      <c r="F1267" s="8"/>
    </row>
    <row r="1268" spans="6:6" x14ac:dyDescent="0.25">
      <c r="F1268" s="8"/>
    </row>
    <row r="1269" spans="6:6" x14ac:dyDescent="0.25">
      <c r="F1269" s="8"/>
    </row>
    <row r="1270" spans="6:6" x14ac:dyDescent="0.25">
      <c r="F1270" s="8"/>
    </row>
    <row r="1271" spans="6:6" x14ac:dyDescent="0.25">
      <c r="F1271" s="8"/>
    </row>
    <row r="1272" spans="6:6" x14ac:dyDescent="0.25">
      <c r="F1272" s="8"/>
    </row>
    <row r="1273" spans="6:6" x14ac:dyDescent="0.25">
      <c r="F1273" s="8"/>
    </row>
    <row r="1274" spans="6:6" x14ac:dyDescent="0.25">
      <c r="F1274" s="8"/>
    </row>
    <row r="1275" spans="6:6" x14ac:dyDescent="0.25">
      <c r="F1275" s="8"/>
    </row>
    <row r="1276" spans="6:6" x14ac:dyDescent="0.25">
      <c r="F1276" s="8"/>
    </row>
    <row r="1277" spans="6:6" x14ac:dyDescent="0.25">
      <c r="F1277" s="8"/>
    </row>
    <row r="1278" spans="6:6" x14ac:dyDescent="0.25">
      <c r="F1278" s="8"/>
    </row>
    <row r="1279" spans="6:6" x14ac:dyDescent="0.25">
      <c r="F1279" s="8"/>
    </row>
    <row r="1280" spans="6:6" x14ac:dyDescent="0.25">
      <c r="F1280" s="8"/>
    </row>
    <row r="1281" spans="6:7" x14ac:dyDescent="0.25">
      <c r="F1281" s="8"/>
    </row>
    <row r="1282" spans="6:7" x14ac:dyDescent="0.25">
      <c r="F1282" s="8"/>
    </row>
    <row r="1283" spans="6:7" x14ac:dyDescent="0.25">
      <c r="F1283" s="8"/>
    </row>
    <row r="1284" spans="6:7" x14ac:dyDescent="0.25">
      <c r="F1284" s="8"/>
    </row>
    <row r="1285" spans="6:7" x14ac:dyDescent="0.25">
      <c r="G1285" s="7"/>
    </row>
    <row r="1286" spans="6:7" x14ac:dyDescent="0.25">
      <c r="G1286" s="7"/>
    </row>
    <row r="1287" spans="6:7" x14ac:dyDescent="0.25">
      <c r="G1287" s="7"/>
    </row>
  </sheetData>
  <phoneticPr fontId="1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2025</vt:lpstr>
      <vt:lpstr>REKAPITULASI 2025</vt:lpstr>
      <vt:lpstr>KATEGORI DAN TARIF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Irawan</dc:creator>
  <cp:lastModifiedBy>Rakha Alcander</cp:lastModifiedBy>
  <dcterms:created xsi:type="dcterms:W3CDTF">2020-04-13T07:28:20Z</dcterms:created>
  <dcterms:modified xsi:type="dcterms:W3CDTF">2025-06-05T04:23:04Z</dcterms:modified>
</cp:coreProperties>
</file>