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13_ncr:1_{928693D7-9B16-4187-BC70-1DCD4C7592A5}" xr6:coauthVersionLast="47" xr6:coauthVersionMax="47" xr10:uidLastSave="{00000000-0000-0000-0000-000000000000}"/>
  <bookViews>
    <workbookView xWindow="-120" yWindow="-120" windowWidth="24240" windowHeight="13020" activeTab="9" xr2:uid="{FAC373A6-0218-42B1-AB4F-90155886B81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1" sheetId="11" r:id="rId10"/>
    <sheet name="Sheet10" sheetId="10" r:id="rId11"/>
  </sheets>
  <definedNames>
    <definedName name="IMAGE">INDEX(Sheet7!$G$2:$G$8,MATCH(Sheet8!$L$12,Sheet7!$A$2:$A$8,0))</definedName>
    <definedName name="PHOTO">INDEX(Sheet7!$G$2:$G$8,MATCH(Sheet8!$L$12,Sheet7!$A$2:$A$8,0))</definedName>
    <definedName name="PIC">INDEX(Sheet8!$G$2:$G$8,MATCH(Sheet8!$L$12,Sheet8!$A$2:$A$8,0))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8" l="1"/>
  <c r="F21" i="8"/>
  <c r="F20" i="8"/>
  <c r="F19" i="8"/>
  <c r="F18" i="8"/>
  <c r="F17" i="8"/>
  <c r="J29" i="5"/>
  <c r="J28" i="5"/>
  <c r="J27" i="5"/>
  <c r="J26" i="5"/>
  <c r="I17" i="5"/>
  <c r="I18" i="5"/>
  <c r="I19" i="5"/>
  <c r="I20" i="5"/>
  <c r="I21" i="5"/>
  <c r="I22" i="5"/>
  <c r="I23" i="5"/>
  <c r="I24" i="5"/>
  <c r="I16" i="5"/>
  <c r="H17" i="5"/>
  <c r="H18" i="5"/>
  <c r="H19" i="5"/>
  <c r="H20" i="5"/>
  <c r="H21" i="5"/>
  <c r="H22" i="5"/>
  <c r="H23" i="5"/>
  <c r="H24" i="5"/>
  <c r="H16" i="5"/>
  <c r="I8" i="5"/>
  <c r="E5" i="4"/>
  <c r="E4" i="4"/>
  <c r="E3" i="4"/>
  <c r="E2" i="4"/>
  <c r="J3" i="4"/>
  <c r="J4" i="4"/>
  <c r="J5" i="4"/>
  <c r="J2" i="4"/>
  <c r="I3" i="4"/>
  <c r="I4" i="4"/>
  <c r="I5" i="4"/>
  <c r="I2" i="4"/>
  <c r="H3" i="4"/>
  <c r="H4" i="4"/>
  <c r="H5" i="4"/>
  <c r="H2" i="4"/>
  <c r="G3" i="4"/>
  <c r="G4" i="4"/>
  <c r="G5" i="4"/>
  <c r="G2" i="4"/>
  <c r="F5" i="4"/>
  <c r="F3" i="4"/>
  <c r="F4" i="4"/>
  <c r="F2" i="4"/>
  <c r="D3" i="4"/>
  <c r="D4" i="4"/>
  <c r="D5" i="4"/>
  <c r="D2" i="4"/>
  <c r="B5" i="4"/>
  <c r="B4" i="4"/>
  <c r="B3" i="4"/>
  <c r="B2" i="4"/>
  <c r="C5" i="4"/>
  <c r="C3" i="4"/>
  <c r="C4" i="4"/>
  <c r="C2" i="4"/>
  <c r="B19" i="3"/>
  <c r="B18" i="3"/>
  <c r="B14" i="3"/>
  <c r="B13" i="3"/>
  <c r="B30" i="2"/>
  <c r="B31" i="2" s="1"/>
  <c r="B32" i="2" s="1"/>
  <c r="B33" i="2" s="1"/>
  <c r="B34" i="2" s="1"/>
  <c r="B16" i="2"/>
  <c r="C16" i="2" s="1"/>
  <c r="D16" i="2" s="1"/>
  <c r="E16" i="2" s="1"/>
  <c r="F16" i="2" s="1"/>
  <c r="G16" i="2" s="1"/>
  <c r="K25" i="2"/>
  <c r="J25" i="2"/>
  <c r="I25" i="2"/>
  <c r="H25" i="2"/>
  <c r="G25" i="2"/>
  <c r="F25" i="2"/>
  <c r="E25" i="2"/>
  <c r="D25" i="2"/>
  <c r="C25" i="2"/>
  <c r="B25" i="2"/>
  <c r="F11" i="2"/>
  <c r="F10" i="2"/>
  <c r="F9" i="2"/>
  <c r="F8" i="2"/>
  <c r="F7" i="2"/>
  <c r="F6" i="2"/>
  <c r="F5" i="2"/>
  <c r="F4" i="2"/>
  <c r="F3" i="2"/>
  <c r="F2" i="2"/>
  <c r="E18" i="1"/>
  <c r="C15" i="1"/>
  <c r="I14" i="1"/>
  <c r="M11" i="1"/>
  <c r="N11" i="1" s="1"/>
  <c r="O11" i="1" s="1"/>
  <c r="P11" i="1" s="1"/>
  <c r="Q11" i="1" s="1"/>
  <c r="R11" i="1" s="1"/>
  <c r="L2" i="1"/>
  <c r="C7" i="11"/>
  <c r="C8" i="11"/>
  <c r="M2" i="1" l="1"/>
  <c r="N2" i="1" s="1"/>
  <c r="O2" i="1" s="1"/>
  <c r="P2" i="1" s="1"/>
  <c r="Q2" i="1" s="1"/>
  <c r="F3" i="1"/>
  <c r="F4" i="1"/>
  <c r="F5" i="1"/>
  <c r="F6" i="1"/>
  <c r="F7" i="1"/>
  <c r="F8" i="1"/>
  <c r="F9" i="1"/>
  <c r="F10" i="1"/>
  <c r="F11" i="1"/>
  <c r="F2" i="1"/>
  <c r="D8" i="11"/>
  <c r="E7" i="11"/>
  <c r="E8" i="11"/>
  <c r="D7" i="11"/>
</calcChain>
</file>

<file path=xl/sharedStrings.xml><?xml version="1.0" encoding="utf-8"?>
<sst xmlns="http://schemas.openxmlformats.org/spreadsheetml/2006/main" count="298" uniqueCount="133">
  <si>
    <t>ORDER NO.</t>
  </si>
  <si>
    <t>BUYER NAME</t>
  </si>
  <si>
    <t>PRODUCT</t>
  </si>
  <si>
    <t>QUANTITY</t>
  </si>
  <si>
    <t>PRICE</t>
  </si>
  <si>
    <t>TOTAL SALES</t>
  </si>
  <si>
    <t>CITY</t>
  </si>
  <si>
    <t>PIHU</t>
  </si>
  <si>
    <t>RISHU</t>
  </si>
  <si>
    <t>RUHI</t>
  </si>
  <si>
    <t>RUCHI</t>
  </si>
  <si>
    <t>NEHA</t>
  </si>
  <si>
    <t>SUHANI</t>
  </si>
  <si>
    <t>RADHA</t>
  </si>
  <si>
    <t>RAKHI</t>
  </si>
  <si>
    <t>REENA</t>
  </si>
  <si>
    <t>RUCHITA</t>
  </si>
  <si>
    <t>KEYBOARD</t>
  </si>
  <si>
    <t>MOUSE</t>
  </si>
  <si>
    <t>PEN DRIVE</t>
  </si>
  <si>
    <t>HEADPHONE</t>
  </si>
  <si>
    <t>DELHI</t>
  </si>
  <si>
    <t>JAIPUR</t>
  </si>
  <si>
    <t>LACKNOW</t>
  </si>
  <si>
    <t>MUMBAI</t>
  </si>
  <si>
    <t>BIHAR</t>
  </si>
  <si>
    <t>AHEMDABAD</t>
  </si>
  <si>
    <t>PUNJAB</t>
  </si>
  <si>
    <t>MAHARASHTRA</t>
  </si>
  <si>
    <t>KARNATKA</t>
  </si>
  <si>
    <t>ORDERNO</t>
  </si>
  <si>
    <t>ORDER NO</t>
  </si>
  <si>
    <t>registration no</t>
  </si>
  <si>
    <t xml:space="preserve">student name </t>
  </si>
  <si>
    <t>pihu</t>
  </si>
  <si>
    <t>ruhi</t>
  </si>
  <si>
    <t>reena</t>
  </si>
  <si>
    <t>meena</t>
  </si>
  <si>
    <t>sita</t>
  </si>
  <si>
    <t>geeta</t>
  </si>
  <si>
    <t>sohan</t>
  </si>
  <si>
    <t>student name</t>
  </si>
  <si>
    <t>result</t>
  </si>
  <si>
    <t>grade</t>
  </si>
  <si>
    <t>pass</t>
  </si>
  <si>
    <t>fail</t>
  </si>
  <si>
    <t>a</t>
  </si>
  <si>
    <t>b</t>
  </si>
  <si>
    <t>c</t>
  </si>
  <si>
    <t>d</t>
  </si>
  <si>
    <t>reg no</t>
  </si>
  <si>
    <t>NAME</t>
  </si>
  <si>
    <t>MID</t>
  </si>
  <si>
    <t>FIND</t>
  </si>
  <si>
    <t>LEN</t>
  </si>
  <si>
    <t>UPPER</t>
  </si>
  <si>
    <t>LOWER</t>
  </si>
  <si>
    <t>PROPER</t>
  </si>
  <si>
    <t>CONCATENATE</t>
  </si>
  <si>
    <t>PIHU008YADAV</t>
  </si>
  <si>
    <t>RICHA342SINGH</t>
  </si>
  <si>
    <t>SUNITA327RAO</t>
  </si>
  <si>
    <t>RITU123KHANNA</t>
  </si>
  <si>
    <t>LEFT</t>
  </si>
  <si>
    <t>right</t>
  </si>
  <si>
    <t xml:space="preserve">SHREE MARUTI TRADES &amp; COMPANY   </t>
  </si>
  <si>
    <t>2/3 SPUTH EAST ROAD, DELHI WEST, 445566</t>
  </si>
  <si>
    <t>MOBILE-(+91)-5546692832</t>
  </si>
  <si>
    <t>EMAIL ID- shreemarut23@gmail.com</t>
  </si>
  <si>
    <t>INVOICE</t>
  </si>
  <si>
    <t xml:space="preserve">BILL TO </t>
  </si>
  <si>
    <t>INVOICE NO.</t>
  </si>
  <si>
    <t xml:space="preserve">DATE   </t>
  </si>
  <si>
    <t xml:space="preserve">name </t>
  </si>
  <si>
    <t>s.no</t>
  </si>
  <si>
    <t>description</t>
  </si>
  <si>
    <t>quantity</t>
  </si>
  <si>
    <t>amount</t>
  </si>
  <si>
    <t xml:space="preserve">unit price </t>
  </si>
  <si>
    <t>LCD</t>
  </si>
  <si>
    <t xml:space="preserve">LED </t>
  </si>
  <si>
    <t>MOBILE</t>
  </si>
  <si>
    <t>ADDRESS</t>
  </si>
  <si>
    <t>MOBILE NO.</t>
  </si>
  <si>
    <t>NEW DELHI</t>
  </si>
  <si>
    <t xml:space="preserve">PRODUCT NAME </t>
  </si>
  <si>
    <t>AMOUNT</t>
  </si>
  <si>
    <t>LED</t>
  </si>
  <si>
    <t>TOTAL AMOUNT</t>
  </si>
  <si>
    <t>GRAND TOTAL</t>
  </si>
  <si>
    <t>CGST(9)%</t>
  </si>
  <si>
    <t>SGST(9)%</t>
  </si>
  <si>
    <t>ID</t>
  </si>
  <si>
    <t>FATHER NAME</t>
  </si>
  <si>
    <t>AGE</t>
  </si>
  <si>
    <t>GENDER</t>
  </si>
  <si>
    <t>PHONE</t>
  </si>
  <si>
    <t>PHOTO</t>
  </si>
  <si>
    <t>DEEPIKA PADUKONE</t>
  </si>
  <si>
    <t>PRIYANKA CHOPRA</t>
  </si>
  <si>
    <t>SHRADDHA KAPOOR</t>
  </si>
  <si>
    <t>KRITI SANON</t>
  </si>
  <si>
    <t>ANUSHKA SHARMA</t>
  </si>
  <si>
    <t xml:space="preserve">SARA ALI KHAN </t>
  </si>
  <si>
    <t>DISHA PATANI</t>
  </si>
  <si>
    <t>shakti kapoor</t>
  </si>
  <si>
    <t>prakash padukone</t>
  </si>
  <si>
    <t>female</t>
  </si>
  <si>
    <t>ASHOK CHORA</t>
  </si>
  <si>
    <t>RAHUL SANON</t>
  </si>
  <si>
    <t>AJAY KUMAR SHARMA</t>
  </si>
  <si>
    <t>SAIF ALI KHAN</t>
  </si>
  <si>
    <t xml:space="preserve">JAGDISH SINGH PATANI </t>
  </si>
  <si>
    <t>FATHER'S NAME</t>
  </si>
  <si>
    <t>PHONE NO.</t>
  </si>
  <si>
    <t>BOLLYWOOD ACTRESS</t>
  </si>
  <si>
    <t>DATE</t>
  </si>
  <si>
    <t>LOCATION</t>
  </si>
  <si>
    <t xml:space="preserve">North-india,nepal </t>
  </si>
  <si>
    <t>baikunthpur,chhattisgarh</t>
  </si>
  <si>
    <t>assam</t>
  </si>
  <si>
    <t>maharashtra</t>
  </si>
  <si>
    <t>india,bangladesh</t>
  </si>
  <si>
    <t>india,myanmar,bangladesh</t>
  </si>
  <si>
    <t>afganistan,india,pakistan</t>
  </si>
  <si>
    <t>nepal,india</t>
  </si>
  <si>
    <t>nepal</t>
  </si>
  <si>
    <t>deaths</t>
  </si>
  <si>
    <t>year</t>
  </si>
  <si>
    <t>sales</t>
  </si>
  <si>
    <t>Forecast(sales)</t>
  </si>
  <si>
    <t>Lower Confidence Bound(sales)</t>
  </si>
  <si>
    <t>Upper Confidence Bound(sales)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</si>
</sst>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Lucida Sans"/>
      <family val="2"/>
    </font>
    <font>
      <sz val="12"/>
      <color theme="1"/>
      <name val="Algerian"/>
      <family val="5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Arial Black"/>
      <family val="2"/>
    </font>
    <font>
      <sz val="8"/>
      <name val="Calibri"/>
      <family val="2"/>
      <scheme val="minor"/>
    </font>
    <font>
      <sz val="10"/>
      <color theme="1"/>
      <name val="Arial Black"/>
      <family val="2"/>
    </font>
    <font>
      <sz val="22"/>
      <color theme="1"/>
      <name val="Algerian"/>
      <family val="5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Calibri"/>
      <family val="2"/>
      <scheme val="minor"/>
    </font>
    <font>
      <b/>
      <sz val="11"/>
      <color theme="1"/>
      <name val="Algerian"/>
      <family val="5"/>
    </font>
    <font>
      <b/>
      <sz val="14"/>
      <color theme="1"/>
      <name val="Algerian"/>
      <family val="5"/>
    </font>
    <font>
      <b/>
      <sz val="1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9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9" fillId="5" borderId="0" xfId="0" applyFont="1" applyFill="1" applyAlignment="1">
      <alignment vertical="top"/>
    </xf>
    <xf numFmtId="0" fontId="9" fillId="5" borderId="0" xfId="0" applyFont="1" applyFill="1" applyAlignment="1">
      <alignment horizontal="right" vertical="top"/>
    </xf>
    <xf numFmtId="0" fontId="0" fillId="4" borderId="0" xfId="0" applyFill="1" applyAlignment="1">
      <alignment vertical="top"/>
    </xf>
    <xf numFmtId="0" fontId="9" fillId="4" borderId="0" xfId="0" applyFont="1" applyFill="1" applyAlignment="1">
      <alignment horizontal="center" vertical="top"/>
    </xf>
    <xf numFmtId="0" fontId="11" fillId="4" borderId="0" xfId="0" applyFont="1" applyFill="1" applyAlignment="1">
      <alignment horizontal="center" vertical="top"/>
    </xf>
    <xf numFmtId="0" fontId="12" fillId="4" borderId="0" xfId="0" applyFont="1" applyFill="1" applyAlignment="1">
      <alignment horizontal="center" vertical="top"/>
    </xf>
    <xf numFmtId="22" fontId="0" fillId="4" borderId="0" xfId="0" applyNumberFormat="1" applyFill="1" applyAlignment="1">
      <alignment horizontal="left"/>
    </xf>
    <xf numFmtId="0" fontId="0" fillId="0" borderId="1" xfId="0" applyBorder="1"/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2" xfId="0" applyBorder="1"/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2" borderId="0" xfId="0" applyFill="1"/>
    <xf numFmtId="0" fontId="7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9" fillId="5" borderId="0" xfId="0" applyFont="1" applyFill="1" applyAlignment="1">
      <alignment horizontal="center" vertical="top"/>
    </xf>
    <xf numFmtId="0" fontId="9" fillId="4" borderId="0" xfId="0" applyFont="1" applyFill="1" applyAlignment="1">
      <alignment horizontal="center" vertical="top"/>
    </xf>
    <xf numFmtId="0" fontId="13" fillId="4" borderId="0" xfId="0" applyFont="1" applyFill="1" applyAlignment="1">
      <alignment horizontal="center" vertical="top"/>
    </xf>
    <xf numFmtId="0" fontId="1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0" fillId="0" borderId="0" xfId="0"/>
    <xf numFmtId="0" fontId="1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1" xfId="0" applyBorder="1" applyAlignment="1">
      <alignment horizontal="center"/>
    </xf>
    <xf numFmtId="0" fontId="9" fillId="4" borderId="0" xfId="0" applyFont="1" applyFill="1" applyAlignment="1">
      <alignment vertical="top"/>
    </xf>
    <xf numFmtId="0" fontId="2" fillId="0" borderId="0" xfId="0" applyFont="1"/>
    <xf numFmtId="0" fontId="2" fillId="0" borderId="7" xfId="0" applyFont="1" applyBorder="1"/>
    <xf numFmtId="0" fontId="21" fillId="0" borderId="0" xfId="0" applyFont="1" applyAlignment="1">
      <alignment horizontal="center"/>
    </xf>
    <xf numFmtId="0" fontId="21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7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Sheet11!$B$2:$B$8</c:f>
              <c:numCache>
                <c:formatCode>General</c:formatCode>
                <c:ptCount val="7"/>
                <c:pt idx="0">
                  <c:v>5845</c:v>
                </c:pt>
                <c:pt idx="1">
                  <c:v>5698</c:v>
                </c:pt>
                <c:pt idx="2">
                  <c:v>4581</c:v>
                </c:pt>
                <c:pt idx="3">
                  <c:v>5246</c:v>
                </c:pt>
                <c:pt idx="4">
                  <c:v>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E-41DB-A1C0-0366E3D32F58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Sheet11!$C$2:$C$8</c:f>
              <c:numCache>
                <c:formatCode>General</c:formatCode>
                <c:ptCount val="7"/>
                <c:pt idx="4">
                  <c:v>6584</c:v>
                </c:pt>
                <c:pt idx="5">
                  <c:v>6228.2811806434847</c:v>
                </c:pt>
                <c:pt idx="6">
                  <c:v>6393.3108880272357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E-41DB-A1C0-0366E3D32F58}"/>
            </c:ext>
          </c:extLst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Sheet11!$A$2:$A$8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Sheet11!$D$2:$D$8</c:f>
              <c:numCache>
                <c:formatCode>General</c:formatCode>
                <c:ptCount val="7"/>
                <c:pt idx="4" formatCode="0.00">
                  <c:v>6584</c:v>
                </c:pt>
                <c:pt idx="5" formatCode="0.00">
                  <c:v>4636.9798666287825</c:v>
                </c:pt>
                <c:pt idx="6" formatCode="0.00">
                  <c:v>4752.6483644838236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E-41DB-A1C0-0366E3D32F58}"/>
            </c:ext>
          </c:extLst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Sheet11!$A$2:$A$8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Sheet11!$E$2:$E$8</c:f>
              <c:numCache>
                <c:formatCode>General</c:formatCode>
                <c:ptCount val="7"/>
                <c:pt idx="4" formatCode="0.00">
                  <c:v>6584</c:v>
                </c:pt>
                <c:pt idx="5" formatCode="0.00">
                  <c:v>7819.582494658187</c:v>
                </c:pt>
                <c:pt idx="6" formatCode="0.00">
                  <c:v>8033.9734115706478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E-41DB-A1C0-0366E3D3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14432"/>
        <c:axId val="210324912"/>
      </c:lineChart>
      <c:catAx>
        <c:axId val="2944144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4912"/>
        <c:crosses val="autoZero"/>
        <c:auto val="1"/>
        <c:lblAlgn val="ctr"/>
        <c:lblOffset val="100"/>
        <c:noMultiLvlLbl val="0"/>
      </c:catAx>
      <c:valAx>
        <c:axId val="2103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95251</xdr:colOff>
      <xdr:row>1</xdr:row>
      <xdr:rowOff>123824</xdr:rowOff>
    </xdr:from>
    <xdr:to>
      <xdr:col>6</xdr:col>
      <xdr:colOff>1104901</xdr:colOff>
      <xdr:row>1</xdr:row>
      <xdr:rowOff>1104899</xdr:rowOff>
    </xdr:to>
    <xdr:pic>
      <xdr:nvPicPr>
        <xdr:cNvPr id="2" name="Picture 1" descr="Deepika Padukone">
          <a:extLst>
            <a:ext uri="{FF2B5EF4-FFF2-40B4-BE49-F238E27FC236}">
              <a16:creationId xmlns:a16="http://schemas.microsoft.com/office/drawing/2014/main" id="{DC9C257C-AB4A-BE08-E853-2E1934E5B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1" y="885824"/>
          <a:ext cx="1009650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117571</xdr:colOff>
      <xdr:row>2</xdr:row>
      <xdr:rowOff>123824</xdr:rowOff>
    </xdr:from>
    <xdr:to>
      <xdr:col>6</xdr:col>
      <xdr:colOff>1219201</xdr:colOff>
      <xdr:row>2</xdr:row>
      <xdr:rowOff>1295399</xdr:rowOff>
    </xdr:to>
    <xdr:pic>
      <xdr:nvPicPr>
        <xdr:cNvPr id="3" name="Picture 2" descr="Priyanka Chopra">
          <a:extLst>
            <a:ext uri="{FF2B5EF4-FFF2-40B4-BE49-F238E27FC236}">
              <a16:creationId xmlns:a16="http://schemas.microsoft.com/office/drawing/2014/main" id="{56D9F26E-86BB-8C73-E59D-1C006812E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5021" y="2085974"/>
          <a:ext cx="110163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9526</xdr:colOff>
      <xdr:row>4</xdr:row>
      <xdr:rowOff>1314449</xdr:rowOff>
    </xdr:from>
    <xdr:to>
      <xdr:col>6</xdr:col>
      <xdr:colOff>1209676</xdr:colOff>
      <xdr:row>5</xdr:row>
      <xdr:rowOff>1362075</xdr:rowOff>
    </xdr:to>
    <xdr:pic>
      <xdr:nvPicPr>
        <xdr:cNvPr id="4" name="Picture 3" descr="Anushka Sharma">
          <a:extLst>
            <a:ext uri="{FF2B5EF4-FFF2-40B4-BE49-F238E27FC236}">
              <a16:creationId xmlns:a16="http://schemas.microsoft.com/office/drawing/2014/main" id="{078CA9AB-8765-FCF3-E56F-F5E54DEF4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6" y="5876924"/>
          <a:ext cx="1200150" cy="1362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3</xdr:row>
      <xdr:rowOff>19050</xdr:rowOff>
    </xdr:from>
    <xdr:to>
      <xdr:col>6</xdr:col>
      <xdr:colOff>1219199</xdr:colOff>
      <xdr:row>3</xdr:row>
      <xdr:rowOff>1295400</xdr:rowOff>
    </xdr:to>
    <xdr:pic>
      <xdr:nvPicPr>
        <xdr:cNvPr id="5" name="Picture 4" descr="Shraddha Kapoor">
          <a:extLst>
            <a:ext uri="{FF2B5EF4-FFF2-40B4-BE49-F238E27FC236}">
              <a16:creationId xmlns:a16="http://schemas.microsoft.com/office/drawing/2014/main" id="{9027C99E-777E-9428-B522-191ED51C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3276600"/>
          <a:ext cx="1200149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4</xdr:row>
      <xdr:rowOff>1</xdr:rowOff>
    </xdr:from>
    <xdr:to>
      <xdr:col>6</xdr:col>
      <xdr:colOff>1209675</xdr:colOff>
      <xdr:row>4</xdr:row>
      <xdr:rowOff>1295400</xdr:rowOff>
    </xdr:to>
    <xdr:pic>
      <xdr:nvPicPr>
        <xdr:cNvPr id="6" name="Picture 5" descr="Kriti Sanon">
          <a:extLst>
            <a:ext uri="{FF2B5EF4-FFF2-40B4-BE49-F238E27FC236}">
              <a16:creationId xmlns:a16="http://schemas.microsoft.com/office/drawing/2014/main" id="{9D1736AF-2183-D0CD-0B34-85AD8C2E9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4562476"/>
          <a:ext cx="1190625" cy="1295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6</xdr:row>
      <xdr:rowOff>9525</xdr:rowOff>
    </xdr:from>
    <xdr:to>
      <xdr:col>7</xdr:col>
      <xdr:colOff>0</xdr:colOff>
      <xdr:row>6</xdr:row>
      <xdr:rowOff>1304925</xdr:rowOff>
    </xdr:to>
    <xdr:pic>
      <xdr:nvPicPr>
        <xdr:cNvPr id="7" name="Picture 6" descr="Sara Ali Khan">
          <a:extLst>
            <a:ext uri="{FF2B5EF4-FFF2-40B4-BE49-F238E27FC236}">
              <a16:creationId xmlns:a16="http://schemas.microsoft.com/office/drawing/2014/main" id="{75A1E7BE-063A-15B3-9891-5C146B2AB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7267575"/>
          <a:ext cx="120015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</xdr:row>
      <xdr:rowOff>28574</xdr:rowOff>
    </xdr:from>
    <xdr:to>
      <xdr:col>7</xdr:col>
      <xdr:colOff>0</xdr:colOff>
      <xdr:row>7</xdr:row>
      <xdr:rowOff>1238249</xdr:rowOff>
    </xdr:to>
    <xdr:pic>
      <xdr:nvPicPr>
        <xdr:cNvPr id="8" name="Picture 7" descr="Disha Patani">
          <a:extLst>
            <a:ext uri="{FF2B5EF4-FFF2-40B4-BE49-F238E27FC236}">
              <a16:creationId xmlns:a16="http://schemas.microsoft.com/office/drawing/2014/main" id="{EF1B35DB-FCF4-3E39-DDCB-F3804B351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8639174"/>
          <a:ext cx="1190625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295275</xdr:colOff>
          <xdr:row>1</xdr:row>
          <xdr:rowOff>28575</xdr:rowOff>
        </xdr:from>
        <xdr:to>
          <xdr:col>9</xdr:col>
          <xdr:colOff>1533525</xdr:colOff>
          <xdr:row>2</xdr:row>
          <xdr:rowOff>38100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D4335E7F-D945-8F51-804F-D85D130474E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2" spid="_x0000_s1034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9886950" y="790575"/>
              <a:ext cx="1238250" cy="1209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136270</xdr:colOff>
          <xdr:row>11</xdr:row>
          <xdr:rowOff>47625</xdr:rowOff>
        </xdr:from>
        <xdr:to>
          <xdr:col>5</xdr:col>
          <xdr:colOff>351799</xdr:colOff>
          <xdr:row>15</xdr:row>
          <xdr:rowOff>142875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A5E3651-E357-8057-CDB6-42A712BA824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HOTO" spid="_x0000_s20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574670" y="2981325"/>
              <a:ext cx="825129" cy="876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6</xdr:row>
      <xdr:rowOff>147637</xdr:rowOff>
    </xdr:from>
    <xdr:to>
      <xdr:col>12</xdr:col>
      <xdr:colOff>495300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82EEE-DC03-7F78-65DA-B6CDDCBF9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A76CD-1948-4304-9639-5ECF914EB040}" name="Table1" displayName="Table1" ref="A1:E8" totalsRowShown="0">
  <autoFilter ref="A1:E8" xr:uid="{52FA76CD-1948-4304-9639-5ECF914EB040}"/>
  <tableColumns count="5">
    <tableColumn id="1" xr3:uid="{E8B3982D-BD1E-4941-8791-A090301F7C4F}" name="year"/>
    <tableColumn id="2" xr3:uid="{C7E5AF40-05A6-4D3A-A97B-B63FB8415420}" name="sales"/>
    <tableColumn id="3" xr3:uid="{64B7C20C-44D6-44AF-B6B5-6CFD1C031A1E}" name="Forecast(sales)"/>
    <tableColumn id="4" xr3:uid="{48C0AC0F-C341-4076-8FA4-E9196DC6A616}" name="Lower Confidence Bound(sales)" dataDxfId="1"/>
    <tableColumn id="5" xr3:uid="{F0342241-F80A-48DD-9C1F-F5664C09AFE5}" name="Upper Confidence Bound(sale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F50F-15D0-4D4E-AD74-8C3CF5EA0235}">
  <dimension ref="A1:S20"/>
  <sheetViews>
    <sheetView topLeftCell="C1" workbookViewId="0">
      <selection activeCell="E18" sqref="E18"/>
    </sheetView>
  </sheetViews>
  <sheetFormatPr defaultRowHeight="15" x14ac:dyDescent="0.25"/>
  <cols>
    <col min="1" max="1" width="10.85546875" bestFit="1" customWidth="1"/>
    <col min="2" max="2" width="13.7109375" bestFit="1" customWidth="1"/>
    <col min="3" max="3" width="12.140625" bestFit="1" customWidth="1"/>
    <col min="4" max="4" width="10" bestFit="1" customWidth="1"/>
    <col min="6" max="6" width="12.140625" bestFit="1" customWidth="1"/>
    <col min="7" max="7" width="14.85546875" bestFit="1" customWidth="1"/>
    <col min="8" max="8" width="14.28515625" customWidth="1"/>
    <col min="9" max="9" width="12.85546875" bestFit="1" customWidth="1"/>
    <col min="11" max="11" width="11.85546875" bestFit="1" customWidth="1"/>
    <col min="12" max="12" width="14.42578125" customWidth="1"/>
    <col min="13" max="13" width="17.85546875" customWidth="1"/>
    <col min="14" max="14" width="10.7109375" bestFit="1" customWidth="1"/>
    <col min="15" max="15" width="12.28515625" customWidth="1"/>
    <col min="16" max="16" width="17.5703125" customWidth="1"/>
    <col min="17" max="17" width="14.85546875" customWidth="1"/>
    <col min="18" max="18" width="9.42578125" customWidth="1"/>
  </cols>
  <sheetData>
    <row r="1" spans="1:1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9" ht="15.75" x14ac:dyDescent="0.25">
      <c r="A2" s="1">
        <v>101</v>
      </c>
      <c r="B2" s="1" t="s">
        <v>7</v>
      </c>
      <c r="C2" s="1" t="s">
        <v>17</v>
      </c>
      <c r="D2" s="1">
        <v>200</v>
      </c>
      <c r="E2" s="1">
        <v>160</v>
      </c>
      <c r="F2" s="1">
        <f>D2*E2</f>
        <v>32000</v>
      </c>
      <c r="G2" s="1" t="s">
        <v>21</v>
      </c>
      <c r="K2">
        <v>101</v>
      </c>
      <c r="L2" t="str">
        <f>_xlfn.XLOOKUP(K2,A1:A11,B1:B11)</f>
        <v>PIHU</v>
      </c>
      <c r="M2" t="str">
        <f t="shared" ref="M2:Q2" si="0">_xlfn.XLOOKUP(L2,B1:B11,C1:C11)</f>
        <v>KEYBOARD</v>
      </c>
      <c r="N2">
        <f t="shared" si="0"/>
        <v>200</v>
      </c>
      <c r="O2">
        <f t="shared" si="0"/>
        <v>160</v>
      </c>
      <c r="P2">
        <f t="shared" si="0"/>
        <v>32000</v>
      </c>
      <c r="Q2" t="str">
        <f t="shared" si="0"/>
        <v>DELHI</v>
      </c>
    </row>
    <row r="3" spans="1:19" ht="15.75" x14ac:dyDescent="0.25">
      <c r="A3" s="1">
        <v>102</v>
      </c>
      <c r="B3" s="1" t="s">
        <v>8</v>
      </c>
      <c r="C3" s="1" t="s">
        <v>18</v>
      </c>
      <c r="D3" s="1">
        <v>420</v>
      </c>
      <c r="E3" s="1">
        <v>200</v>
      </c>
      <c r="F3" s="1">
        <f t="shared" ref="F3:F11" si="1">D3*E3</f>
        <v>84000</v>
      </c>
      <c r="G3" s="1" t="s">
        <v>22</v>
      </c>
      <c r="L3" s="1"/>
      <c r="M3" s="1"/>
      <c r="N3" s="1"/>
      <c r="O3" s="1"/>
      <c r="P3" s="1"/>
      <c r="Q3" s="1"/>
      <c r="R3" s="1"/>
    </row>
    <row r="4" spans="1:19" ht="15.75" x14ac:dyDescent="0.25">
      <c r="A4" s="1">
        <v>103</v>
      </c>
      <c r="B4" s="1" t="s">
        <v>9</v>
      </c>
      <c r="C4" s="1" t="s">
        <v>19</v>
      </c>
      <c r="D4" s="1">
        <v>135</v>
      </c>
      <c r="E4" s="1">
        <v>130</v>
      </c>
      <c r="F4" s="1">
        <f t="shared" si="1"/>
        <v>17550</v>
      </c>
      <c r="G4" s="1" t="s">
        <v>23</v>
      </c>
    </row>
    <row r="5" spans="1:19" ht="15.75" x14ac:dyDescent="0.25">
      <c r="A5" s="1">
        <v>104</v>
      </c>
      <c r="B5" s="1" t="s">
        <v>10</v>
      </c>
      <c r="C5" s="1" t="s">
        <v>20</v>
      </c>
      <c r="D5" s="1">
        <v>125</v>
      </c>
      <c r="E5" s="1">
        <v>800</v>
      </c>
      <c r="F5" s="1">
        <f t="shared" si="1"/>
        <v>100000</v>
      </c>
      <c r="G5" s="1" t="s">
        <v>24</v>
      </c>
    </row>
    <row r="6" spans="1:19" ht="15.75" x14ac:dyDescent="0.25">
      <c r="A6" s="1">
        <v>105</v>
      </c>
      <c r="B6" s="1" t="s">
        <v>11</v>
      </c>
      <c r="C6" s="1" t="s">
        <v>17</v>
      </c>
      <c r="D6" s="1">
        <v>462</v>
      </c>
      <c r="E6" s="1">
        <v>160</v>
      </c>
      <c r="F6" s="1">
        <f t="shared" si="1"/>
        <v>73920</v>
      </c>
      <c r="G6" s="1" t="s">
        <v>25</v>
      </c>
    </row>
    <row r="7" spans="1:19" ht="15.75" x14ac:dyDescent="0.25">
      <c r="A7" s="1">
        <v>106</v>
      </c>
      <c r="B7" s="1" t="s">
        <v>12</v>
      </c>
      <c r="C7" s="1" t="s">
        <v>18</v>
      </c>
      <c r="D7" s="1">
        <v>771</v>
      </c>
      <c r="E7" s="1">
        <v>200</v>
      </c>
      <c r="F7" s="1">
        <f t="shared" si="1"/>
        <v>154200</v>
      </c>
      <c r="G7" s="1" t="s">
        <v>26</v>
      </c>
      <c r="K7" s="1"/>
      <c r="L7" s="1"/>
      <c r="M7" s="1"/>
      <c r="N7" s="1"/>
      <c r="O7" s="1"/>
      <c r="P7" s="1"/>
      <c r="Q7" s="1"/>
    </row>
    <row r="8" spans="1:19" ht="15.75" x14ac:dyDescent="0.25">
      <c r="A8" s="1">
        <v>107</v>
      </c>
      <c r="B8" s="1" t="s">
        <v>13</v>
      </c>
      <c r="C8" s="1" t="s">
        <v>20</v>
      </c>
      <c r="D8" s="1">
        <v>451</v>
      </c>
      <c r="E8" s="1">
        <v>800</v>
      </c>
      <c r="F8" s="1">
        <f t="shared" si="1"/>
        <v>360800</v>
      </c>
      <c r="G8" s="1" t="s">
        <v>27</v>
      </c>
      <c r="L8" s="1"/>
      <c r="M8" s="1"/>
      <c r="N8" s="1"/>
      <c r="O8" s="1"/>
      <c r="P8" s="1"/>
      <c r="Q8" s="1"/>
      <c r="R8" s="1"/>
    </row>
    <row r="9" spans="1:19" ht="15.75" x14ac:dyDescent="0.25">
      <c r="A9" s="1">
        <v>108</v>
      </c>
      <c r="B9" s="1" t="s">
        <v>14</v>
      </c>
      <c r="C9" s="1" t="s">
        <v>19</v>
      </c>
      <c r="D9" s="1">
        <v>123</v>
      </c>
      <c r="E9" s="1">
        <v>130</v>
      </c>
      <c r="F9" s="1">
        <f t="shared" si="1"/>
        <v>15990</v>
      </c>
      <c r="G9" s="1" t="s">
        <v>28</v>
      </c>
      <c r="M9" s="1"/>
      <c r="N9" s="1"/>
      <c r="O9" s="1"/>
      <c r="P9" s="1"/>
      <c r="Q9" s="1"/>
      <c r="R9" s="1"/>
    </row>
    <row r="10" spans="1:19" ht="15.75" x14ac:dyDescent="0.25">
      <c r="A10" s="1">
        <v>109</v>
      </c>
      <c r="B10" s="1" t="s">
        <v>15</v>
      </c>
      <c r="C10" s="1" t="s">
        <v>17</v>
      </c>
      <c r="D10" s="1">
        <v>120</v>
      </c>
      <c r="E10" s="1">
        <v>160</v>
      </c>
      <c r="F10" s="1">
        <f t="shared" si="1"/>
        <v>19200</v>
      </c>
      <c r="G10" s="1" t="s">
        <v>29</v>
      </c>
      <c r="L10" s="1" t="s">
        <v>0</v>
      </c>
      <c r="M10" s="1" t="s">
        <v>1</v>
      </c>
      <c r="N10" s="1" t="s">
        <v>2</v>
      </c>
      <c r="O10" s="1" t="s">
        <v>3</v>
      </c>
      <c r="P10" s="1" t="s">
        <v>4</v>
      </c>
      <c r="Q10" s="1" t="s">
        <v>5</v>
      </c>
      <c r="R10" s="1" t="s">
        <v>6</v>
      </c>
      <c r="S10" s="1"/>
    </row>
    <row r="11" spans="1:19" ht="15.75" x14ac:dyDescent="0.25">
      <c r="A11" s="1">
        <v>110</v>
      </c>
      <c r="B11" s="1" t="s">
        <v>16</v>
      </c>
      <c r="C11" s="1" t="s">
        <v>18</v>
      </c>
      <c r="D11" s="1">
        <v>300</v>
      </c>
      <c r="E11" s="1">
        <v>200</v>
      </c>
      <c r="F11" s="1">
        <f t="shared" si="1"/>
        <v>60000</v>
      </c>
      <c r="G11" s="1" t="s">
        <v>21</v>
      </c>
      <c r="L11">
        <v>103</v>
      </c>
      <c r="M11" t="str">
        <f>_xlfn.XLOOKUP(L11,A1:A11,B1:B11)</f>
        <v>RUHI</v>
      </c>
      <c r="N11" t="str">
        <f t="shared" ref="N11:R11" si="2">_xlfn.XLOOKUP(M11,B1:B11,C1:C11)</f>
        <v>PEN DRIVE</v>
      </c>
      <c r="O11">
        <f t="shared" si="2"/>
        <v>135</v>
      </c>
      <c r="P11">
        <f t="shared" si="2"/>
        <v>130</v>
      </c>
      <c r="Q11">
        <f t="shared" si="2"/>
        <v>17550</v>
      </c>
      <c r="R11" t="str">
        <f t="shared" si="2"/>
        <v>LACKNOW</v>
      </c>
    </row>
    <row r="13" spans="1:19" x14ac:dyDescent="0.25">
      <c r="H13" t="s">
        <v>30</v>
      </c>
      <c r="I13" t="s">
        <v>1</v>
      </c>
    </row>
    <row r="14" spans="1:19" ht="15.75" x14ac:dyDescent="0.25">
      <c r="B14" s="1" t="s">
        <v>1</v>
      </c>
      <c r="C14" s="1" t="s">
        <v>5</v>
      </c>
      <c r="D14" s="1"/>
      <c r="E14" s="1"/>
      <c r="F14" s="1"/>
      <c r="H14">
        <v>108</v>
      </c>
      <c r="I14" t="str">
        <f>INDEX(A1:G11,MATCH(H14,A1:A11,0),MATCH(I13,A1:G1,0))</f>
        <v>RAKHI</v>
      </c>
    </row>
    <row r="15" spans="1:19" ht="15.75" x14ac:dyDescent="0.25">
      <c r="B15" s="1" t="s">
        <v>13</v>
      </c>
      <c r="C15">
        <f>INDEX(A1:G11,MATCH(B15,B1:B11,0),MATCH(C14,A1:G1,0))</f>
        <v>360800</v>
      </c>
    </row>
    <row r="17" spans="4:8" x14ac:dyDescent="0.25">
      <c r="D17" t="s">
        <v>31</v>
      </c>
      <c r="E17" t="s">
        <v>6</v>
      </c>
    </row>
    <row r="18" spans="4:8" x14ac:dyDescent="0.25">
      <c r="D18">
        <v>107</v>
      </c>
      <c r="E18" t="str">
        <f>INDEX(A1:G11,MATCH(D18,A1:A11,0),MATCH(E17,A1:G1,0))</f>
        <v>PUNJAB</v>
      </c>
    </row>
    <row r="20" spans="4:8" ht="15.75" x14ac:dyDescent="0.25">
      <c r="F20" s="1"/>
      <c r="G20" s="1"/>
      <c r="H2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5D2E-DBBD-4496-9F81-F6B089F5BFE8}">
  <dimension ref="A1:E8"/>
  <sheetViews>
    <sheetView tabSelected="1" workbookViewId="0"/>
  </sheetViews>
  <sheetFormatPr defaultRowHeight="15" x14ac:dyDescent="0.25"/>
  <cols>
    <col min="3" max="3" width="16.42578125" customWidth="1"/>
    <col min="4" max="4" width="31.140625" customWidth="1"/>
    <col min="5" max="5" width="31.28515625" customWidth="1"/>
  </cols>
  <sheetData>
    <row r="1" spans="1:5" x14ac:dyDescent="0.25">
      <c r="A1" t="s">
        <v>128</v>
      </c>
      <c r="B1" t="s">
        <v>129</v>
      </c>
      <c r="C1" t="s">
        <v>130</v>
      </c>
      <c r="D1" t="s">
        <v>131</v>
      </c>
      <c r="E1" t="s">
        <v>132</v>
      </c>
    </row>
    <row r="2" spans="1:5" x14ac:dyDescent="0.25">
      <c r="A2">
        <v>2011</v>
      </c>
      <c r="B2">
        <v>5845</v>
      </c>
    </row>
    <row r="3" spans="1:5" x14ac:dyDescent="0.25">
      <c r="A3">
        <v>2012</v>
      </c>
      <c r="B3">
        <v>5698</v>
      </c>
    </row>
    <row r="4" spans="1:5" x14ac:dyDescent="0.25">
      <c r="A4">
        <v>2013</v>
      </c>
      <c r="B4">
        <v>4581</v>
      </c>
    </row>
    <row r="5" spans="1:5" x14ac:dyDescent="0.25">
      <c r="A5">
        <v>2014</v>
      </c>
      <c r="B5">
        <v>5246</v>
      </c>
    </row>
    <row r="6" spans="1:5" x14ac:dyDescent="0.25">
      <c r="A6">
        <v>2015</v>
      </c>
      <c r="B6">
        <v>6584</v>
      </c>
      <c r="C6">
        <v>6584</v>
      </c>
      <c r="D6" s="79">
        <v>6584</v>
      </c>
      <c r="E6" s="79">
        <v>6584</v>
      </c>
    </row>
    <row r="7" spans="1:5" x14ac:dyDescent="0.25">
      <c r="A7">
        <v>2016</v>
      </c>
      <c r="C7">
        <f>_xlfn.FORECAST.ETS(A7,$B$2:$B$6,$A$2:$A$6,1,1)</f>
        <v>6228.2811806434847</v>
      </c>
      <c r="D7" s="79">
        <f>C7-_xlfn.FORECAST.ETS.CONFINT(A7,$B$2:$B$6,$A$2:$A$6,0.95,1,1)</f>
        <v>4636.9798666287825</v>
      </c>
      <c r="E7" s="79">
        <f>C7+_xlfn.FORECAST.ETS.CONFINT(A7,$B$2:$B$6,$A$2:$A$6,0.95,1,1)</f>
        <v>7819.582494658187</v>
      </c>
    </row>
    <row r="8" spans="1:5" x14ac:dyDescent="0.25">
      <c r="A8">
        <v>2017</v>
      </c>
      <c r="C8">
        <f>_xlfn.FORECAST.ETS(A8,$B$2:$B$6,$A$2:$A$6,1,1)</f>
        <v>6393.3108880272357</v>
      </c>
      <c r="D8" s="79">
        <f>C8-_xlfn.FORECAST.ETS.CONFINT(A8,$B$2:$B$6,$A$2:$A$6,0.95,1,1)</f>
        <v>4752.6483644838236</v>
      </c>
      <c r="E8" s="79">
        <f>C8+_xlfn.FORECAST.ETS.CONFINT(A8,$B$2:$B$6,$A$2:$A$6,0.95,1,1)</f>
        <v>8033.9734115706478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777A-19DB-4533-8D7C-208DD8F07EF2}">
  <dimension ref="D2:E7"/>
  <sheetViews>
    <sheetView workbookViewId="0">
      <selection activeCell="D2" sqref="D2:E7"/>
    </sheetView>
  </sheetViews>
  <sheetFormatPr defaultRowHeight="15" x14ac:dyDescent="0.25"/>
  <sheetData>
    <row r="2" spans="4:5" x14ac:dyDescent="0.25">
      <c r="D2" t="s">
        <v>128</v>
      </c>
      <c r="E2" t="s">
        <v>129</v>
      </c>
    </row>
    <row r="3" spans="4:5" x14ac:dyDescent="0.25">
      <c r="D3">
        <v>2011</v>
      </c>
      <c r="E3">
        <v>5845</v>
      </c>
    </row>
    <row r="4" spans="4:5" x14ac:dyDescent="0.25">
      <c r="D4">
        <v>2012</v>
      </c>
      <c r="E4">
        <v>5698</v>
      </c>
    </row>
    <row r="5" spans="4:5" x14ac:dyDescent="0.25">
      <c r="D5">
        <v>2013</v>
      </c>
      <c r="E5">
        <v>4581</v>
      </c>
    </row>
    <row r="6" spans="4:5" x14ac:dyDescent="0.25">
      <c r="D6">
        <v>2014</v>
      </c>
      <c r="E6">
        <v>5246</v>
      </c>
    </row>
    <row r="7" spans="4:5" x14ac:dyDescent="0.25">
      <c r="D7">
        <v>2015</v>
      </c>
      <c r="E7">
        <v>6584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D1B1-8A76-462A-9AF0-61998344325D}">
  <dimension ref="A1:K35"/>
  <sheetViews>
    <sheetView topLeftCell="A16" workbookViewId="0">
      <selection activeCell="B35" sqref="B35"/>
    </sheetView>
  </sheetViews>
  <sheetFormatPr defaultRowHeight="15" x14ac:dyDescent="0.25"/>
  <cols>
    <col min="1" max="1" width="19.85546875" customWidth="1"/>
    <col min="2" max="2" width="22" customWidth="1"/>
    <col min="3" max="3" width="20.7109375" customWidth="1"/>
    <col min="4" max="4" width="21.140625" customWidth="1"/>
    <col min="5" max="5" width="18" customWidth="1"/>
    <col min="6" max="6" width="20" customWidth="1"/>
    <col min="7" max="7" width="14.5703125" customWidth="1"/>
  </cols>
  <sheetData>
    <row r="1" spans="1:7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x14ac:dyDescent="0.25">
      <c r="A2" s="1">
        <v>101</v>
      </c>
      <c r="B2" s="1" t="s">
        <v>7</v>
      </c>
      <c r="C2" s="1" t="s">
        <v>17</v>
      </c>
      <c r="D2" s="1">
        <v>200</v>
      </c>
      <c r="E2" s="1">
        <v>160</v>
      </c>
      <c r="F2" s="1">
        <f>D2*E2</f>
        <v>32000</v>
      </c>
      <c r="G2" s="1" t="s">
        <v>21</v>
      </c>
    </row>
    <row r="3" spans="1:7" ht="15.75" x14ac:dyDescent="0.25">
      <c r="A3" s="1">
        <v>102</v>
      </c>
      <c r="B3" s="1" t="s">
        <v>8</v>
      </c>
      <c r="C3" s="1" t="s">
        <v>18</v>
      </c>
      <c r="D3" s="1">
        <v>420</v>
      </c>
      <c r="E3" s="1">
        <v>200</v>
      </c>
      <c r="F3" s="1">
        <f t="shared" ref="F3:F11" si="0">D3*E3</f>
        <v>84000</v>
      </c>
      <c r="G3" s="1" t="s">
        <v>22</v>
      </c>
    </row>
    <row r="4" spans="1:7" ht="15.75" x14ac:dyDescent="0.25">
      <c r="A4" s="1">
        <v>103</v>
      </c>
      <c r="B4" s="1" t="s">
        <v>9</v>
      </c>
      <c r="C4" s="1" t="s">
        <v>19</v>
      </c>
      <c r="D4" s="1">
        <v>135</v>
      </c>
      <c r="E4" s="1">
        <v>130</v>
      </c>
      <c r="F4" s="1">
        <f t="shared" si="0"/>
        <v>17550</v>
      </c>
      <c r="G4" s="1" t="s">
        <v>23</v>
      </c>
    </row>
    <row r="5" spans="1:7" ht="15.75" x14ac:dyDescent="0.25">
      <c r="A5" s="1">
        <v>104</v>
      </c>
      <c r="B5" s="1" t="s">
        <v>10</v>
      </c>
      <c r="C5" s="1" t="s">
        <v>20</v>
      </c>
      <c r="D5" s="1">
        <v>125</v>
      </c>
      <c r="E5" s="1">
        <v>800</v>
      </c>
      <c r="F5" s="1">
        <f t="shared" si="0"/>
        <v>100000</v>
      </c>
      <c r="G5" s="1" t="s">
        <v>24</v>
      </c>
    </row>
    <row r="6" spans="1:7" ht="15.75" x14ac:dyDescent="0.25">
      <c r="A6" s="1">
        <v>105</v>
      </c>
      <c r="B6" s="1" t="s">
        <v>11</v>
      </c>
      <c r="C6" s="1" t="s">
        <v>17</v>
      </c>
      <c r="D6" s="1">
        <v>462</v>
      </c>
      <c r="E6" s="1">
        <v>160</v>
      </c>
      <c r="F6" s="1">
        <f t="shared" si="0"/>
        <v>73920</v>
      </c>
      <c r="G6" s="1" t="s">
        <v>25</v>
      </c>
    </row>
    <row r="7" spans="1:7" ht="15.75" x14ac:dyDescent="0.25">
      <c r="A7" s="1">
        <v>106</v>
      </c>
      <c r="B7" s="1" t="s">
        <v>12</v>
      </c>
      <c r="C7" s="1" t="s">
        <v>18</v>
      </c>
      <c r="D7" s="1">
        <v>771</v>
      </c>
      <c r="E7" s="1">
        <v>200</v>
      </c>
      <c r="F7" s="1">
        <f t="shared" si="0"/>
        <v>154200</v>
      </c>
      <c r="G7" s="1" t="s">
        <v>26</v>
      </c>
    </row>
    <row r="8" spans="1:7" ht="15.75" x14ac:dyDescent="0.25">
      <c r="A8" s="1">
        <v>107</v>
      </c>
      <c r="B8" s="1" t="s">
        <v>13</v>
      </c>
      <c r="C8" s="1" t="s">
        <v>20</v>
      </c>
      <c r="D8" s="1">
        <v>451</v>
      </c>
      <c r="E8" s="1">
        <v>800</v>
      </c>
      <c r="F8" s="1">
        <f t="shared" si="0"/>
        <v>360800</v>
      </c>
      <c r="G8" s="1" t="s">
        <v>27</v>
      </c>
    </row>
    <row r="9" spans="1:7" ht="15.75" x14ac:dyDescent="0.25">
      <c r="A9" s="1">
        <v>108</v>
      </c>
      <c r="B9" s="1" t="s">
        <v>14</v>
      </c>
      <c r="C9" s="1" t="s">
        <v>19</v>
      </c>
      <c r="D9" s="1">
        <v>123</v>
      </c>
      <c r="E9" s="1">
        <v>130</v>
      </c>
      <c r="F9" s="1">
        <f t="shared" si="0"/>
        <v>15990</v>
      </c>
      <c r="G9" s="1" t="s">
        <v>28</v>
      </c>
    </row>
    <row r="10" spans="1:7" ht="15.75" x14ac:dyDescent="0.25">
      <c r="A10" s="1">
        <v>109</v>
      </c>
      <c r="B10" s="1" t="s">
        <v>15</v>
      </c>
      <c r="C10" s="1" t="s">
        <v>17</v>
      </c>
      <c r="D10" s="1">
        <v>120</v>
      </c>
      <c r="E10" s="1">
        <v>160</v>
      </c>
      <c r="F10" s="1">
        <f t="shared" si="0"/>
        <v>19200</v>
      </c>
      <c r="G10" s="1" t="s">
        <v>29</v>
      </c>
    </row>
    <row r="11" spans="1:7" ht="15.75" x14ac:dyDescent="0.25">
      <c r="A11" s="1">
        <v>110</v>
      </c>
      <c r="B11" s="1" t="s">
        <v>16</v>
      </c>
      <c r="C11" s="1" t="s">
        <v>18</v>
      </c>
      <c r="D11" s="1">
        <v>300</v>
      </c>
      <c r="E11" s="1">
        <v>200</v>
      </c>
      <c r="F11" s="1">
        <f t="shared" si="0"/>
        <v>60000</v>
      </c>
      <c r="G11" s="1" t="s">
        <v>21</v>
      </c>
    </row>
    <row r="15" spans="1:7" ht="18.75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</row>
    <row r="16" spans="1:7" x14ac:dyDescent="0.25">
      <c r="A16">
        <v>104</v>
      </c>
      <c r="B16" t="str">
        <f>VLOOKUP(A16,A1:G11,2,FALSE)</f>
        <v>RUCHI</v>
      </c>
      <c r="C16" t="str">
        <f t="shared" ref="C16:G16" si="1">VLOOKUP(B16,B1:H11,2,FALSE)</f>
        <v>HEADPHONE</v>
      </c>
      <c r="D16">
        <f t="shared" si="1"/>
        <v>125</v>
      </c>
      <c r="E16">
        <f t="shared" si="1"/>
        <v>800</v>
      </c>
      <c r="F16">
        <f t="shared" si="1"/>
        <v>100000</v>
      </c>
      <c r="G16" t="str">
        <f t="shared" si="1"/>
        <v>MUMBAI</v>
      </c>
    </row>
    <row r="20" spans="1:11" ht="18.75" x14ac:dyDescent="0.3">
      <c r="A20" s="2" t="s">
        <v>0</v>
      </c>
      <c r="B20" s="1">
        <v>101</v>
      </c>
      <c r="C20" s="1">
        <v>102</v>
      </c>
      <c r="D20" s="1">
        <v>103</v>
      </c>
      <c r="E20" s="1">
        <v>104</v>
      </c>
      <c r="F20" s="1">
        <v>105</v>
      </c>
      <c r="G20" s="1">
        <v>106</v>
      </c>
      <c r="H20" s="1">
        <v>107</v>
      </c>
      <c r="I20" s="1">
        <v>108</v>
      </c>
      <c r="J20" s="1">
        <v>109</v>
      </c>
      <c r="K20" s="1">
        <v>110</v>
      </c>
    </row>
    <row r="21" spans="1:11" ht="18.75" x14ac:dyDescent="0.3">
      <c r="A21" s="2" t="s">
        <v>1</v>
      </c>
      <c r="B21" s="1" t="s">
        <v>7</v>
      </c>
      <c r="C21" s="1" t="s">
        <v>8</v>
      </c>
      <c r="D21" s="1" t="s">
        <v>9</v>
      </c>
      <c r="E21" s="1" t="s">
        <v>10</v>
      </c>
      <c r="F21" s="1" t="s">
        <v>11</v>
      </c>
      <c r="G21" s="1" t="s">
        <v>12</v>
      </c>
      <c r="H21" s="1" t="s">
        <v>13</v>
      </c>
      <c r="I21" s="1" t="s">
        <v>14</v>
      </c>
      <c r="J21" s="1" t="s">
        <v>15</v>
      </c>
      <c r="K21" s="1" t="s">
        <v>16</v>
      </c>
    </row>
    <row r="22" spans="1:11" ht="18.75" x14ac:dyDescent="0.3">
      <c r="A22" s="2" t="s">
        <v>2</v>
      </c>
      <c r="B22" s="1" t="s">
        <v>17</v>
      </c>
      <c r="C22" s="1" t="s">
        <v>18</v>
      </c>
      <c r="D22" s="1" t="s">
        <v>19</v>
      </c>
      <c r="E22" s="1" t="s">
        <v>20</v>
      </c>
      <c r="F22" s="1" t="s">
        <v>17</v>
      </c>
      <c r="G22" s="1" t="s">
        <v>18</v>
      </c>
      <c r="H22" s="1" t="s">
        <v>20</v>
      </c>
      <c r="I22" s="1" t="s">
        <v>19</v>
      </c>
      <c r="J22" s="1" t="s">
        <v>17</v>
      </c>
      <c r="K22" s="1" t="s">
        <v>18</v>
      </c>
    </row>
    <row r="23" spans="1:11" ht="18.75" x14ac:dyDescent="0.3">
      <c r="A23" s="2" t="s">
        <v>3</v>
      </c>
      <c r="B23" s="1">
        <v>200</v>
      </c>
      <c r="C23" s="1">
        <v>420</v>
      </c>
      <c r="D23" s="1">
        <v>135</v>
      </c>
      <c r="E23" s="1">
        <v>125</v>
      </c>
      <c r="F23" s="1">
        <v>462</v>
      </c>
      <c r="G23" s="1">
        <v>771</v>
      </c>
      <c r="H23" s="1">
        <v>451</v>
      </c>
      <c r="I23" s="1">
        <v>123</v>
      </c>
      <c r="J23" s="1">
        <v>120</v>
      </c>
      <c r="K23" s="1">
        <v>300</v>
      </c>
    </row>
    <row r="24" spans="1:11" ht="18.75" x14ac:dyDescent="0.3">
      <c r="A24" s="2" t="s">
        <v>4</v>
      </c>
      <c r="B24" s="1">
        <v>160</v>
      </c>
      <c r="C24" s="1">
        <v>200</v>
      </c>
      <c r="D24" s="1">
        <v>130</v>
      </c>
      <c r="E24" s="1">
        <v>800</v>
      </c>
      <c r="F24" s="1">
        <v>160</v>
      </c>
      <c r="G24" s="1">
        <v>200</v>
      </c>
      <c r="H24" s="1">
        <v>800</v>
      </c>
      <c r="I24" s="1">
        <v>130</v>
      </c>
      <c r="J24" s="1">
        <v>160</v>
      </c>
      <c r="K24" s="1">
        <v>200</v>
      </c>
    </row>
    <row r="25" spans="1:11" ht="18.75" x14ac:dyDescent="0.3">
      <c r="A25" s="2" t="s">
        <v>5</v>
      </c>
      <c r="B25" s="1">
        <f t="shared" ref="B25:K25" si="2">B23*B24</f>
        <v>32000</v>
      </c>
      <c r="C25" s="1">
        <f t="shared" si="2"/>
        <v>84000</v>
      </c>
      <c r="D25" s="1">
        <f t="shared" si="2"/>
        <v>17550</v>
      </c>
      <c r="E25" s="1">
        <f t="shared" si="2"/>
        <v>100000</v>
      </c>
      <c r="F25" s="1">
        <f t="shared" si="2"/>
        <v>73920</v>
      </c>
      <c r="G25" s="1">
        <f t="shared" si="2"/>
        <v>154200</v>
      </c>
      <c r="H25" s="1">
        <f t="shared" si="2"/>
        <v>360800</v>
      </c>
      <c r="I25" s="1">
        <f t="shared" si="2"/>
        <v>15990</v>
      </c>
      <c r="J25" s="1">
        <f t="shared" si="2"/>
        <v>19200</v>
      </c>
      <c r="K25" s="1">
        <f t="shared" si="2"/>
        <v>60000</v>
      </c>
    </row>
    <row r="26" spans="1:11" ht="18.75" x14ac:dyDescent="0.3">
      <c r="A26" s="2" t="s">
        <v>6</v>
      </c>
      <c r="B26" s="1" t="s">
        <v>21</v>
      </c>
      <c r="C26" s="1" t="s">
        <v>22</v>
      </c>
      <c r="D26" s="1" t="s">
        <v>23</v>
      </c>
      <c r="E26" s="1" t="s">
        <v>24</v>
      </c>
      <c r="F26" s="1" t="s">
        <v>25</v>
      </c>
      <c r="G26" s="1" t="s">
        <v>26</v>
      </c>
      <c r="H26" s="1" t="s">
        <v>27</v>
      </c>
      <c r="I26" s="1" t="s">
        <v>28</v>
      </c>
      <c r="J26" s="1" t="s">
        <v>29</v>
      </c>
      <c r="K26" s="1" t="s">
        <v>21</v>
      </c>
    </row>
    <row r="29" spans="1:11" ht="18.75" x14ac:dyDescent="0.3">
      <c r="A29" s="2" t="s">
        <v>0</v>
      </c>
      <c r="B29">
        <v>101</v>
      </c>
    </row>
    <row r="30" spans="1:11" ht="18.75" x14ac:dyDescent="0.3">
      <c r="A30" s="2" t="s">
        <v>1</v>
      </c>
      <c r="B30" t="str">
        <f>HLOOKUP(B29,A20:K26,2,FALSE)</f>
        <v>PIHU</v>
      </c>
    </row>
    <row r="31" spans="1:11" ht="18.75" x14ac:dyDescent="0.3">
      <c r="A31" s="2" t="s">
        <v>2</v>
      </c>
      <c r="B31" t="str">
        <f t="shared" ref="B31:B34" si="3">HLOOKUP(B30,A21:K27,2,FALSE)</f>
        <v>KEYBOARD</v>
      </c>
    </row>
    <row r="32" spans="1:11" ht="18.75" x14ac:dyDescent="0.3">
      <c r="A32" s="2" t="s">
        <v>3</v>
      </c>
      <c r="B32">
        <f t="shared" si="3"/>
        <v>200</v>
      </c>
    </row>
    <row r="33" spans="1:2" ht="18.75" x14ac:dyDescent="0.3">
      <c r="A33" s="2" t="s">
        <v>4</v>
      </c>
      <c r="B33">
        <f t="shared" si="3"/>
        <v>160</v>
      </c>
    </row>
    <row r="34" spans="1:2" ht="18.75" x14ac:dyDescent="0.3">
      <c r="A34" s="2" t="s">
        <v>5</v>
      </c>
      <c r="B34">
        <f t="shared" si="3"/>
        <v>32000</v>
      </c>
    </row>
    <row r="35" spans="1:2" ht="18.75" x14ac:dyDescent="0.3">
      <c r="A35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0901-B433-42BC-80F8-1C72B91B04F7}">
  <dimension ref="A1:G19"/>
  <sheetViews>
    <sheetView topLeftCell="A7" workbookViewId="0">
      <selection activeCell="B19" sqref="B19"/>
    </sheetView>
  </sheetViews>
  <sheetFormatPr defaultRowHeight="15" x14ac:dyDescent="0.25"/>
  <cols>
    <col min="1" max="1" width="16.5703125" bestFit="1" customWidth="1"/>
    <col min="2" max="2" width="13.85546875" bestFit="1" customWidth="1"/>
    <col min="5" max="5" width="13.42578125" bestFit="1" customWidth="1"/>
  </cols>
  <sheetData>
    <row r="1" spans="1:7" ht="15.75" x14ac:dyDescent="0.25">
      <c r="A1" s="3" t="s">
        <v>32</v>
      </c>
      <c r="B1" s="4" t="s">
        <v>33</v>
      </c>
      <c r="E1" s="5" t="s">
        <v>41</v>
      </c>
      <c r="F1" s="5" t="s">
        <v>42</v>
      </c>
      <c r="G1" s="5" t="s">
        <v>43</v>
      </c>
    </row>
    <row r="2" spans="1:7" ht="17.25" x14ac:dyDescent="0.3">
      <c r="A2" s="1">
        <v>101</v>
      </c>
      <c r="B2" s="1" t="s">
        <v>34</v>
      </c>
      <c r="E2" s="1" t="s">
        <v>34</v>
      </c>
      <c r="F2" s="5" t="s">
        <v>44</v>
      </c>
      <c r="G2" s="6" t="s">
        <v>46</v>
      </c>
    </row>
    <row r="3" spans="1:7" ht="17.25" x14ac:dyDescent="0.3">
      <c r="A3" s="1">
        <v>102</v>
      </c>
      <c r="B3" s="1" t="s">
        <v>35</v>
      </c>
      <c r="E3" s="1" t="s">
        <v>35</v>
      </c>
      <c r="F3" s="5" t="s">
        <v>44</v>
      </c>
      <c r="G3" s="6" t="s">
        <v>47</v>
      </c>
    </row>
    <row r="4" spans="1:7" ht="17.25" x14ac:dyDescent="0.3">
      <c r="A4" s="1">
        <v>103</v>
      </c>
      <c r="B4" s="1" t="s">
        <v>36</v>
      </c>
      <c r="E4" s="1" t="s">
        <v>36</v>
      </c>
      <c r="F4" s="5" t="s">
        <v>45</v>
      </c>
      <c r="G4" s="6" t="s">
        <v>46</v>
      </c>
    </row>
    <row r="5" spans="1:7" ht="17.25" x14ac:dyDescent="0.3">
      <c r="A5" s="1">
        <v>104</v>
      </c>
      <c r="B5" s="1" t="s">
        <v>37</v>
      </c>
      <c r="E5" s="1" t="s">
        <v>37</v>
      </c>
      <c r="F5" s="5" t="s">
        <v>44</v>
      </c>
      <c r="G5" s="6" t="s">
        <v>48</v>
      </c>
    </row>
    <row r="6" spans="1:7" ht="17.25" x14ac:dyDescent="0.3">
      <c r="A6" s="1">
        <v>105</v>
      </c>
      <c r="B6" s="1" t="s">
        <v>38</v>
      </c>
      <c r="E6" s="1" t="s">
        <v>38</v>
      </c>
      <c r="F6" s="5" t="s">
        <v>45</v>
      </c>
      <c r="G6" s="6" t="s">
        <v>46</v>
      </c>
    </row>
    <row r="7" spans="1:7" ht="17.25" x14ac:dyDescent="0.3">
      <c r="A7" s="1">
        <v>106</v>
      </c>
      <c r="B7" s="1" t="s">
        <v>39</v>
      </c>
      <c r="E7" s="1" t="s">
        <v>39</v>
      </c>
      <c r="F7" s="5" t="s">
        <v>44</v>
      </c>
      <c r="G7" s="6" t="s">
        <v>49</v>
      </c>
    </row>
    <row r="8" spans="1:7" ht="17.25" x14ac:dyDescent="0.3">
      <c r="A8" s="1">
        <v>107</v>
      </c>
      <c r="B8" s="1" t="s">
        <v>40</v>
      </c>
      <c r="E8" s="1" t="s">
        <v>40</v>
      </c>
      <c r="F8" s="5" t="s">
        <v>45</v>
      </c>
      <c r="G8" s="6" t="s">
        <v>46</v>
      </c>
    </row>
    <row r="12" spans="1:7" x14ac:dyDescent="0.25">
      <c r="A12" s="7" t="s">
        <v>50</v>
      </c>
      <c r="B12" s="7">
        <v>101</v>
      </c>
    </row>
    <row r="13" spans="1:7" x14ac:dyDescent="0.25">
      <c r="A13" s="7" t="s">
        <v>42</v>
      </c>
      <c r="B13" s="7" t="str">
        <f>VLOOKUP(VLOOKUP($B$12,$A$1:$B$8,2,0),$E$1:$G$8,2,0)</f>
        <v>pass</v>
      </c>
    </row>
    <row r="14" spans="1:7" x14ac:dyDescent="0.25">
      <c r="A14" s="7" t="s">
        <v>43</v>
      </c>
      <c r="B14" s="7" t="str">
        <f>VLOOKUP(VLOOKUP($B$12,$A$1:$B$8,2,0),$E$1:$G$8,3,0)</f>
        <v>a</v>
      </c>
    </row>
    <row r="17" spans="1:2" x14ac:dyDescent="0.25">
      <c r="A17" s="8" t="s">
        <v>50</v>
      </c>
      <c r="B17" s="8">
        <v>105</v>
      </c>
    </row>
    <row r="18" spans="1:2" x14ac:dyDescent="0.25">
      <c r="A18" s="8" t="s">
        <v>42</v>
      </c>
      <c r="B18" s="8" t="str">
        <f>VLOOKUP(VLOOKUP($B$17,$A$1:$B$8,2),$E$1:$G$8,2,0)</f>
        <v>fail</v>
      </c>
    </row>
    <row r="19" spans="1:2" x14ac:dyDescent="0.25">
      <c r="A19" s="8" t="s">
        <v>43</v>
      </c>
      <c r="B19" s="8" t="str">
        <f>VLOOKUP(VLOOKUP($B$17,$A$1:$B$8,2),$E$1:$G$8,3,0)</f>
        <v>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52DA-E3EA-4290-A432-E421D2AD8B6F}">
  <dimension ref="A1:J11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3" max="3" width="11" bestFit="1" customWidth="1"/>
    <col min="9" max="9" width="13.7109375" bestFit="1" customWidth="1"/>
    <col min="10" max="10" width="14.28515625" bestFit="1" customWidth="1"/>
  </cols>
  <sheetData>
    <row r="1" spans="1:10" x14ac:dyDescent="0.25">
      <c r="A1" t="s">
        <v>51</v>
      </c>
      <c r="B1" t="s">
        <v>63</v>
      </c>
      <c r="C1" t="s">
        <v>64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5">
      <c r="A2" t="s">
        <v>60</v>
      </c>
      <c r="B2" t="str">
        <f>LEFT(A2,5)</f>
        <v>RICHA</v>
      </c>
      <c r="C2" t="str">
        <f>RIGHT(A2,5)</f>
        <v>SINGH</v>
      </c>
      <c r="D2" t="str">
        <f>MID(A2,5,5)</f>
        <v>A342S</v>
      </c>
      <c r="E2">
        <f>FIND(A7,A2)</f>
        <v>8</v>
      </c>
      <c r="F2">
        <f>LEN(A2)</f>
        <v>13</v>
      </c>
      <c r="G2" t="str">
        <f>UPPER(B2)</f>
        <v>RICHA</v>
      </c>
      <c r="H2" t="str">
        <f>LOWER(G2)</f>
        <v>richa</v>
      </c>
      <c r="I2" t="str">
        <f>PROPER(A2)</f>
        <v>Richa342Singh</v>
      </c>
      <c r="J2" t="str">
        <f>CONCATENATE(G2," ",C2)</f>
        <v>RICHA SINGH</v>
      </c>
    </row>
    <row r="3" spans="1:10" x14ac:dyDescent="0.25">
      <c r="A3" t="s">
        <v>59</v>
      </c>
      <c r="B3" t="str">
        <f>LEFT(A3,4)</f>
        <v>PIHU</v>
      </c>
      <c r="C3" t="str">
        <f t="shared" ref="C3:C4" si="0">RIGHT(A3,5)</f>
        <v>YADAV</v>
      </c>
      <c r="D3" t="str">
        <f t="shared" ref="D3:D5" si="1">MID(A3,5,5)</f>
        <v>008YA</v>
      </c>
      <c r="E3">
        <f>FIND(A8,A3)</f>
        <v>5</v>
      </c>
      <c r="F3">
        <f t="shared" ref="F3:F4" si="2">LEN(A3)</f>
        <v>12</v>
      </c>
      <c r="G3" t="str">
        <f t="shared" ref="G3:G5" si="3">UPPER(B3)</f>
        <v>PIHU</v>
      </c>
      <c r="H3" t="str">
        <f t="shared" ref="H3:H5" si="4">LOWER(G3)</f>
        <v>pihu</v>
      </c>
      <c r="I3" t="str">
        <f t="shared" ref="I3:I5" si="5">PROPER(A3)</f>
        <v>Pihu008Yadav</v>
      </c>
      <c r="J3" t="str">
        <f t="shared" ref="J3:J5" si="6">CONCATENATE(G3," ",C3)</f>
        <v>PIHU YADAV</v>
      </c>
    </row>
    <row r="4" spans="1:10" x14ac:dyDescent="0.25">
      <c r="A4" t="s">
        <v>61</v>
      </c>
      <c r="B4" t="str">
        <f>LEFT(A4,6)</f>
        <v>SUNITA</v>
      </c>
      <c r="C4" t="str">
        <f t="shared" si="0"/>
        <v>27RAO</v>
      </c>
      <c r="D4" t="str">
        <f t="shared" si="1"/>
        <v>TA327</v>
      </c>
      <c r="E4">
        <f>FIND(A9,A4)</f>
        <v>7</v>
      </c>
      <c r="F4">
        <f t="shared" si="2"/>
        <v>12</v>
      </c>
      <c r="G4" t="str">
        <f t="shared" si="3"/>
        <v>SUNITA</v>
      </c>
      <c r="H4" t="str">
        <f t="shared" si="4"/>
        <v>sunita</v>
      </c>
      <c r="I4" t="str">
        <f t="shared" si="5"/>
        <v>Sunita327Rao</v>
      </c>
      <c r="J4" t="str">
        <f t="shared" si="6"/>
        <v>SUNITA 27RAO</v>
      </c>
    </row>
    <row r="5" spans="1:10" x14ac:dyDescent="0.25">
      <c r="A5" t="s">
        <v>62</v>
      </c>
      <c r="B5" t="str">
        <f>LEFT(A5,4)</f>
        <v>RITU</v>
      </c>
      <c r="C5" t="str">
        <f>RIGHT(A5,6)</f>
        <v>KHANNA</v>
      </c>
      <c r="D5" t="str">
        <f t="shared" si="1"/>
        <v>123KH</v>
      </c>
      <c r="E5">
        <f>FIND(A10,A5)</f>
        <v>6</v>
      </c>
      <c r="F5">
        <f>LEN(A5)</f>
        <v>13</v>
      </c>
      <c r="G5" t="str">
        <f t="shared" si="3"/>
        <v>RITU</v>
      </c>
      <c r="H5" t="str">
        <f t="shared" si="4"/>
        <v>ritu</v>
      </c>
      <c r="I5" t="str">
        <f t="shared" si="5"/>
        <v>Ritu123Khanna</v>
      </c>
      <c r="J5" t="str">
        <f t="shared" si="6"/>
        <v>RITU KHANNA</v>
      </c>
    </row>
    <row r="7" spans="1:10" x14ac:dyDescent="0.25">
      <c r="A7">
        <v>2</v>
      </c>
    </row>
    <row r="8" spans="1:10" x14ac:dyDescent="0.25">
      <c r="A8">
        <v>0</v>
      </c>
    </row>
    <row r="9" spans="1:10" x14ac:dyDescent="0.25">
      <c r="A9">
        <v>3</v>
      </c>
    </row>
    <row r="10" spans="1:10" x14ac:dyDescent="0.25">
      <c r="A10">
        <v>2</v>
      </c>
    </row>
    <row r="11" spans="1:10" x14ac:dyDescent="0.25">
      <c r="A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160D-6225-4DA8-95AA-E06ED5D88C37}">
  <dimension ref="A1:L34"/>
  <sheetViews>
    <sheetView topLeftCell="A7" workbookViewId="0">
      <selection activeCell="J30" sqref="J30"/>
    </sheetView>
  </sheetViews>
  <sheetFormatPr defaultRowHeight="15" x14ac:dyDescent="0.25"/>
  <cols>
    <col min="8" max="8" width="11.140625" customWidth="1"/>
    <col min="9" max="9" width="18.28515625" customWidth="1"/>
  </cols>
  <sheetData>
    <row r="1" spans="1:12" ht="28.5" customHeight="1" x14ac:dyDescent="0.25">
      <c r="A1" s="41" t="s">
        <v>65</v>
      </c>
      <c r="B1" s="42"/>
      <c r="C1" s="42"/>
      <c r="D1" s="42"/>
      <c r="E1" s="42"/>
      <c r="F1" s="42"/>
      <c r="G1" s="42"/>
      <c r="H1" s="42"/>
      <c r="I1" s="42"/>
    </row>
    <row r="2" spans="1:12" ht="20.25" customHeight="1" x14ac:dyDescent="0.25">
      <c r="A2" s="42"/>
      <c r="B2" s="42"/>
      <c r="C2" s="42"/>
      <c r="D2" s="42"/>
      <c r="E2" s="42"/>
      <c r="F2" s="42"/>
      <c r="G2" s="42"/>
      <c r="H2" s="42"/>
      <c r="I2" s="42"/>
    </row>
    <row r="3" spans="1:12" ht="15" customHeight="1" x14ac:dyDescent="0.25">
      <c r="A3" s="36" t="s">
        <v>66</v>
      </c>
      <c r="B3" s="36"/>
      <c r="C3" s="36"/>
      <c r="D3" s="36"/>
      <c r="E3" s="36"/>
      <c r="F3" s="36"/>
      <c r="G3" s="36"/>
      <c r="H3" s="36"/>
      <c r="I3" s="36"/>
    </row>
    <row r="4" spans="1:12" ht="13.5" customHeight="1" x14ac:dyDescent="0.25">
      <c r="A4" s="36" t="s">
        <v>67</v>
      </c>
      <c r="B4" s="36"/>
      <c r="C4" s="36"/>
      <c r="D4" s="36"/>
      <c r="E4" s="36"/>
      <c r="F4" s="36"/>
      <c r="G4" s="36"/>
      <c r="H4" s="36"/>
      <c r="I4" s="36"/>
    </row>
    <row r="5" spans="1:12" x14ac:dyDescent="0.25">
      <c r="A5" s="36" t="s">
        <v>68</v>
      </c>
      <c r="B5" s="36"/>
      <c r="C5" s="36"/>
      <c r="D5" s="36"/>
      <c r="E5" s="36"/>
      <c r="F5" s="36"/>
      <c r="G5" s="36"/>
      <c r="H5" s="36"/>
      <c r="I5" s="36"/>
    </row>
    <row r="6" spans="1:12" ht="26.25" x14ac:dyDescent="0.4">
      <c r="A6" s="43" t="s">
        <v>69</v>
      </c>
      <c r="B6" s="43"/>
      <c r="C6" s="43"/>
      <c r="D6" s="43"/>
      <c r="E6" s="43"/>
      <c r="F6" s="43"/>
      <c r="G6" s="43"/>
      <c r="H6" s="43"/>
      <c r="I6" s="43"/>
      <c r="L6" s="4"/>
    </row>
    <row r="7" spans="1:12" x14ac:dyDescent="0.25">
      <c r="A7" s="30"/>
      <c r="B7" s="30"/>
      <c r="C7" s="30"/>
      <c r="D7" s="30"/>
      <c r="E7" s="30"/>
      <c r="F7" s="30"/>
      <c r="G7" s="30"/>
      <c r="H7" s="30"/>
      <c r="I7" s="30"/>
    </row>
    <row r="8" spans="1:12" x14ac:dyDescent="0.25">
      <c r="A8" s="35" t="s">
        <v>70</v>
      </c>
      <c r="B8" s="35"/>
      <c r="C8" s="35"/>
      <c r="D8" s="35"/>
      <c r="E8" s="35"/>
      <c r="F8" s="35"/>
      <c r="G8" s="36" t="s">
        <v>72</v>
      </c>
      <c r="H8" s="36"/>
      <c r="I8" s="17">
        <f ca="1">NOW()</f>
        <v>45238.504032291668</v>
      </c>
    </row>
    <row r="9" spans="1:12" x14ac:dyDescent="0.25">
      <c r="A9" s="13"/>
      <c r="B9" s="13"/>
      <c r="C9" s="13"/>
      <c r="D9" s="13"/>
      <c r="E9" s="13"/>
      <c r="F9" s="13"/>
      <c r="G9" s="13" t="s">
        <v>71</v>
      </c>
      <c r="H9" s="13"/>
      <c r="I9" s="13"/>
    </row>
    <row r="10" spans="1:12" ht="15" customHeight="1" x14ac:dyDescent="0.25">
      <c r="A10" s="13" t="s">
        <v>73</v>
      </c>
      <c r="B10" s="13"/>
      <c r="C10" s="40" t="s">
        <v>34</v>
      </c>
      <c r="D10" s="40"/>
      <c r="E10" s="13"/>
      <c r="F10" s="13"/>
      <c r="G10" s="13"/>
      <c r="H10" s="13"/>
      <c r="I10" s="13"/>
    </row>
    <row r="11" spans="1:12" ht="15" customHeight="1" x14ac:dyDescent="0.25">
      <c r="A11" s="14"/>
      <c r="B11" s="14"/>
      <c r="C11" s="14"/>
      <c r="D11" s="14"/>
      <c r="E11" s="14"/>
      <c r="F11" s="14"/>
      <c r="G11" s="14"/>
      <c r="H11" s="14"/>
      <c r="I11" s="9"/>
    </row>
    <row r="12" spans="1:12" ht="15" customHeight="1" x14ac:dyDescent="0.25">
      <c r="A12" s="15" t="s">
        <v>82</v>
      </c>
      <c r="B12" s="14"/>
      <c r="C12" s="39" t="s">
        <v>84</v>
      </c>
      <c r="D12" s="39"/>
      <c r="E12" s="14"/>
      <c r="F12" s="14"/>
      <c r="G12" s="14"/>
      <c r="H12" s="14"/>
      <c r="I12" s="10"/>
    </row>
    <row r="13" spans="1:12" ht="15" customHeight="1" x14ac:dyDescent="0.25">
      <c r="A13" s="16" t="s">
        <v>83</v>
      </c>
      <c r="B13" s="14"/>
      <c r="C13" s="39">
        <v>5467280321</v>
      </c>
      <c r="D13" s="39"/>
      <c r="E13" s="14"/>
      <c r="F13" s="14"/>
      <c r="G13" s="14"/>
      <c r="H13" s="14"/>
      <c r="I13" s="10"/>
    </row>
    <row r="14" spans="1:12" ht="15" customHeight="1" x14ac:dyDescent="0.25">
      <c r="A14" s="14"/>
      <c r="B14" s="14"/>
      <c r="C14" s="14"/>
      <c r="D14" s="14"/>
      <c r="E14" s="14"/>
      <c r="F14" s="14"/>
      <c r="G14" s="14"/>
      <c r="H14" s="14"/>
      <c r="I14" s="10"/>
    </row>
    <row r="15" spans="1:12" ht="15" customHeight="1" x14ac:dyDescent="0.25">
      <c r="A15" s="38" t="s">
        <v>74</v>
      </c>
      <c r="B15" s="38"/>
      <c r="C15" s="38" t="s">
        <v>75</v>
      </c>
      <c r="D15" s="38"/>
      <c r="E15" s="38"/>
      <c r="F15" s="37" t="s">
        <v>76</v>
      </c>
      <c r="G15" s="37"/>
      <c r="H15" s="11" t="s">
        <v>78</v>
      </c>
      <c r="I15" s="12" t="s">
        <v>77</v>
      </c>
    </row>
    <row r="16" spans="1:12" ht="15" customHeight="1" x14ac:dyDescent="0.25">
      <c r="A16" s="29">
        <v>1</v>
      </c>
      <c r="B16" s="29"/>
      <c r="C16" s="28" t="s">
        <v>79</v>
      </c>
      <c r="D16" s="28"/>
      <c r="E16" s="28"/>
      <c r="F16" s="28">
        <v>2</v>
      </c>
      <c r="G16" s="28"/>
      <c r="H16" s="20">
        <f>IFERROR(VLOOKUP(C16,Sheet6!C16:D21,2,0),"")</f>
        <v>44000</v>
      </c>
      <c r="I16" s="21">
        <f>IFERROR(F16*H16,"")</f>
        <v>88000</v>
      </c>
    </row>
    <row r="17" spans="1:10" ht="15" customHeight="1" x14ac:dyDescent="0.25">
      <c r="A17" s="29">
        <v>2</v>
      </c>
      <c r="B17" s="29"/>
      <c r="C17" s="28" t="s">
        <v>87</v>
      </c>
      <c r="D17" s="28"/>
      <c r="E17" s="28"/>
      <c r="F17" s="28">
        <v>7</v>
      </c>
      <c r="G17" s="28"/>
      <c r="H17" s="20">
        <f>IFERROR(VLOOKUP(C17,Sheet6!C17:D22,2,0),"")</f>
        <v>3300</v>
      </c>
      <c r="I17" s="21">
        <f t="shared" ref="I17:I24" si="0">IFERROR(F17*H17,"")</f>
        <v>23100</v>
      </c>
    </row>
    <row r="18" spans="1:10" ht="15" customHeight="1" x14ac:dyDescent="0.25">
      <c r="A18" s="29">
        <v>3</v>
      </c>
      <c r="B18" s="29"/>
      <c r="C18" s="28" t="s">
        <v>81</v>
      </c>
      <c r="D18" s="28"/>
      <c r="E18" s="28"/>
      <c r="F18" s="28">
        <v>6</v>
      </c>
      <c r="G18" s="28"/>
      <c r="H18" s="20">
        <f>IFERROR(VLOOKUP(C18,Sheet6!C18:D23,2,0),"")</f>
        <v>500</v>
      </c>
      <c r="I18" s="21">
        <f t="shared" si="0"/>
        <v>3000</v>
      </c>
    </row>
    <row r="19" spans="1:10" ht="15" customHeight="1" x14ac:dyDescent="0.25">
      <c r="A19" s="29">
        <v>4</v>
      </c>
      <c r="B19" s="29"/>
      <c r="C19" s="28" t="s">
        <v>79</v>
      </c>
      <c r="D19" s="28"/>
      <c r="E19" s="28"/>
      <c r="F19" s="28">
        <v>2</v>
      </c>
      <c r="G19" s="28"/>
      <c r="H19" s="20" t="str">
        <f>IFERROR(VLOOKUP(C19,Sheet6!C19:D24,2,0),"")</f>
        <v/>
      </c>
      <c r="I19" s="21" t="str">
        <f t="shared" si="0"/>
        <v/>
      </c>
    </row>
    <row r="20" spans="1:10" ht="15" customHeight="1" x14ac:dyDescent="0.25">
      <c r="A20" s="29">
        <v>5</v>
      </c>
      <c r="B20" s="29"/>
      <c r="C20" s="28" t="s">
        <v>17</v>
      </c>
      <c r="D20" s="28"/>
      <c r="E20" s="28"/>
      <c r="F20" s="28">
        <v>1</v>
      </c>
      <c r="G20" s="28"/>
      <c r="H20" s="20">
        <f>IFERROR(VLOOKUP(C20,Sheet6!C20:D25,2,0),"")</f>
        <v>300</v>
      </c>
      <c r="I20" s="21">
        <f t="shared" si="0"/>
        <v>300</v>
      </c>
    </row>
    <row r="21" spans="1:10" ht="15" customHeight="1" x14ac:dyDescent="0.25">
      <c r="A21" s="29">
        <v>6</v>
      </c>
      <c r="B21" s="29"/>
      <c r="C21" s="28" t="s">
        <v>18</v>
      </c>
      <c r="D21" s="28"/>
      <c r="E21" s="28"/>
      <c r="F21" s="28">
        <v>3</v>
      </c>
      <c r="G21" s="28"/>
      <c r="H21" s="20">
        <f>IFERROR(VLOOKUP(C21,Sheet6!C21:D26,2,0),"")</f>
        <v>200</v>
      </c>
      <c r="I21" s="21">
        <f t="shared" si="0"/>
        <v>600</v>
      </c>
    </row>
    <row r="22" spans="1:10" ht="15" customHeight="1" x14ac:dyDescent="0.25">
      <c r="A22" s="29">
        <v>7</v>
      </c>
      <c r="B22" s="29"/>
      <c r="C22" s="28" t="s">
        <v>18</v>
      </c>
      <c r="D22" s="28"/>
      <c r="E22" s="28"/>
      <c r="F22" s="28">
        <v>7</v>
      </c>
      <c r="G22" s="28"/>
      <c r="H22" s="20" t="str">
        <f>IFERROR(VLOOKUP(C22,Sheet6!C22:D27,2,0),"")</f>
        <v/>
      </c>
      <c r="I22" s="21" t="str">
        <f t="shared" si="0"/>
        <v/>
      </c>
    </row>
    <row r="23" spans="1:10" ht="15" customHeight="1" x14ac:dyDescent="0.25">
      <c r="A23" s="29">
        <v>8</v>
      </c>
      <c r="B23" s="29"/>
      <c r="C23" s="28"/>
      <c r="D23" s="28"/>
      <c r="E23" s="28"/>
      <c r="F23" s="28"/>
      <c r="G23" s="28"/>
      <c r="H23" s="20" t="str">
        <f>IFERROR(VLOOKUP(C23,Sheet6!C23:D28,2,0),"")</f>
        <v/>
      </c>
      <c r="I23" s="21" t="str">
        <f t="shared" si="0"/>
        <v/>
      </c>
    </row>
    <row r="24" spans="1:10" ht="15" customHeight="1" x14ac:dyDescent="0.25">
      <c r="A24" s="29">
        <v>9</v>
      </c>
      <c r="B24" s="29"/>
      <c r="C24" s="28"/>
      <c r="D24" s="28"/>
      <c r="E24" s="28"/>
      <c r="F24" s="28"/>
      <c r="G24" s="28"/>
      <c r="H24" s="20" t="str">
        <f>IFERROR(VLOOKUP(C24,Sheet6!C24:D29,2,0),"")</f>
        <v/>
      </c>
      <c r="I24" s="21" t="str">
        <f t="shared" si="0"/>
        <v/>
      </c>
    </row>
    <row r="25" spans="1:10" ht="15" customHeight="1" x14ac:dyDescent="0.25">
      <c r="A25" s="31"/>
      <c r="B25" s="31"/>
      <c r="C25" s="31"/>
      <c r="D25" s="31"/>
      <c r="E25" s="31"/>
      <c r="F25" s="31"/>
      <c r="G25" s="31"/>
      <c r="H25" s="31"/>
      <c r="I25" s="31"/>
    </row>
    <row r="26" spans="1:10" ht="15" customHeight="1" x14ac:dyDescent="0.25">
      <c r="A26" s="19"/>
      <c r="B26" s="19"/>
      <c r="C26" s="19"/>
      <c r="D26" s="19"/>
      <c r="E26" s="19"/>
      <c r="F26" s="19"/>
      <c r="G26" s="19"/>
      <c r="H26" s="32" t="s">
        <v>88</v>
      </c>
      <c r="I26" s="32"/>
      <c r="J26">
        <f>SUM(I16:I22)</f>
        <v>115000</v>
      </c>
    </row>
    <row r="27" spans="1:10" ht="15" customHeight="1" x14ac:dyDescent="0.25">
      <c r="A27" s="19"/>
      <c r="B27" s="19"/>
      <c r="C27" s="19"/>
      <c r="D27" s="19"/>
      <c r="E27" s="19"/>
      <c r="F27" s="19"/>
      <c r="G27" s="19"/>
      <c r="H27" s="33" t="s">
        <v>90</v>
      </c>
      <c r="I27" s="33"/>
      <c r="J27">
        <f>J26*9%</f>
        <v>10350</v>
      </c>
    </row>
    <row r="28" spans="1:10" ht="15" customHeight="1" x14ac:dyDescent="0.25">
      <c r="A28" s="19"/>
      <c r="B28" s="19"/>
      <c r="C28" s="19"/>
      <c r="D28" s="19"/>
      <c r="E28" s="19"/>
      <c r="F28" s="19"/>
      <c r="G28" s="19"/>
      <c r="H28" s="34" t="s">
        <v>91</v>
      </c>
      <c r="I28" s="34"/>
      <c r="J28">
        <f>J26*9%</f>
        <v>10350</v>
      </c>
    </row>
    <row r="29" spans="1:10" ht="15" customHeight="1" x14ac:dyDescent="0.25">
      <c r="A29" s="19"/>
      <c r="B29" s="19"/>
      <c r="C29" s="19"/>
      <c r="D29" s="19"/>
      <c r="E29" s="19"/>
      <c r="F29" s="19"/>
      <c r="G29" s="19"/>
      <c r="H29" s="45" t="s">
        <v>89</v>
      </c>
      <c r="I29" s="45"/>
      <c r="J29">
        <f>J26+J27+J28</f>
        <v>135700</v>
      </c>
    </row>
    <row r="30" spans="1:10" ht="15" customHeight="1" x14ac:dyDescent="0.25">
      <c r="A30" s="19"/>
      <c r="B30" s="19"/>
      <c r="C30" s="19"/>
      <c r="D30" s="19"/>
      <c r="E30" s="19"/>
      <c r="F30" s="19"/>
      <c r="G30" s="19"/>
      <c r="H30" s="46"/>
      <c r="I30" s="46"/>
    </row>
    <row r="31" spans="1:10" ht="15" customHeight="1" x14ac:dyDescent="0.25">
      <c r="A31" s="19"/>
      <c r="B31" s="19"/>
      <c r="C31" s="19"/>
      <c r="D31" s="19"/>
      <c r="E31" s="19"/>
      <c r="F31" s="19"/>
      <c r="G31" s="19"/>
      <c r="H31" s="46"/>
      <c r="I31" s="46"/>
    </row>
    <row r="32" spans="1:10" x14ac:dyDescent="0.25">
      <c r="H32" s="44"/>
      <c r="I32" s="44"/>
    </row>
    <row r="33" spans="8:9" x14ac:dyDescent="0.25">
      <c r="H33" s="44"/>
      <c r="I33" s="44"/>
    </row>
    <row r="34" spans="8:9" x14ac:dyDescent="0.25">
      <c r="H34" s="44"/>
      <c r="I34" s="44"/>
    </row>
  </sheetData>
  <mergeCells count="51">
    <mergeCell ref="H34:I34"/>
    <mergeCell ref="H29:I29"/>
    <mergeCell ref="H30:I30"/>
    <mergeCell ref="H31:I31"/>
    <mergeCell ref="H32:I32"/>
    <mergeCell ref="H33:I33"/>
    <mergeCell ref="A1:I2"/>
    <mergeCell ref="A3:I3"/>
    <mergeCell ref="A4:I4"/>
    <mergeCell ref="A5:I5"/>
    <mergeCell ref="A6:I6"/>
    <mergeCell ref="A7:I7"/>
    <mergeCell ref="A25:I25"/>
    <mergeCell ref="H26:I26"/>
    <mergeCell ref="H27:I27"/>
    <mergeCell ref="H28:I28"/>
    <mergeCell ref="A8:F8"/>
    <mergeCell ref="G8:H8"/>
    <mergeCell ref="F15:G15"/>
    <mergeCell ref="A15:B15"/>
    <mergeCell ref="C15:E15"/>
    <mergeCell ref="C12:D12"/>
    <mergeCell ref="C10:D10"/>
    <mergeCell ref="C13:D13"/>
    <mergeCell ref="A21:B21"/>
    <mergeCell ref="A22:B22"/>
    <mergeCell ref="A23:B23"/>
    <mergeCell ref="A24:B24"/>
    <mergeCell ref="C16:E16"/>
    <mergeCell ref="C17:E17"/>
    <mergeCell ref="C18:E18"/>
    <mergeCell ref="C19:E19"/>
    <mergeCell ref="C20:E20"/>
    <mergeCell ref="A16:B16"/>
    <mergeCell ref="A17:B17"/>
    <mergeCell ref="A18:B18"/>
    <mergeCell ref="A19:B19"/>
    <mergeCell ref="A20:B20"/>
    <mergeCell ref="C21:E21"/>
    <mergeCell ref="C22:E22"/>
    <mergeCell ref="C23:E23"/>
    <mergeCell ref="C24:E24"/>
    <mergeCell ref="F21:G21"/>
    <mergeCell ref="F22:G22"/>
    <mergeCell ref="F23:G23"/>
    <mergeCell ref="F24:G24"/>
    <mergeCell ref="F16:G16"/>
    <mergeCell ref="F17:G17"/>
    <mergeCell ref="F18:G18"/>
    <mergeCell ref="F19:G19"/>
    <mergeCell ref="F20:G20"/>
  </mergeCells>
  <phoneticPr fontId="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9FFE2-F973-4F12-A830-F9409C217354}">
          <x14:formula1>
            <xm:f>Sheet6!$C$17:$C$21</xm:f>
          </x14:formula1>
          <xm:sqref>C16:E22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311F-F833-4D31-954E-5326228FDD74}">
  <dimension ref="A1:F21"/>
  <sheetViews>
    <sheetView topLeftCell="A4" workbookViewId="0">
      <selection activeCell="G19" sqref="G19"/>
    </sheetView>
  </sheetViews>
  <sheetFormatPr defaultRowHeight="15" x14ac:dyDescent="0.25"/>
  <cols>
    <col min="3" max="3" width="15.85546875" bestFit="1" customWidth="1"/>
  </cols>
  <sheetData>
    <row r="1" spans="1:6" x14ac:dyDescent="0.25">
      <c r="A1" s="49"/>
      <c r="B1" s="49"/>
      <c r="C1" s="49"/>
    </row>
    <row r="2" spans="1:6" x14ac:dyDescent="0.25">
      <c r="A2" s="49"/>
      <c r="B2" s="49"/>
      <c r="C2" s="49"/>
    </row>
    <row r="3" spans="1:6" x14ac:dyDescent="0.25">
      <c r="A3" s="49"/>
      <c r="B3" s="49"/>
      <c r="C3" s="49"/>
    </row>
    <row r="4" spans="1:6" x14ac:dyDescent="0.25">
      <c r="A4" s="49"/>
      <c r="B4" s="49"/>
      <c r="C4" s="49"/>
    </row>
    <row r="5" spans="1:6" x14ac:dyDescent="0.25">
      <c r="A5" s="49"/>
      <c r="B5" s="49"/>
      <c r="C5" s="49"/>
    </row>
    <row r="8" spans="1:6" x14ac:dyDescent="0.25">
      <c r="C8" s="48" t="s">
        <v>85</v>
      </c>
      <c r="D8" s="48"/>
      <c r="E8" s="48"/>
      <c r="F8" s="18" t="s">
        <v>86</v>
      </c>
    </row>
    <row r="9" spans="1:6" x14ac:dyDescent="0.25">
      <c r="C9" s="47" t="s">
        <v>79</v>
      </c>
      <c r="D9" s="47"/>
      <c r="E9" s="47"/>
      <c r="F9" s="18">
        <v>44000</v>
      </c>
    </row>
    <row r="10" spans="1:6" x14ac:dyDescent="0.25">
      <c r="C10" s="47" t="s">
        <v>80</v>
      </c>
      <c r="D10" s="47"/>
      <c r="E10" s="47"/>
      <c r="F10" s="18">
        <v>30000</v>
      </c>
    </row>
    <row r="11" spans="1:6" x14ac:dyDescent="0.25">
      <c r="C11" s="47" t="s">
        <v>81</v>
      </c>
      <c r="D11" s="47"/>
      <c r="E11" s="47"/>
      <c r="F11" s="18">
        <v>10000</v>
      </c>
    </row>
    <row r="12" spans="1:6" x14ac:dyDescent="0.25">
      <c r="C12" s="47" t="s">
        <v>17</v>
      </c>
      <c r="D12" s="47"/>
      <c r="E12" s="47"/>
      <c r="F12" s="18">
        <v>500</v>
      </c>
    </row>
    <row r="13" spans="1:6" x14ac:dyDescent="0.25">
      <c r="C13" s="47" t="s">
        <v>18</v>
      </c>
      <c r="D13" s="47"/>
      <c r="E13" s="47"/>
      <c r="F13" s="18">
        <v>200</v>
      </c>
    </row>
    <row r="16" spans="1:6" x14ac:dyDescent="0.25">
      <c r="C16" s="18" t="s">
        <v>85</v>
      </c>
      <c r="D16" s="18" t="s">
        <v>86</v>
      </c>
    </row>
    <row r="17" spans="3:4" x14ac:dyDescent="0.25">
      <c r="C17" s="18" t="s">
        <v>79</v>
      </c>
      <c r="D17" s="18">
        <v>44000</v>
      </c>
    </row>
    <row r="18" spans="3:4" x14ac:dyDescent="0.25">
      <c r="C18" s="18" t="s">
        <v>87</v>
      </c>
      <c r="D18" s="18">
        <v>3300</v>
      </c>
    </row>
    <row r="19" spans="3:4" x14ac:dyDescent="0.25">
      <c r="C19" s="18" t="s">
        <v>81</v>
      </c>
      <c r="D19" s="18">
        <v>500</v>
      </c>
    </row>
    <row r="20" spans="3:4" x14ac:dyDescent="0.25">
      <c r="C20" s="18" t="s">
        <v>17</v>
      </c>
      <c r="D20" s="18">
        <v>300</v>
      </c>
    </row>
    <row r="21" spans="3:4" x14ac:dyDescent="0.25">
      <c r="C21" s="18" t="s">
        <v>18</v>
      </c>
      <c r="D21" s="18">
        <v>200</v>
      </c>
    </row>
  </sheetData>
  <mergeCells count="11">
    <mergeCell ref="A1:C1"/>
    <mergeCell ref="A2:C2"/>
    <mergeCell ref="A3:C3"/>
    <mergeCell ref="A4:C4"/>
    <mergeCell ref="A5:C5"/>
    <mergeCell ref="C10:E10"/>
    <mergeCell ref="C11:E11"/>
    <mergeCell ref="C12:E12"/>
    <mergeCell ref="C13:E13"/>
    <mergeCell ref="C8:E8"/>
    <mergeCell ref="C9:E9"/>
  </mergeCells>
  <dataValidations count="1">
    <dataValidation type="list" allowBlank="1" showInputMessage="1" showErrorMessage="1" sqref="G23" xr:uid="{48C4F587-2C00-4E37-9E2F-3B4709A6348B}">
      <formula1>$C$17:$C$21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1C7B-1338-43F5-BA6B-6F5F84FA6FB8}">
  <dimension ref="A1:I8"/>
  <sheetViews>
    <sheetView zoomScaleNormal="100" workbookViewId="0">
      <selection activeCell="J3" sqref="J3"/>
    </sheetView>
  </sheetViews>
  <sheetFormatPr defaultRowHeight="15" x14ac:dyDescent="0.25"/>
  <cols>
    <col min="1" max="1" width="12.85546875" customWidth="1"/>
    <col min="2" max="2" width="19.140625" bestFit="1" customWidth="1"/>
    <col min="3" max="3" width="20.7109375" bestFit="1" customWidth="1"/>
    <col min="4" max="4" width="13.5703125" customWidth="1"/>
    <col min="5" max="5" width="14.7109375" customWidth="1"/>
    <col min="6" max="6" width="13" customWidth="1"/>
    <col min="7" max="7" width="18.42578125" customWidth="1"/>
    <col min="8" max="8" width="17.28515625" customWidth="1"/>
    <col min="9" max="9" width="14.140625" customWidth="1"/>
    <col min="10" max="10" width="26.5703125" customWidth="1"/>
  </cols>
  <sheetData>
    <row r="1" spans="1:9" ht="60" customHeight="1" thickBot="1" x14ac:dyDescent="0.3">
      <c r="A1" s="25" t="s">
        <v>92</v>
      </c>
      <c r="B1" s="23" t="s">
        <v>51</v>
      </c>
      <c r="C1" s="24" t="s">
        <v>93</v>
      </c>
      <c r="D1" s="23" t="s">
        <v>94</v>
      </c>
      <c r="E1" s="24" t="s">
        <v>95</v>
      </c>
      <c r="F1" s="24" t="s">
        <v>96</v>
      </c>
      <c r="G1" s="24" t="s">
        <v>97</v>
      </c>
    </row>
    <row r="2" spans="1:9" ht="94.5" customHeight="1" thickBot="1" x14ac:dyDescent="0.3">
      <c r="A2">
        <v>20011</v>
      </c>
      <c r="B2" t="s">
        <v>98</v>
      </c>
      <c r="C2" t="s">
        <v>106</v>
      </c>
      <c r="D2">
        <v>37</v>
      </c>
      <c r="E2" t="s">
        <v>107</v>
      </c>
      <c r="F2">
        <v>5647389210</v>
      </c>
      <c r="G2" s="22"/>
      <c r="I2" s="26">
        <v>20015</v>
      </c>
    </row>
    <row r="3" spans="1:9" ht="102" customHeight="1" thickBot="1" x14ac:dyDescent="0.3">
      <c r="A3">
        <v>2012</v>
      </c>
      <c r="B3" t="s">
        <v>99</v>
      </c>
      <c r="C3" t="s">
        <v>108</v>
      </c>
      <c r="D3">
        <v>41</v>
      </c>
      <c r="E3" t="s">
        <v>107</v>
      </c>
      <c r="F3">
        <v>5647389211</v>
      </c>
      <c r="G3" s="22"/>
    </row>
    <row r="4" spans="1:9" ht="102.75" customHeight="1" thickBot="1" x14ac:dyDescent="0.3">
      <c r="A4">
        <v>20013</v>
      </c>
      <c r="B4" t="s">
        <v>100</v>
      </c>
      <c r="C4" t="s">
        <v>105</v>
      </c>
      <c r="D4">
        <v>36</v>
      </c>
      <c r="E4" t="s">
        <v>107</v>
      </c>
      <c r="F4">
        <v>5647389212</v>
      </c>
      <c r="G4" s="22"/>
    </row>
    <row r="5" spans="1:9" ht="103.5" customHeight="1" thickBot="1" x14ac:dyDescent="0.3">
      <c r="A5">
        <v>20014</v>
      </c>
      <c r="B5" t="s">
        <v>101</v>
      </c>
      <c r="C5" t="s">
        <v>109</v>
      </c>
      <c r="D5">
        <v>27</v>
      </c>
      <c r="E5" t="s">
        <v>107</v>
      </c>
      <c r="F5">
        <v>5647389213</v>
      </c>
      <c r="G5" s="22"/>
    </row>
    <row r="6" spans="1:9" ht="108.75" customHeight="1" thickBot="1" x14ac:dyDescent="0.3">
      <c r="A6">
        <v>20015</v>
      </c>
      <c r="B6" t="s">
        <v>102</v>
      </c>
      <c r="C6" t="s">
        <v>110</v>
      </c>
      <c r="D6">
        <v>35</v>
      </c>
      <c r="E6" t="s">
        <v>107</v>
      </c>
      <c r="F6">
        <v>5647389214</v>
      </c>
      <c r="G6" s="22"/>
    </row>
    <row r="7" spans="1:9" ht="106.5" customHeight="1" thickBot="1" x14ac:dyDescent="0.3">
      <c r="A7">
        <v>20016</v>
      </c>
      <c r="B7" t="s">
        <v>103</v>
      </c>
      <c r="C7" t="s">
        <v>111</v>
      </c>
      <c r="D7">
        <v>28</v>
      </c>
      <c r="E7" t="s">
        <v>107</v>
      </c>
      <c r="F7">
        <v>5647389215</v>
      </c>
      <c r="G7" s="22"/>
    </row>
    <row r="8" spans="1:9" ht="97.5" customHeight="1" thickBot="1" x14ac:dyDescent="0.3">
      <c r="A8">
        <v>20017</v>
      </c>
      <c r="B8" t="s">
        <v>104</v>
      </c>
      <c r="C8" t="s">
        <v>112</v>
      </c>
      <c r="D8">
        <v>31</v>
      </c>
      <c r="E8" t="s">
        <v>107</v>
      </c>
      <c r="F8">
        <v>5647389216</v>
      </c>
      <c r="G8" s="22"/>
    </row>
  </sheetData>
  <dataValidations count="3">
    <dataValidation type="list" allowBlank="1" showInputMessage="1" showErrorMessage="1" sqref="I5" xr:uid="{53EF414F-2BA5-4987-B056-6100DC90D5F5}">
      <formula1>$A$4:$A$8</formula1>
    </dataValidation>
    <dataValidation type="list" allowBlank="1" showInputMessage="1" showErrorMessage="1" sqref="I2" xr:uid="{C38B101A-E37D-4D9A-8C90-60A0D6DBDB8A}">
      <formula1>$A$2:$A$8</formula1>
    </dataValidation>
    <dataValidation type="list" allowBlank="1" showInputMessage="1" showErrorMessage="1" sqref="J2" xr:uid="{E5F3D786-8D41-40CF-8A52-251EBABBCB1F}">
      <formula1>$G$2:$G$8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EB9D-C4E6-4465-B9C1-A51B973F1A2F}">
  <dimension ref="C6:L27"/>
  <sheetViews>
    <sheetView topLeftCell="A4" workbookViewId="0">
      <selection activeCell="F17" sqref="F17:H17"/>
    </sheetView>
  </sheetViews>
  <sheetFormatPr defaultRowHeight="15" x14ac:dyDescent="0.25"/>
  <cols>
    <col min="7" max="7" width="0.140625" customWidth="1"/>
    <col min="12" max="12" width="18.5703125" customWidth="1"/>
    <col min="14" max="14" width="24.28515625" customWidth="1"/>
  </cols>
  <sheetData>
    <row r="6" spans="3:12" ht="60.75" customHeight="1" x14ac:dyDescent="0.25"/>
    <row r="7" spans="3:12" ht="33.75" customHeight="1" x14ac:dyDescent="0.25"/>
    <row r="8" spans="3:12" ht="15.75" thickBot="1" x14ac:dyDescent="0.3"/>
    <row r="9" spans="3:12" x14ac:dyDescent="0.25">
      <c r="C9" s="56" t="s">
        <v>115</v>
      </c>
      <c r="D9" s="57"/>
      <c r="E9" s="57"/>
      <c r="F9" s="57"/>
      <c r="G9" s="57"/>
      <c r="H9" s="58"/>
    </row>
    <row r="10" spans="3:12" x14ac:dyDescent="0.25">
      <c r="C10" s="59"/>
      <c r="D10" s="60"/>
      <c r="E10" s="60"/>
      <c r="F10" s="60"/>
      <c r="G10" s="60"/>
      <c r="H10" s="61"/>
    </row>
    <row r="11" spans="3:12" ht="15.75" thickBot="1" x14ac:dyDescent="0.3">
      <c r="C11" s="62"/>
      <c r="D11" s="63"/>
      <c r="E11" s="63"/>
      <c r="F11" s="63"/>
      <c r="G11" s="63"/>
      <c r="H11" s="64"/>
    </row>
    <row r="12" spans="3:12" ht="16.5" customHeight="1" thickBot="1" x14ac:dyDescent="0.35">
      <c r="C12" s="65"/>
      <c r="D12" s="66"/>
      <c r="E12" s="66"/>
      <c r="F12" s="66"/>
      <c r="G12" s="66"/>
      <c r="H12" s="67"/>
      <c r="L12" s="27">
        <v>20013</v>
      </c>
    </row>
    <row r="13" spans="3:12" x14ac:dyDescent="0.25">
      <c r="C13" s="68"/>
      <c r="D13" s="29"/>
      <c r="E13" s="29"/>
      <c r="F13" s="29"/>
      <c r="G13" s="29"/>
      <c r="H13" s="69"/>
    </row>
    <row r="14" spans="3:12" x14ac:dyDescent="0.25">
      <c r="C14" s="68"/>
      <c r="D14" s="29"/>
      <c r="E14" s="29"/>
      <c r="F14" s="29"/>
      <c r="G14" s="29"/>
      <c r="H14" s="69"/>
    </row>
    <row r="15" spans="3:12" x14ac:dyDescent="0.25">
      <c r="C15" s="68"/>
      <c r="D15" s="29"/>
      <c r="E15" s="29"/>
      <c r="F15" s="29"/>
      <c r="G15" s="29"/>
      <c r="H15" s="69"/>
    </row>
    <row r="16" spans="3:12" x14ac:dyDescent="0.25">
      <c r="C16" s="68"/>
      <c r="D16" s="29"/>
      <c r="E16" s="29"/>
      <c r="F16" s="29"/>
      <c r="G16" s="29"/>
      <c r="H16" s="69"/>
    </row>
    <row r="17" spans="3:8" ht="18.75" x14ac:dyDescent="0.3">
      <c r="C17" s="70" t="s">
        <v>92</v>
      </c>
      <c r="D17" s="71"/>
      <c r="E17" s="71"/>
      <c r="F17" s="50">
        <f>VLOOKUP(L12,Sheet7!A1:F8,1,0)</f>
        <v>20013</v>
      </c>
      <c r="G17" s="50"/>
      <c r="H17" s="51"/>
    </row>
    <row r="18" spans="3:8" ht="18.75" x14ac:dyDescent="0.3">
      <c r="C18" s="72" t="s">
        <v>51</v>
      </c>
      <c r="D18" s="50"/>
      <c r="E18" s="50"/>
      <c r="F18" s="52" t="str">
        <f>VLOOKUP(L12,Sheet7!A1:F8,2,0)</f>
        <v>SHRADDHA KAPOOR</v>
      </c>
      <c r="G18" s="52"/>
      <c r="H18" s="53"/>
    </row>
    <row r="19" spans="3:8" ht="18.75" x14ac:dyDescent="0.3">
      <c r="C19" s="72" t="s">
        <v>113</v>
      </c>
      <c r="D19" s="50"/>
      <c r="E19" s="50"/>
      <c r="F19" s="52" t="str">
        <f>VLOOKUP(L12,Sheet7!A1:F8,3,0)</f>
        <v>shakti kapoor</v>
      </c>
      <c r="G19" s="52"/>
      <c r="H19" s="53"/>
    </row>
    <row r="20" spans="3:8" ht="18.75" x14ac:dyDescent="0.3">
      <c r="C20" s="72" t="s">
        <v>94</v>
      </c>
      <c r="D20" s="50"/>
      <c r="E20" s="50"/>
      <c r="F20" s="54">
        <f>VLOOKUP(L12,Sheet7!A1:F8,4,0)</f>
        <v>36</v>
      </c>
      <c r="G20" s="54"/>
      <c r="H20" s="55"/>
    </row>
    <row r="21" spans="3:8" ht="18.75" x14ac:dyDescent="0.3">
      <c r="C21" s="72" t="s">
        <v>95</v>
      </c>
      <c r="D21" s="50"/>
      <c r="E21" s="50"/>
      <c r="F21" s="54" t="str">
        <f>VLOOKUP(L12,Sheet7!A1:F8,5,0)</f>
        <v>female</v>
      </c>
      <c r="G21" s="54"/>
      <c r="H21" s="55"/>
    </row>
    <row r="22" spans="3:8" ht="18.75" x14ac:dyDescent="0.3">
      <c r="C22" s="72" t="s">
        <v>114</v>
      </c>
      <c r="D22" s="50"/>
      <c r="E22" s="50"/>
      <c r="F22" s="54">
        <f>VLOOKUP(L12,Sheet7!A1:F8,6,0)</f>
        <v>5647389212</v>
      </c>
      <c r="G22" s="54"/>
      <c r="H22" s="55"/>
    </row>
    <row r="23" spans="3:8" ht="18.75" x14ac:dyDescent="0.3">
      <c r="C23" s="72"/>
      <c r="D23" s="50"/>
      <c r="E23" s="50"/>
      <c r="F23" s="54"/>
      <c r="G23" s="54"/>
      <c r="H23" s="55"/>
    </row>
    <row r="24" spans="3:8" ht="15.75" customHeight="1" thickBot="1" x14ac:dyDescent="0.35">
      <c r="C24" s="75"/>
      <c r="D24" s="76"/>
      <c r="E24" s="76"/>
      <c r="F24" s="73"/>
      <c r="G24" s="73"/>
      <c r="H24" s="74"/>
    </row>
    <row r="25" spans="3:8" x14ac:dyDescent="0.25">
      <c r="C25" s="29"/>
      <c r="D25" s="29"/>
      <c r="E25" s="29"/>
      <c r="F25" s="29"/>
      <c r="G25" s="29"/>
      <c r="H25" s="29"/>
    </row>
    <row r="26" spans="3:8" x14ac:dyDescent="0.25">
      <c r="C26" s="29"/>
      <c r="D26" s="29"/>
      <c r="E26" s="29"/>
      <c r="F26" s="29"/>
      <c r="G26" s="29"/>
      <c r="H26" s="29"/>
    </row>
    <row r="27" spans="3:8" x14ac:dyDescent="0.25">
      <c r="C27" s="29"/>
      <c r="D27" s="29"/>
      <c r="E27" s="29"/>
      <c r="F27" s="29"/>
      <c r="G27" s="29"/>
      <c r="H27" s="29"/>
    </row>
  </sheetData>
  <mergeCells count="21">
    <mergeCell ref="C27:H27"/>
    <mergeCell ref="C9:H11"/>
    <mergeCell ref="C12:H16"/>
    <mergeCell ref="C25:H25"/>
    <mergeCell ref="C26:H26"/>
    <mergeCell ref="C17:E17"/>
    <mergeCell ref="C18:E18"/>
    <mergeCell ref="C19:E19"/>
    <mergeCell ref="F22:H22"/>
    <mergeCell ref="F23:H23"/>
    <mergeCell ref="F24:H24"/>
    <mergeCell ref="C20:E20"/>
    <mergeCell ref="C21:E21"/>
    <mergeCell ref="C22:E22"/>
    <mergeCell ref="C23:E23"/>
    <mergeCell ref="C24:E24"/>
    <mergeCell ref="F17:H17"/>
    <mergeCell ref="F18:H18"/>
    <mergeCell ref="F19:H19"/>
    <mergeCell ref="F20:H20"/>
    <mergeCell ref="F21:H2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A5600D-12C7-4D2A-AA1E-7D7345111E78}">
          <x14:formula1>
            <xm:f>Sheet7!$A$2:$A$9</xm:f>
          </x14:formula1>
          <xm:sqref>L12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324E-25CD-44D4-8949-AC13F4D5C043}">
  <dimension ref="D3:M18"/>
  <sheetViews>
    <sheetView workbookViewId="0">
      <selection activeCell="D7" sqref="D7:E18"/>
    </sheetView>
  </sheetViews>
  <sheetFormatPr defaultRowHeight="15" x14ac:dyDescent="0.25"/>
  <cols>
    <col min="4" max="4" width="13" customWidth="1"/>
    <col min="5" max="5" width="18.7109375" customWidth="1"/>
    <col min="6" max="6" width="16.7109375" customWidth="1"/>
    <col min="7" max="7" width="13.5703125" customWidth="1"/>
    <col min="8" max="8" width="15.5703125" customWidth="1"/>
    <col min="9" max="9" width="19" customWidth="1"/>
  </cols>
  <sheetData>
    <row r="3" spans="4:13" x14ac:dyDescent="0.25"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4:13" x14ac:dyDescent="0.25"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4:13" x14ac:dyDescent="0.25"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4:13" x14ac:dyDescent="0.25"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4:13" ht="16.5" customHeight="1" x14ac:dyDescent="0.25">
      <c r="D7" t="s">
        <v>116</v>
      </c>
      <c r="E7" t="s">
        <v>127</v>
      </c>
      <c r="I7" t="s">
        <v>117</v>
      </c>
    </row>
    <row r="8" spans="4:13" ht="19.5" customHeight="1" x14ac:dyDescent="0.25">
      <c r="D8" s="77">
        <v>45233</v>
      </c>
      <c r="E8" s="4">
        <v>157</v>
      </c>
      <c r="I8" s="4" t="s">
        <v>118</v>
      </c>
    </row>
    <row r="9" spans="4:13" x14ac:dyDescent="0.25">
      <c r="D9" s="77">
        <v>44770</v>
      </c>
      <c r="E9" s="4"/>
      <c r="I9" s="4" t="s">
        <v>119</v>
      </c>
    </row>
    <row r="10" spans="4:13" x14ac:dyDescent="0.25">
      <c r="D10" s="77">
        <v>44314</v>
      </c>
      <c r="E10" s="4">
        <v>2</v>
      </c>
      <c r="I10" s="4" t="s">
        <v>120</v>
      </c>
    </row>
    <row r="11" spans="4:13" x14ac:dyDescent="0.25">
      <c r="D11" s="77">
        <v>43670</v>
      </c>
      <c r="E11" s="4">
        <v>1</v>
      </c>
      <c r="I11" s="4" t="s">
        <v>121</v>
      </c>
    </row>
    <row r="12" spans="4:13" x14ac:dyDescent="0.25">
      <c r="D12" s="77">
        <v>43293</v>
      </c>
      <c r="E12" s="4">
        <v>1</v>
      </c>
      <c r="I12" s="4" t="s">
        <v>120</v>
      </c>
    </row>
    <row r="13" spans="4:13" x14ac:dyDescent="0.25">
      <c r="D13" s="77">
        <v>43294</v>
      </c>
      <c r="E13" s="4"/>
      <c r="I13" s="4" t="s">
        <v>120</v>
      </c>
    </row>
    <row r="14" spans="4:13" x14ac:dyDescent="0.25">
      <c r="D14" s="77">
        <v>42738</v>
      </c>
      <c r="E14" s="4">
        <v>3</v>
      </c>
      <c r="I14" s="4" t="s">
        <v>122</v>
      </c>
    </row>
    <row r="15" spans="4:13" x14ac:dyDescent="0.25">
      <c r="D15" s="77">
        <v>42395</v>
      </c>
      <c r="E15" s="4">
        <v>11</v>
      </c>
      <c r="I15" s="4" t="s">
        <v>123</v>
      </c>
    </row>
    <row r="16" spans="4:13" x14ac:dyDescent="0.25">
      <c r="D16" s="77">
        <v>42303</v>
      </c>
      <c r="E16" s="4">
        <v>399</v>
      </c>
      <c r="I16" s="4" t="s">
        <v>124</v>
      </c>
    </row>
    <row r="17" spans="4:9" x14ac:dyDescent="0.25">
      <c r="D17" s="77">
        <v>42136</v>
      </c>
      <c r="E17" s="4">
        <v>218</v>
      </c>
      <c r="I17" s="4" t="s">
        <v>125</v>
      </c>
    </row>
    <row r="18" spans="4:9" x14ac:dyDescent="0.25">
      <c r="D18" s="77">
        <v>41395</v>
      </c>
      <c r="E18" s="78">
        <v>8964</v>
      </c>
      <c r="I18" s="4" t="s">
        <v>126</v>
      </c>
    </row>
  </sheetData>
  <mergeCells count="1">
    <mergeCell ref="D3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Sheet11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kumar</dc:creator>
  <cp:lastModifiedBy>ujjwal kumar</cp:lastModifiedBy>
  <dcterms:created xsi:type="dcterms:W3CDTF">2023-10-20T05:47:20Z</dcterms:created>
  <dcterms:modified xsi:type="dcterms:W3CDTF">2023-11-08T06:36:17Z</dcterms:modified>
</cp:coreProperties>
</file>