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B8E89623-BA56-404E-B761-9461C02042DA}" xr6:coauthVersionLast="45" xr6:coauthVersionMax="45" xr10:uidLastSave="{00000000-0000-0000-0000-000000000000}"/>
  <bookViews>
    <workbookView xWindow="-120" yWindow="-120" windowWidth="29040" windowHeight="15840" xr2:uid="{DA5564C2-4ED9-41B6-9CC2-77C850D67177}"/>
  </bookViews>
  <sheets>
    <sheet name="Arkusz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6" i="1" l="1"/>
  <c r="D46" i="1"/>
  <c r="C46" i="1"/>
  <c r="O38" i="1"/>
  <c r="N38" i="1"/>
  <c r="M38" i="1"/>
  <c r="E38" i="1"/>
  <c r="D38" i="1"/>
  <c r="C38" i="1"/>
  <c r="T30" i="1"/>
  <c r="S30" i="1"/>
  <c r="R30" i="1"/>
  <c r="O30" i="1"/>
  <c r="N30" i="1"/>
  <c r="M30" i="1"/>
  <c r="E30" i="1"/>
  <c r="D30" i="1"/>
  <c r="C30" i="1"/>
  <c r="Y15" i="1"/>
  <c r="X15" i="1"/>
  <c r="W15" i="1"/>
  <c r="T15" i="1"/>
  <c r="S15" i="1"/>
  <c r="R15" i="1"/>
  <c r="O15" i="1"/>
  <c r="N15" i="1"/>
  <c r="M15" i="1"/>
  <c r="E15" i="1"/>
  <c r="D15" i="1"/>
  <c r="C15" i="1"/>
  <c r="E22" i="1"/>
  <c r="D22" i="1"/>
  <c r="C22" i="1"/>
  <c r="Y7" i="1"/>
  <c r="X7" i="1"/>
  <c r="W7" i="1"/>
  <c r="T7" i="1"/>
  <c r="S7" i="1"/>
  <c r="R7" i="1"/>
  <c r="O7" i="1"/>
  <c r="N7" i="1"/>
  <c r="M7" i="1"/>
  <c r="E7" i="1"/>
  <c r="D7" i="1"/>
  <c r="C7" i="1"/>
</calcChain>
</file>

<file path=xl/sharedStrings.xml><?xml version="1.0" encoding="utf-8"?>
<sst xmlns="http://schemas.openxmlformats.org/spreadsheetml/2006/main" count="169" uniqueCount="19">
  <si>
    <t>Col1</t>
  </si>
  <si>
    <t>Col2</t>
  </si>
  <si>
    <t>Col3</t>
  </si>
  <si>
    <t>Col4</t>
  </si>
  <si>
    <t>First</t>
  </si>
  <si>
    <t>Second</t>
  </si>
  <si>
    <t>Third</t>
  </si>
  <si>
    <t>Fourth</t>
  </si>
  <si>
    <t>Average</t>
  </si>
  <si>
    <t>no header row</t>
  </si>
  <si>
    <t>column stripes</t>
  </si>
  <si>
    <t>no row stripes</t>
  </si>
  <si>
    <t>show last column</t>
  </si>
  <si>
    <t>show first column</t>
  </si>
  <si>
    <t>no total row</t>
  </si>
  <si>
    <t>column stripes + show last column</t>
  </si>
  <si>
    <t>column stripes + show last column + show first column</t>
  </si>
  <si>
    <t>column stripes + show last column + show first column + no row stripes</t>
  </si>
  <si>
    <t>column stripes + show last column + show first column + no row stripes + no total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</si>
</sst>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" fillId="0" borderId="0" xfId="0" applyFont="1"/>
    <xf numFmtId="0" fontId="2" fillId="0" borderId="0" xfId="0" applyFont="1"/>
  </cellXfs>
  <cellStyles count="2">
    <cellStyle name="Normal" xfId="0" builtinId="0"/>
    <cellStyle name="Percent" xfId="1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5155-684A-4996-A4BA-CFDBA90218CA}" name="Table14" displayName="Table14" ref="B3:E7" headerRowCount="0" totalsRowCount="1">
  <tableColumns count="4">
    <tableColumn id="1" xr3:uid="{F0B9113E-553B-4CE6-A086-3797D6D02891}" name="Col1" totalsRowLabel="Average"/>
    <tableColumn id="2" xr3:uid="{6729A69F-570E-4388-84E7-7BBBF2F61C61}" name="Col2" totalsRowFunction="average"/>
    <tableColumn id="3" xr3:uid="{46B7912F-E121-4392-83E2-8F4A2E08A25A}" name="Col3" totalsRowFunction="average"/>
    <tableColumn id="4" xr3:uid="{2E77D19B-6AB2-409F-B4B3-CF2C66CDA3B5}" name="Col4" totalsRowFunction="average" totalsRowDxfId="2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5E992-8E40-4329-A6B5-C2BCC8BC022C}" name="Table143" displayName="Table143" ref="G2:J6">
  <autoFilter ref="G2:J6" xr:uid="{FAB64328-6690-48A7-A4AF-CC28D7DF337A}"/>
  <tableColumns count="4">
    <tableColumn id="1" xr3:uid="{4CA90936-0EC6-49EB-9AEE-CFAE65CCCAD4}" name="Col1" totalsRowLabel="Average"/>
    <tableColumn id="2" xr3:uid="{AC2B91CC-A3C3-4750-83A1-8DD4A17F0048}" name="Col2" totalsRowFunction="average"/>
    <tableColumn id="3" xr3:uid="{5B807793-49B8-4092-BD10-0DEBAEE1E6A4}" name="Col3" totalsRowFunction="average"/>
    <tableColumn id="4" xr3:uid="{965FBF08-42A6-4896-B9CF-3B48350FE897}" name="Col4" totalsRowFunction="average" totalsRowDxfId="1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B1926-1030-4B3F-B829-5B1DED141433}" name="Table144" displayName="Table144" ref="L2:O7" totalsRowCount="1">
  <autoFilter ref="L2:O6" xr:uid="{18996EEB-210C-4AB4-B252-FFBFCECE32A3}"/>
  <tableColumns count="4">
    <tableColumn id="1" xr3:uid="{5C3552EE-6716-49AF-B467-8E57C1AD6767}" name="Col1" totalsRowLabel="Average"/>
    <tableColumn id="2" xr3:uid="{0B5F0BAD-79EC-4F07-AABD-5EA121B2F1B4}" name="Col2" totalsRowFunction="average"/>
    <tableColumn id="3" xr3:uid="{8E47385F-6CD6-4CE4-9B91-70A9A786C19B}" name="Col3" totalsRowFunction="average"/>
    <tableColumn id="4" xr3:uid="{57936411-2748-4CC4-93C8-566AFD60F590}" name="Col4" totalsRowFunction="average" totalsRowDxfId="18"/>
  </tableColumns>
  <tableStyleInfo name="TableStyleLight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8C5106-FC3A-4E17-874A-7B845047C33A}" name="Table1445" displayName="Table1445" ref="Q2:T7" totalsRowCount="1">
  <autoFilter ref="Q2:T6" xr:uid="{2869E3A8-E025-4685-9594-46E011DB4C69}"/>
  <tableColumns count="4">
    <tableColumn id="1" xr3:uid="{6595033D-FBFA-4276-9417-6B504B4CCB9D}" name="Col1" totalsRowLabel="Average"/>
    <tableColumn id="2" xr3:uid="{B557C9E1-94A8-4279-BB28-1F082B1D8D99}" name="Col2" totalsRowFunction="average"/>
    <tableColumn id="3" xr3:uid="{13F80A25-FB41-40BD-AEFD-0A630D113529}" name="Col3" totalsRowFunction="average"/>
    <tableColumn id="4" xr3:uid="{95DF4D31-BE6E-4E45-8882-49388FB6D088}" name="Col4" totalsRowFunction="average" totalsRowDxfId="17"/>
  </tableColumns>
  <tableStyleInfo name="TableStyleLight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AE25E4-2370-44E8-B9A7-2399E59EDCF8}" name="Table14456" displayName="Table14456" ref="V2:Y7" totalsRowCount="1">
  <autoFilter ref="V2:Y6" xr:uid="{F0C00438-27D3-449C-A1AE-8EBA2E5E495F}"/>
  <tableColumns count="4">
    <tableColumn id="1" xr3:uid="{244B7975-9026-4955-8CD4-C22D7AFA2586}" name="Col1" totalsRowLabel="Average"/>
    <tableColumn id="2" xr3:uid="{1F8F476B-C00B-422D-89B1-4196164C0EAE}" name="Col2" totalsRowFunction="average"/>
    <tableColumn id="3" xr3:uid="{11C690C5-2FB1-4276-9EDC-D6F668200B31}" name="Col3" totalsRowFunction="average"/>
    <tableColumn id="4" xr3:uid="{2F1ABC1F-06C6-40EB-BACC-A8EB6FFD9427}" name="Col4" totalsRowFunction="average" totalsRowDxfId="16"/>
  </tableColumns>
  <tableStyleInfo name="TableStyleLight2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8E97F0-7DA0-4277-BC8C-451C062EBB10}" name="Table144567" displayName="Table144567" ref="B17:E22" totalsRowCount="1">
  <autoFilter ref="B17:E21" xr:uid="{413234F3-AEFC-479C-B092-B3FC6E4F97A7}"/>
  <tableColumns count="4">
    <tableColumn id="1" xr3:uid="{049A76A1-AD83-47CF-8284-A184E2A07F1D}" name="Col1" totalsRowLabel="Average"/>
    <tableColumn id="2" xr3:uid="{B2D32B68-661E-4FDC-8A21-6E6939D6A2C5}" name="Col2" totalsRowFunction="average"/>
    <tableColumn id="3" xr3:uid="{5C028DBE-30F9-4B3D-9064-7E2E2C4AD574}" name="Col3" totalsRowFunction="average"/>
    <tableColumn id="4" xr3:uid="{D3BAF25A-C2E1-4DB1-A4F1-C64FCB99E545}" name="Col4" totalsRowFunction="average" totalsRowDxfId="15"/>
  </tableColumns>
  <tableStyleInfo name="TableStyleLight2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AB5C98-1EC0-490B-9FC0-CE65AFA1050E}" name="Table1448" displayName="Table1448" ref="B11:E15" headerRowCount="0" totalsRowCount="1">
  <tableColumns count="4">
    <tableColumn id="1" xr3:uid="{B5E4CA48-9FE7-4605-8DEE-7259F68D18E6}" name="Col1" totalsRowLabel="Average"/>
    <tableColumn id="2" xr3:uid="{BE82171C-F0E0-4BB3-AD3A-D004DC31DA16}" name="Col2" totalsRowFunction="average"/>
    <tableColumn id="3" xr3:uid="{9E06A149-9C52-4F46-9661-D9C422A5431F}" name="Col3" totalsRowFunction="average"/>
    <tableColumn id="4" xr3:uid="{5B68C446-37B1-4C5D-A3E1-3E25B312DCE9}" name="Col4" totalsRowFunction="average" totalsRowDxfId="14"/>
  </tableColumns>
  <tableStyleInfo name="TableStyleLight2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EE3D12-E07C-4BB9-AD57-F7A895D01856}" name="Table14456710" displayName="Table14456710" ref="G10:J14">
  <autoFilter ref="G10:J14" xr:uid="{F4DD8CE4-9731-4DC8-A00C-6CBA077EA417}"/>
  <tableColumns count="4">
    <tableColumn id="1" xr3:uid="{88FDCEB0-6293-4633-8C1B-927D767414A8}" name="Col1" totalsRowLabel="Average"/>
    <tableColumn id="2" xr3:uid="{C1795731-84AC-467E-8760-CF4436A97D26}" name="Col2" totalsRowFunction="average"/>
    <tableColumn id="3" xr3:uid="{66FC8AF9-390F-476F-8C7F-DC0246D3A267}" name="Col3" totalsRowFunction="average"/>
    <tableColumn id="4" xr3:uid="{9EA112F1-F89C-42A8-A113-DD6918FBD49A}" name="Col4" totalsRowFunction="average" totalsRowDxfId="13"/>
  </tableColumns>
  <tableStyleInfo name="TableStyleLight2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07FD4DC-F284-4B5B-8E14-12DF1E664E2A}" name="Table14456712" displayName="Table14456712" ref="L10:O15" totalsRowCount="1">
  <autoFilter ref="L10:O14" xr:uid="{373FACBB-8214-4C51-A0B9-11047C56CF76}"/>
  <tableColumns count="4">
    <tableColumn id="1" xr3:uid="{3875060E-EDF3-4C7E-BA09-4A55FB43A988}" name="Col1" totalsRowLabel="Average"/>
    <tableColumn id="2" xr3:uid="{38D42ECF-8069-4E4B-AA83-03D5D3FFC2D2}" name="Col2" totalsRowFunction="average"/>
    <tableColumn id="3" xr3:uid="{728CB2A2-846C-43FD-B8FC-97308917518E}" name="Col3" totalsRowFunction="average"/>
    <tableColumn id="4" xr3:uid="{3EAE5A97-ACC2-4D65-B548-EEB2425487EA}" name="Col4" totalsRowFunction="average" totalsRowDxfId="12"/>
  </tableColumns>
  <tableStyleInfo name="TableStyleLight2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55A2E-32F0-4CB5-9EDF-10327EE4205B}" name="Table14456713" displayName="Table14456713" ref="Q10:T15" totalsRowCount="1">
  <autoFilter ref="Q10:T14" xr:uid="{A3858F16-67E7-4E93-ACD0-BD8BEDC940C8}"/>
  <tableColumns count="4">
    <tableColumn id="1" xr3:uid="{CBD6B660-3D75-4186-B12A-493CBF0CBDE3}" name="Col1" totalsRowLabel="Average"/>
    <tableColumn id="2" xr3:uid="{B9B06004-A90F-4C72-B096-2A2845C6A016}" name="Col2" totalsRowFunction="average"/>
    <tableColumn id="3" xr3:uid="{6E1CB9FE-8BFC-4AA7-8909-5248B69DF030}" name="Col3" totalsRowFunction="average"/>
    <tableColumn id="4" xr3:uid="{D8054043-1486-497E-BDC1-C0A3CF271DDD}" name="Col4" totalsRowFunction="average" totalsRowDxfId="11"/>
  </tableColumns>
  <tableStyleInfo name="TableStyleLight2" showFirstColumn="1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70BC11-2955-415C-B3A3-08FA7230ED01}" name="Table14456714" displayName="Table14456714" ref="V10:Y15" totalsRowCount="1">
  <autoFilter ref="V10:Y14" xr:uid="{F5176CD6-27F0-4405-933D-C3D38987524F}"/>
  <tableColumns count="4">
    <tableColumn id="1" xr3:uid="{E67C6215-41DC-4171-A109-2765AA62AC59}" name="Col1" totalsRowLabel="Average"/>
    <tableColumn id="2" xr3:uid="{D06BE5C7-37A4-4454-AD40-7602EFFE8C80}" name="Col2" totalsRowFunction="average"/>
    <tableColumn id="3" xr3:uid="{3106C3B8-D011-423C-9819-3157B0727C13}" name="Col3" totalsRowFunction="average"/>
    <tableColumn id="4" xr3:uid="{5FAB9FCF-6E44-4E02-A870-210461267226}" name="Col4" totalsRowFunction="average" totalsRowDxfId="10"/>
  </tableColumns>
  <tableStyleInfo name="TableStyleLight2" showFirstColumn="0" showLastColumn="1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FD7AFFD-8D4D-4A2A-9C7B-A3808678C66D}" name="Table14456715" displayName="Table14456715" ref="B26:E30" headerRowCount="0" totalsRowCount="1">
  <tableColumns count="4">
    <tableColumn id="1" xr3:uid="{55C4E846-7A4A-44FD-8B03-D474C6312355}" name="Col1" totalsRowLabel="Average"/>
    <tableColumn id="2" xr3:uid="{FB3548AA-A660-445C-B501-947012872B93}" name="Col2" totalsRowFunction="average"/>
    <tableColumn id="3" xr3:uid="{DE91CFB1-F165-4020-90BE-49A6943A67B7}" name="Col3" totalsRowFunction="average"/>
    <tableColumn id="4" xr3:uid="{A777AAAB-CECD-4066-A8CD-170CE178602A}" name="Col4" totalsRowFunction="average" totalsRowDxfId="9"/>
  </tableColumns>
  <tableStyleInfo name="TableStyleLight2" showFirstColumn="0" showLastColumn="1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C4C5F8-ABE7-4116-9CA8-70EE08ACB4CB}" name="Table14456716" displayName="Table14456716" ref="G25:J29">
  <autoFilter ref="G25:J29" xr:uid="{DD5C7414-3F91-4AE1-A9A2-F82F1BEC3A4C}"/>
  <tableColumns count="4">
    <tableColumn id="1" xr3:uid="{04E1FDDD-CE53-4DA8-A86C-1D2669C667AA}" name="Col1" totalsRowLabel="Average"/>
    <tableColumn id="2" xr3:uid="{90636824-F9FD-4D41-8E80-1D73D9FEDF70}" name="Col2" totalsRowFunction="average"/>
    <tableColumn id="3" xr3:uid="{64B66155-AD6E-43CB-B997-5A049EA9412A}" name="Col3" totalsRowFunction="average"/>
    <tableColumn id="4" xr3:uid="{C3D7E6B1-8F49-4F51-9E51-8EA82555B2B9}" name="Col4" totalsRowFunction="average" totalsRowDxfId="8"/>
  </tableColumns>
  <tableStyleInfo name="TableStyleLight2" showFirstColumn="0" showLastColumn="1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2AEDEE7-85F0-40B4-8BBC-787A4D752A23}" name="Table14456717" displayName="Table14456717" ref="L25:O30" totalsRowCount="1">
  <autoFilter ref="L25:O29" xr:uid="{94F3724A-140B-4609-B71D-2F0E9E4B93C1}"/>
  <tableColumns count="4">
    <tableColumn id="1" xr3:uid="{9A754DCE-2D7B-427A-B676-BE9C10AAF94B}" name="Col1" totalsRowLabel="Average"/>
    <tableColumn id="2" xr3:uid="{E22DED47-A1FD-457A-9E10-E7CBC66E025C}" name="Col2" totalsRowFunction="average"/>
    <tableColumn id="3" xr3:uid="{32C56D9D-BB39-40C0-804F-9725F8638A97}" name="Col3" totalsRowFunction="average"/>
    <tableColumn id="4" xr3:uid="{41BA7D0F-24D1-416D-84C2-DCEEEFDF81B1}" name="Col4" totalsRowFunction="average" totalsRowDxfId="7"/>
  </tableColumns>
  <tableStyleInfo name="TableStyleLight2" showFirstColumn="0" showLastColumn="1" showRowStripes="0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23016A-2E84-4912-A993-25E54E0223DF}" name="Table14456718" displayName="Table14456718" ref="Q25:T30" totalsRowCount="1">
  <autoFilter ref="Q25:T29" xr:uid="{39C64B4E-E91B-4B97-BC1C-924A9146106C}"/>
  <tableColumns count="4">
    <tableColumn id="1" xr3:uid="{0F2E955D-B48F-4D3F-AE1F-5DEB494D2C6F}" name="Col1" totalsRowLabel="Average"/>
    <tableColumn id="2" xr3:uid="{F9E2DCCF-C4D3-4F15-B535-17C356C4EA98}" name="Col2" totalsRowFunction="average"/>
    <tableColumn id="3" xr3:uid="{632DEEFB-FA7C-441D-A499-36B95685DF18}" name="Col3" totalsRowFunction="average"/>
    <tableColumn id="4" xr3:uid="{19A3FF24-3AF3-4470-BD67-2D37AA11E738}" name="Col4" totalsRowFunction="average" totalsRowDxfId="6"/>
  </tableColumns>
  <tableStyleInfo name="TableStyleLight2" showFirstColumn="1" showLastColumn="1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DB0D1AE-5209-49FE-A54A-46543612A8B2}" name="Table1445671519" displayName="Table1445671519" ref="B34:E38" headerRowCount="0" totalsRowCount="1">
  <tableColumns count="4">
    <tableColumn id="1" xr3:uid="{2853DE77-8A99-4AED-8928-D9C751024A78}" name="Col1" totalsRowLabel="Average"/>
    <tableColumn id="2" xr3:uid="{38316769-EF68-4517-99C3-490B4260F3A1}" name="Col2" totalsRowFunction="average"/>
    <tableColumn id="3" xr3:uid="{50EDCDCE-B1F7-42FB-B487-24071EE0C466}" name="Col3" totalsRowFunction="average"/>
    <tableColumn id="4" xr3:uid="{C76C41A9-DCE9-4963-81F8-DD59646E9B22}" name="Col4" totalsRowFunction="average" totalsRowDxfId="5"/>
  </tableColumns>
  <tableStyleInfo name="TableStyleLight2" showFirstColumn="1" showLastColumn="1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7489740-F5E7-411E-BDEF-ABDCAAED85EA}" name="Table1445671620" displayName="Table1445671620" ref="G33:J37">
  <autoFilter ref="G33:J37" xr:uid="{1332BFE2-DE6F-49C1-9F28-200BDBEA188A}"/>
  <tableColumns count="4">
    <tableColumn id="1" xr3:uid="{5C4AC306-A419-4A67-9261-0A94CC560F1A}" name="Col1" totalsRowLabel="Average"/>
    <tableColumn id="2" xr3:uid="{8C41F2AD-D8AF-45BA-ABF0-C436012A7270}" name="Col2" totalsRowFunction="average"/>
    <tableColumn id="3" xr3:uid="{BA81BB23-24EF-4B39-851C-999A1424F000}" name="Col3" totalsRowFunction="average"/>
    <tableColumn id="4" xr3:uid="{ECF80848-3796-4DDA-8836-AA42A2416140}" name="Col4" totalsRowFunction="average" totalsRowDxfId="4"/>
  </tableColumns>
  <tableStyleInfo name="TableStyleLight2" showFirstColumn="1" showLastColumn="1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B594E40-5A8A-4B32-AC9D-7A8DCEA22081}" name="Table1445671721" displayName="Table1445671721" ref="L33:O38" totalsRowCount="1">
  <autoFilter ref="L33:O37" xr:uid="{0D474E27-D37C-4E9B-B59E-95EB37221845}"/>
  <tableColumns count="4">
    <tableColumn id="1" xr3:uid="{6963DD87-4C74-490D-B2EA-9BC1506B71F9}" name="Col1" totalsRowLabel="Average"/>
    <tableColumn id="2" xr3:uid="{04C5C275-F458-4EF8-ACC7-1F00EEE22B15}" name="Col2" totalsRowFunction="average"/>
    <tableColumn id="3" xr3:uid="{F77281DE-D284-4352-AA47-49DFB79F956E}" name="Col3" totalsRowFunction="average"/>
    <tableColumn id="4" xr3:uid="{26761D04-E7D9-4052-B238-A42402EF532D}" name="Col4" totalsRowFunction="average" totalsRowDxfId="3"/>
  </tableColumns>
  <tableStyleInfo name="TableStyleLight2" showFirstColumn="1" showLastColumn="1" showRowStripes="0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FA237C2-9F89-48DD-B937-815A10D32394}" name="Table144567151922" displayName="Table144567151922" ref="B42:E46" headerRowCount="0" totalsRowCount="1">
  <tableColumns count="4">
    <tableColumn id="1" xr3:uid="{080E41B6-D2CA-4D41-9D18-F0D4D92FB7C7}" name="Col1" totalsRowLabel="Average"/>
    <tableColumn id="2" xr3:uid="{4383ADD9-5422-41EA-BBA3-B56E299D4CF3}" name="Col2" totalsRowFunction="average"/>
    <tableColumn id="3" xr3:uid="{24C4CAA1-7186-4F73-8882-AF6FAFBC8566}" name="Col3" totalsRowFunction="average"/>
    <tableColumn id="4" xr3:uid="{884757BC-9CE0-40A3-B1BF-52B4670B1B43}" name="Col4" totalsRowFunction="average" totalsRowDxfId="2"/>
  </tableColumns>
  <tableStyleInfo name="TableStyleLight2" showFirstColumn="1" showLastColumn="1" showRowStripes="0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ED31731-BBE5-42F9-8E28-E2EEEA6ABC80}" name="Table144567151923" displayName="Table144567151923" ref="G41:J45">
  <autoFilter ref="G41:J45" xr:uid="{D35BD28F-C237-47B4-AA27-6803EEF8A4B5}"/>
  <tableColumns count="4">
    <tableColumn id="1" xr3:uid="{08D37077-63EA-4ADE-B981-268CD1C1BB85}" name="Col1" totalsRowLabel="Average"/>
    <tableColumn id="2" xr3:uid="{E1473048-CDFA-4EEA-8E65-8A5A663AD188}" name="Col2" totalsRowFunction="average"/>
    <tableColumn id="3" xr3:uid="{FCFBF11D-889B-49D2-A64C-B7FD331069E6}" name="Col3" totalsRowFunction="average"/>
    <tableColumn id="4" xr3:uid="{ECA13387-771E-4A43-9572-3A152E504F42}" name="Col4" totalsRowFunction="average" totalsRowDxfId="1"/>
  </tableColumns>
  <tableStyleInfo name="TableStyleLight2" showFirstColumn="1" showLastColumn="1" showRowStripes="0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8F582A-A061-469C-AD23-59D4C21777A1}" name="Table144567151924" displayName="Table144567151924" ref="B50:E53" headerRowCount="0">
  <tableColumns count="4">
    <tableColumn id="1" xr3:uid="{37770293-C700-4C83-8148-94898E099DAD}" name="Col1" totalsRowLabel="Average"/>
    <tableColumn id="2" xr3:uid="{99A1D113-33E0-4C45-A79A-4196CE086491}" name="Col2" totalsRowFunction="average"/>
    <tableColumn id="3" xr3:uid="{FB0C5ADC-4F63-4682-8C84-A62B264AA3BD}" name="Col3" totalsRowFunction="average"/>
    <tableColumn id="4" xr3:uid="{EF0AD4C4-73E5-4BB1-B424-8924D5A2469B}" name="Col4" totalsRowFunction="average" totalsRowDxfId="0"/>
  </tableColumns>
  <tableStyleInfo name="TableStyleLight2" showFirstColumn="1" showLastColumn="1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7049-309C-43DA-880D-DF6E6CED7665}">
  <dimension ref="B1:Y53"/>
  <sheetViews>
    <sheetView tabSelected="1" workbookViewId="0">
      <selection activeCell="J21" sqref="J21"/>
    </sheetView>
  </sheetViews>
  <sheetFormatPr defaultRowHeight="15" x14ac:dyDescent="0.25"/>
  <sheetData>
    <row r="1" spans="2:25" x14ac:dyDescent="0.25">
      <c r="B1" s="3" t="s">
        <v>9</v>
      </c>
      <c r="G1" s="3" t="s">
        <v>14</v>
      </c>
      <c r="L1" s="3" t="s">
        <v>11</v>
      </c>
      <c r="Q1" s="3" t="s">
        <v>13</v>
      </c>
      <c r="V1" s="3" t="s">
        <v>12</v>
      </c>
    </row>
    <row r="2" spans="2:25" x14ac:dyDescent="0.25">
      <c r="G2" t="s">
        <v>0</v>
      </c>
      <c r="H2" t="s">
        <v>1</v>
      </c>
      <c r="I2" t="s">
        <v>2</v>
      </c>
      <c r="J2" t="s">
        <v>3</v>
      </c>
      <c r="L2" t="s">
        <v>0</v>
      </c>
      <c r="M2" t="s">
        <v>1</v>
      </c>
      <c r="N2" t="s">
        <v>2</v>
      </c>
      <c r="O2" t="s">
        <v>3</v>
      </c>
      <c r="Q2" t="s">
        <v>0</v>
      </c>
      <c r="R2" t="s">
        <v>1</v>
      </c>
      <c r="S2" t="s">
        <v>2</v>
      </c>
      <c r="T2" t="s">
        <v>3</v>
      </c>
      <c r="V2" t="s">
        <v>0</v>
      </c>
      <c r="W2" t="s">
        <v>1</v>
      </c>
      <c r="X2" t="s">
        <v>2</v>
      </c>
      <c r="Y2" t="s">
        <v>3</v>
      </c>
    </row>
    <row r="3" spans="2:25" x14ac:dyDescent="0.25">
      <c r="B3" t="s">
        <v>4</v>
      </c>
      <c r="C3">
        <v>12</v>
      </c>
      <c r="D3">
        <v>13</v>
      </c>
      <c r="E3" s="1">
        <v>0.14000000000000001</v>
      </c>
      <c r="G3" t="s">
        <v>4</v>
      </c>
      <c r="H3">
        <v>12</v>
      </c>
      <c r="I3">
        <v>13</v>
      </c>
      <c r="J3" s="1">
        <v>0.14000000000000001</v>
      </c>
      <c r="L3" t="s">
        <v>4</v>
      </c>
      <c r="M3">
        <v>12</v>
      </c>
      <c r="N3">
        <v>13</v>
      </c>
      <c r="O3" s="1">
        <v>0.14000000000000001</v>
      </c>
      <c r="Q3" t="s">
        <v>4</v>
      </c>
      <c r="R3">
        <v>12</v>
      </c>
      <c r="S3">
        <v>13</v>
      </c>
      <c r="T3" s="1">
        <v>0.14000000000000001</v>
      </c>
      <c r="V3" t="s">
        <v>4</v>
      </c>
      <c r="W3">
        <v>12</v>
      </c>
      <c r="X3">
        <v>13</v>
      </c>
      <c r="Y3" s="1">
        <v>0.14000000000000001</v>
      </c>
    </row>
    <row r="4" spans="2:25" x14ac:dyDescent="0.25">
      <c r="B4" t="s">
        <v>5</v>
      </c>
      <c r="C4">
        <v>22</v>
      </c>
      <c r="D4">
        <v>23</v>
      </c>
      <c r="E4" s="1">
        <v>0.24</v>
      </c>
      <c r="G4" t="s">
        <v>5</v>
      </c>
      <c r="H4">
        <v>22</v>
      </c>
      <c r="I4">
        <v>23</v>
      </c>
      <c r="J4" s="1">
        <v>0.24</v>
      </c>
      <c r="L4" t="s">
        <v>5</v>
      </c>
      <c r="M4">
        <v>22</v>
      </c>
      <c r="N4">
        <v>23</v>
      </c>
      <c r="O4" s="1">
        <v>0.24</v>
      </c>
      <c r="Q4" t="s">
        <v>5</v>
      </c>
      <c r="R4">
        <v>22</v>
      </c>
      <c r="S4">
        <v>23</v>
      </c>
      <c r="T4" s="1">
        <v>0.24</v>
      </c>
      <c r="V4" t="s">
        <v>5</v>
      </c>
      <c r="W4">
        <v>22</v>
      </c>
      <c r="X4">
        <v>23</v>
      </c>
      <c r="Y4" s="1">
        <v>0.24</v>
      </c>
    </row>
    <row r="5" spans="2:25" x14ac:dyDescent="0.25">
      <c r="B5" t="s">
        <v>6</v>
      </c>
      <c r="C5">
        <v>32</v>
      </c>
      <c r="D5" s="2">
        <v>33</v>
      </c>
      <c r="E5" s="1">
        <v>0.34</v>
      </c>
      <c r="G5" t="s">
        <v>6</v>
      </c>
      <c r="H5">
        <v>32</v>
      </c>
      <c r="I5" s="2">
        <v>33</v>
      </c>
      <c r="J5" s="1">
        <v>0.34</v>
      </c>
      <c r="L5" t="s">
        <v>6</v>
      </c>
      <c r="M5">
        <v>32</v>
      </c>
      <c r="N5" s="2">
        <v>33</v>
      </c>
      <c r="O5" s="1">
        <v>0.34</v>
      </c>
      <c r="Q5" t="s">
        <v>6</v>
      </c>
      <c r="R5">
        <v>32</v>
      </c>
      <c r="S5" s="2">
        <v>33</v>
      </c>
      <c r="T5" s="1">
        <v>0.34</v>
      </c>
      <c r="V5" t="s">
        <v>6</v>
      </c>
      <c r="W5">
        <v>32</v>
      </c>
      <c r="X5" s="2">
        <v>33</v>
      </c>
      <c r="Y5" s="1">
        <v>0.34</v>
      </c>
    </row>
    <row r="6" spans="2:25" x14ac:dyDescent="0.25">
      <c r="B6" t="s">
        <v>7</v>
      </c>
      <c r="C6">
        <v>42</v>
      </c>
      <c r="D6">
        <v>43</v>
      </c>
      <c r="E6" s="1">
        <v>0.44</v>
      </c>
      <c r="G6" t="s">
        <v>7</v>
      </c>
      <c r="H6">
        <v>42</v>
      </c>
      <c r="I6">
        <v>43</v>
      </c>
      <c r="J6" s="1">
        <v>0.44</v>
      </c>
      <c r="L6" t="s">
        <v>7</v>
      </c>
      <c r="M6">
        <v>42</v>
      </c>
      <c r="N6">
        <v>43</v>
      </c>
      <c r="O6" s="1">
        <v>0.44</v>
      </c>
      <c r="Q6" t="s">
        <v>7</v>
      </c>
      <c r="R6">
        <v>42</v>
      </c>
      <c r="S6">
        <v>43</v>
      </c>
      <c r="T6" s="1">
        <v>0.44</v>
      </c>
      <c r="V6" t="s">
        <v>7</v>
      </c>
      <c r="W6">
        <v>42</v>
      </c>
      <c r="X6">
        <v>43</v>
      </c>
      <c r="Y6" s="1">
        <v>0.44</v>
      </c>
    </row>
    <row r="7" spans="2:25" x14ac:dyDescent="0.25">
      <c r="B7" t="s">
        <v>8</v>
      </c>
      <c r="C7">
        <f>SUBTOTAL(101,Table14[Col2])</f>
        <v>27</v>
      </c>
      <c r="D7">
        <f>SUBTOTAL(101,Table14[Col3])</f>
        <v>28</v>
      </c>
      <c r="E7" s="1">
        <f>SUBTOTAL(101,Table14[Col4])</f>
        <v>0.28999999999999998</v>
      </c>
      <c r="L7" t="s">
        <v>8</v>
      </c>
      <c r="M7">
        <f>SUBTOTAL(101,Table144[Col2])</f>
        <v>27</v>
      </c>
      <c r="N7">
        <f>SUBTOTAL(101,Table144[Col3])</f>
        <v>28</v>
      </c>
      <c r="O7" s="1">
        <f>SUBTOTAL(101,Table144[Col4])</f>
        <v>0.28999999999999998</v>
      </c>
      <c r="Q7" t="s">
        <v>8</v>
      </c>
      <c r="R7">
        <f>SUBTOTAL(101,Table1445[Col2])</f>
        <v>27</v>
      </c>
      <c r="S7">
        <f>SUBTOTAL(101,Table1445[Col3])</f>
        <v>28</v>
      </c>
      <c r="T7" s="1">
        <f>SUBTOTAL(101,Table1445[Col4])</f>
        <v>0.28999999999999998</v>
      </c>
      <c r="V7" t="s">
        <v>8</v>
      </c>
      <c r="W7">
        <f>SUBTOTAL(101,Table14456[Col2])</f>
        <v>27</v>
      </c>
      <c r="X7">
        <f>SUBTOTAL(101,Table14456[Col3])</f>
        <v>28</v>
      </c>
      <c r="Y7" s="1">
        <f>SUBTOTAL(101,Table14456[Col4])</f>
        <v>0.28999999999999998</v>
      </c>
    </row>
    <row r="9" spans="2:25" x14ac:dyDescent="0.25">
      <c r="B9" s="3" t="s">
        <v>10</v>
      </c>
    </row>
    <row r="10" spans="2:25" x14ac:dyDescent="0.25">
      <c r="G10" t="s">
        <v>0</v>
      </c>
      <c r="H10" t="s">
        <v>1</v>
      </c>
      <c r="I10" t="s">
        <v>2</v>
      </c>
      <c r="J10" t="s">
        <v>3</v>
      </c>
      <c r="L10" t="s">
        <v>0</v>
      </c>
      <c r="M10" t="s">
        <v>1</v>
      </c>
      <c r="N10" t="s">
        <v>2</v>
      </c>
      <c r="O10" t="s">
        <v>3</v>
      </c>
      <c r="Q10" t="s">
        <v>0</v>
      </c>
      <c r="R10" t="s">
        <v>1</v>
      </c>
      <c r="S10" t="s">
        <v>2</v>
      </c>
      <c r="T10" t="s">
        <v>3</v>
      </c>
      <c r="V10" t="s">
        <v>0</v>
      </c>
      <c r="W10" t="s">
        <v>1</v>
      </c>
      <c r="X10" t="s">
        <v>2</v>
      </c>
      <c r="Y10" t="s">
        <v>3</v>
      </c>
    </row>
    <row r="11" spans="2:25" x14ac:dyDescent="0.25">
      <c r="B11" t="s">
        <v>4</v>
      </c>
      <c r="C11">
        <v>12</v>
      </c>
      <c r="D11">
        <v>13</v>
      </c>
      <c r="E11" s="1">
        <v>0.14000000000000001</v>
      </c>
      <c r="G11" t="s">
        <v>4</v>
      </c>
      <c r="H11">
        <v>12</v>
      </c>
      <c r="I11">
        <v>13</v>
      </c>
      <c r="J11" s="1">
        <v>0.14000000000000001</v>
      </c>
      <c r="L11" t="s">
        <v>4</v>
      </c>
      <c r="M11">
        <v>12</v>
      </c>
      <c r="N11">
        <v>13</v>
      </c>
      <c r="O11" s="1">
        <v>0.14000000000000001</v>
      </c>
      <c r="Q11" t="s">
        <v>4</v>
      </c>
      <c r="R11">
        <v>12</v>
      </c>
      <c r="S11">
        <v>13</v>
      </c>
      <c r="T11" s="1">
        <v>0.14000000000000001</v>
      </c>
      <c r="V11" t="s">
        <v>4</v>
      </c>
      <c r="W11">
        <v>12</v>
      </c>
      <c r="X11">
        <v>13</v>
      </c>
      <c r="Y11" s="1">
        <v>0.14000000000000001</v>
      </c>
    </row>
    <row r="12" spans="2:25" x14ac:dyDescent="0.25">
      <c r="B12" t="s">
        <v>5</v>
      </c>
      <c r="C12">
        <v>22</v>
      </c>
      <c r="D12">
        <v>23</v>
      </c>
      <c r="E12" s="1">
        <v>0.24</v>
      </c>
      <c r="G12" t="s">
        <v>5</v>
      </c>
      <c r="H12">
        <v>22</v>
      </c>
      <c r="I12">
        <v>23</v>
      </c>
      <c r="J12" s="1">
        <v>0.24</v>
      </c>
      <c r="L12" t="s">
        <v>5</v>
      </c>
      <c r="M12">
        <v>22</v>
      </c>
      <c r="N12">
        <v>23</v>
      </c>
      <c r="O12" s="1">
        <v>0.24</v>
      </c>
      <c r="Q12" t="s">
        <v>5</v>
      </c>
      <c r="R12">
        <v>22</v>
      </c>
      <c r="S12">
        <v>23</v>
      </c>
      <c r="T12" s="1">
        <v>0.24</v>
      </c>
      <c r="V12" t="s">
        <v>5</v>
      </c>
      <c r="W12">
        <v>22</v>
      </c>
      <c r="X12">
        <v>23</v>
      </c>
      <c r="Y12" s="1">
        <v>0.24</v>
      </c>
    </row>
    <row r="13" spans="2:25" x14ac:dyDescent="0.25">
      <c r="B13" t="s">
        <v>6</v>
      </c>
      <c r="C13">
        <v>32</v>
      </c>
      <c r="D13" s="2">
        <v>33</v>
      </c>
      <c r="E13" s="1">
        <v>0.34</v>
      </c>
      <c r="G13" t="s">
        <v>6</v>
      </c>
      <c r="H13">
        <v>32</v>
      </c>
      <c r="I13" s="2">
        <v>33</v>
      </c>
      <c r="J13" s="1">
        <v>0.34</v>
      </c>
      <c r="L13" t="s">
        <v>6</v>
      </c>
      <c r="M13">
        <v>32</v>
      </c>
      <c r="N13" s="2">
        <v>33</v>
      </c>
      <c r="O13" s="1">
        <v>0.34</v>
      </c>
      <c r="Q13" t="s">
        <v>6</v>
      </c>
      <c r="R13">
        <v>32</v>
      </c>
      <c r="S13" s="2">
        <v>33</v>
      </c>
      <c r="T13" s="1">
        <v>0.34</v>
      </c>
      <c r="V13" t="s">
        <v>6</v>
      </c>
      <c r="W13">
        <v>32</v>
      </c>
      <c r="X13" s="2">
        <v>33</v>
      </c>
      <c r="Y13" s="1">
        <v>0.34</v>
      </c>
    </row>
    <row r="14" spans="2:25" x14ac:dyDescent="0.25">
      <c r="B14" t="s">
        <v>7</v>
      </c>
      <c r="C14">
        <v>42</v>
      </c>
      <c r="D14">
        <v>43</v>
      </c>
      <c r="E14" s="1">
        <v>0.44</v>
      </c>
      <c r="G14" t="s">
        <v>7</v>
      </c>
      <c r="H14">
        <v>42</v>
      </c>
      <c r="I14">
        <v>43</v>
      </c>
      <c r="J14" s="1">
        <v>0.44</v>
      </c>
      <c r="L14" t="s">
        <v>7</v>
      </c>
      <c r="M14">
        <v>42</v>
      </c>
      <c r="N14">
        <v>43</v>
      </c>
      <c r="O14" s="1">
        <v>0.44</v>
      </c>
      <c r="Q14" t="s">
        <v>7</v>
      </c>
      <c r="R14">
        <v>42</v>
      </c>
      <c r="S14">
        <v>43</v>
      </c>
      <c r="T14" s="1">
        <v>0.44</v>
      </c>
      <c r="V14" t="s">
        <v>7</v>
      </c>
      <c r="W14">
        <v>42</v>
      </c>
      <c r="X14">
        <v>43</v>
      </c>
      <c r="Y14" s="1">
        <v>0.44</v>
      </c>
    </row>
    <row r="15" spans="2:25" x14ac:dyDescent="0.25">
      <c r="B15" t="s">
        <v>8</v>
      </c>
      <c r="C15">
        <f>SUBTOTAL(101,Table1448[Col2])</f>
        <v>27</v>
      </c>
      <c r="D15">
        <f>SUBTOTAL(101,Table1448[Col3])</f>
        <v>28</v>
      </c>
      <c r="E15" s="1">
        <f>SUBTOTAL(101,Table1448[Col4])</f>
        <v>0.28999999999999998</v>
      </c>
      <c r="L15" t="s">
        <v>8</v>
      </c>
      <c r="M15">
        <f>SUBTOTAL(101,Table14456712[Col2])</f>
        <v>27</v>
      </c>
      <c r="N15">
        <f>SUBTOTAL(101,Table14456712[Col3])</f>
        <v>28</v>
      </c>
      <c r="O15" s="1">
        <f>SUBTOTAL(101,Table14456712[Col4])</f>
        <v>0.28999999999999998</v>
      </c>
      <c r="Q15" t="s">
        <v>8</v>
      </c>
      <c r="R15">
        <f>SUBTOTAL(101,Table14456713[Col2])</f>
        <v>27</v>
      </c>
      <c r="S15">
        <f>SUBTOTAL(101,Table14456713[Col3])</f>
        <v>28</v>
      </c>
      <c r="T15" s="1">
        <f>SUBTOTAL(101,Table14456713[Col4])</f>
        <v>0.28999999999999998</v>
      </c>
      <c r="V15" t="s">
        <v>8</v>
      </c>
      <c r="W15">
        <f>SUBTOTAL(101,Table14456714[Col2])</f>
        <v>27</v>
      </c>
      <c r="X15">
        <f>SUBTOTAL(101,Table14456714[Col3])</f>
        <v>28</v>
      </c>
      <c r="Y15" s="1">
        <f>SUBTOTAL(101,Table14456714[Col4])</f>
        <v>0.28999999999999998</v>
      </c>
    </row>
    <row r="16" spans="2:25" x14ac:dyDescent="0.25">
      <c r="E16" s="1"/>
      <c r="O16" s="1"/>
      <c r="T16" s="1"/>
      <c r="Y16" s="1"/>
    </row>
    <row r="17" spans="2:25" x14ac:dyDescent="0.25">
      <c r="B17" t="s">
        <v>0</v>
      </c>
      <c r="C17" t="s">
        <v>1</v>
      </c>
      <c r="D17" t="s">
        <v>2</v>
      </c>
      <c r="E17" t="s">
        <v>3</v>
      </c>
      <c r="O17" s="1"/>
      <c r="T17" s="1"/>
      <c r="Y17" s="1"/>
    </row>
    <row r="18" spans="2:25" x14ac:dyDescent="0.25">
      <c r="B18" t="s">
        <v>4</v>
      </c>
      <c r="C18">
        <v>12</v>
      </c>
      <c r="D18">
        <v>13</v>
      </c>
      <c r="E18" s="1">
        <v>0.14000000000000001</v>
      </c>
      <c r="O18" s="1"/>
      <c r="T18" s="1"/>
      <c r="Y18" s="1"/>
    </row>
    <row r="19" spans="2:25" x14ac:dyDescent="0.25">
      <c r="B19" t="s">
        <v>5</v>
      </c>
      <c r="C19">
        <v>22</v>
      </c>
      <c r="D19">
        <v>23</v>
      </c>
      <c r="E19" s="1">
        <v>0.24</v>
      </c>
      <c r="O19" s="1"/>
      <c r="T19" s="1"/>
      <c r="Y19" s="1"/>
    </row>
    <row r="20" spans="2:25" x14ac:dyDescent="0.25">
      <c r="B20" t="s">
        <v>6</v>
      </c>
      <c r="C20">
        <v>32</v>
      </c>
      <c r="D20" s="2">
        <v>33</v>
      </c>
      <c r="E20" s="1">
        <v>0.34</v>
      </c>
      <c r="O20" s="1"/>
      <c r="T20" s="1"/>
      <c r="Y20" s="1"/>
    </row>
    <row r="21" spans="2:25" x14ac:dyDescent="0.25">
      <c r="B21" t="s">
        <v>7</v>
      </c>
      <c r="C21">
        <v>42</v>
      </c>
      <c r="D21">
        <v>43</v>
      </c>
      <c r="E21" s="1">
        <v>0.44</v>
      </c>
      <c r="O21" s="1"/>
      <c r="T21" s="1"/>
      <c r="Y21" s="1"/>
    </row>
    <row r="22" spans="2:25" x14ac:dyDescent="0.25">
      <c r="B22" t="s">
        <v>8</v>
      </c>
      <c r="C22">
        <f>SUBTOTAL(101,Table144567[Col2])</f>
        <v>27</v>
      </c>
      <c r="D22">
        <f>SUBTOTAL(101,Table144567[Col3])</f>
        <v>28</v>
      </c>
      <c r="E22" s="1">
        <f>SUBTOTAL(101,Table144567[Col4])</f>
        <v>0.28999999999999998</v>
      </c>
    </row>
    <row r="23" spans="2:25" x14ac:dyDescent="0.25">
      <c r="E23" s="1"/>
    </row>
    <row r="24" spans="2:25" x14ac:dyDescent="0.25">
      <c r="B24" s="3" t="s">
        <v>15</v>
      </c>
    </row>
    <row r="25" spans="2:25" x14ac:dyDescent="0.25">
      <c r="G25" t="s">
        <v>0</v>
      </c>
      <c r="H25" t="s">
        <v>1</v>
      </c>
      <c r="I25" t="s">
        <v>2</v>
      </c>
      <c r="J25" t="s">
        <v>3</v>
      </c>
      <c r="L25" t="s">
        <v>0</v>
      </c>
      <c r="M25" t="s">
        <v>1</v>
      </c>
      <c r="N25" t="s">
        <v>2</v>
      </c>
      <c r="O25" t="s">
        <v>3</v>
      </c>
      <c r="Q25" t="s">
        <v>0</v>
      </c>
      <c r="R25" t="s">
        <v>1</v>
      </c>
      <c r="S25" t="s">
        <v>2</v>
      </c>
      <c r="T25" t="s">
        <v>3</v>
      </c>
    </row>
    <row r="26" spans="2:25" x14ac:dyDescent="0.25">
      <c r="B26" t="s">
        <v>4</v>
      </c>
      <c r="C26">
        <v>12</v>
      </c>
      <c r="D26">
        <v>13</v>
      </c>
      <c r="E26" s="1">
        <v>0.14000000000000001</v>
      </c>
      <c r="G26" t="s">
        <v>4</v>
      </c>
      <c r="H26">
        <v>12</v>
      </c>
      <c r="I26">
        <v>13</v>
      </c>
      <c r="J26" s="1">
        <v>0.14000000000000001</v>
      </c>
      <c r="L26" t="s">
        <v>4</v>
      </c>
      <c r="M26">
        <v>12</v>
      </c>
      <c r="N26">
        <v>13</v>
      </c>
      <c r="O26" s="1">
        <v>0.14000000000000001</v>
      </c>
      <c r="Q26" t="s">
        <v>4</v>
      </c>
      <c r="R26">
        <v>12</v>
      </c>
      <c r="S26">
        <v>13</v>
      </c>
      <c r="T26" s="1">
        <v>0.14000000000000001</v>
      </c>
    </row>
    <row r="27" spans="2:25" x14ac:dyDescent="0.25">
      <c r="B27" t="s">
        <v>5</v>
      </c>
      <c r="C27">
        <v>22</v>
      </c>
      <c r="D27">
        <v>23</v>
      </c>
      <c r="E27" s="1">
        <v>0.24</v>
      </c>
      <c r="G27" t="s">
        <v>5</v>
      </c>
      <c r="H27">
        <v>22</v>
      </c>
      <c r="I27">
        <v>23</v>
      </c>
      <c r="J27" s="1">
        <v>0.24</v>
      </c>
      <c r="L27" t="s">
        <v>5</v>
      </c>
      <c r="M27">
        <v>22</v>
      </c>
      <c r="N27">
        <v>23</v>
      </c>
      <c r="O27" s="1">
        <v>0.24</v>
      </c>
      <c r="Q27" t="s">
        <v>5</v>
      </c>
      <c r="R27">
        <v>22</v>
      </c>
      <c r="S27">
        <v>23</v>
      </c>
      <c r="T27" s="1">
        <v>0.24</v>
      </c>
    </row>
    <row r="28" spans="2:25" x14ac:dyDescent="0.25">
      <c r="B28" t="s">
        <v>6</v>
      </c>
      <c r="C28">
        <v>32</v>
      </c>
      <c r="D28" s="2">
        <v>33</v>
      </c>
      <c r="E28" s="1">
        <v>0.34</v>
      </c>
      <c r="G28" t="s">
        <v>6</v>
      </c>
      <c r="H28">
        <v>32</v>
      </c>
      <c r="I28" s="2">
        <v>33</v>
      </c>
      <c r="J28" s="1">
        <v>0.34</v>
      </c>
      <c r="L28" t="s">
        <v>6</v>
      </c>
      <c r="M28">
        <v>32</v>
      </c>
      <c r="N28" s="2">
        <v>33</v>
      </c>
      <c r="O28" s="1">
        <v>0.34</v>
      </c>
      <c r="Q28" t="s">
        <v>6</v>
      </c>
      <c r="R28">
        <v>32</v>
      </c>
      <c r="S28" s="2">
        <v>33</v>
      </c>
      <c r="T28" s="1">
        <v>0.34</v>
      </c>
    </row>
    <row r="29" spans="2:25" x14ac:dyDescent="0.25">
      <c r="B29" t="s">
        <v>7</v>
      </c>
      <c r="C29">
        <v>42</v>
      </c>
      <c r="D29">
        <v>43</v>
      </c>
      <c r="E29" s="1">
        <v>0.44</v>
      </c>
      <c r="G29" t="s">
        <v>7</v>
      </c>
      <c r="H29">
        <v>42</v>
      </c>
      <c r="I29">
        <v>43</v>
      </c>
      <c r="J29" s="1">
        <v>0.44</v>
      </c>
      <c r="L29" t="s">
        <v>7</v>
      </c>
      <c r="M29">
        <v>42</v>
      </c>
      <c r="N29">
        <v>43</v>
      </c>
      <c r="O29" s="1">
        <v>0.44</v>
      </c>
      <c r="Q29" t="s">
        <v>7</v>
      </c>
      <c r="R29">
        <v>42</v>
      </c>
      <c r="S29">
        <v>43</v>
      </c>
      <c r="T29" s="1">
        <v>0.44</v>
      </c>
    </row>
    <row r="30" spans="2:25" x14ac:dyDescent="0.25">
      <c r="B30" t="s">
        <v>8</v>
      </c>
      <c r="C30">
        <f>SUBTOTAL(101,Table14456715[Col2])</f>
        <v>27</v>
      </c>
      <c r="D30">
        <f>SUBTOTAL(101,Table14456715[Col3])</f>
        <v>28</v>
      </c>
      <c r="E30" s="1">
        <f>SUBTOTAL(101,Table14456715[Col4])</f>
        <v>0.28999999999999998</v>
      </c>
      <c r="L30" t="s">
        <v>8</v>
      </c>
      <c r="M30">
        <f>SUBTOTAL(101,Table14456717[Col2])</f>
        <v>27</v>
      </c>
      <c r="N30">
        <f>SUBTOTAL(101,Table14456717[Col3])</f>
        <v>28</v>
      </c>
      <c r="O30" s="1">
        <f>SUBTOTAL(101,Table14456717[Col4])</f>
        <v>0.28999999999999998</v>
      </c>
      <c r="Q30" t="s">
        <v>8</v>
      </c>
      <c r="R30">
        <f>SUBTOTAL(101,Table14456718[Col2])</f>
        <v>27</v>
      </c>
      <c r="S30">
        <f>SUBTOTAL(101,Table14456718[Col3])</f>
        <v>28</v>
      </c>
      <c r="T30" s="1">
        <f>SUBTOTAL(101,Table14456718[Col4])</f>
        <v>0.28999999999999998</v>
      </c>
    </row>
    <row r="32" spans="2:25" x14ac:dyDescent="0.25">
      <c r="B32" s="3" t="s">
        <v>16</v>
      </c>
    </row>
    <row r="33" spans="2:15" x14ac:dyDescent="0.25">
      <c r="G33" t="s">
        <v>0</v>
      </c>
      <c r="H33" t="s">
        <v>1</v>
      </c>
      <c r="I33" t="s">
        <v>2</v>
      </c>
      <c r="J33" t="s">
        <v>3</v>
      </c>
      <c r="L33" t="s">
        <v>0</v>
      </c>
      <c r="M33" t="s">
        <v>1</v>
      </c>
      <c r="N33" t="s">
        <v>2</v>
      </c>
      <c r="O33" t="s">
        <v>3</v>
      </c>
    </row>
    <row r="34" spans="2:15" x14ac:dyDescent="0.25">
      <c r="B34" t="s">
        <v>4</v>
      </c>
      <c r="C34">
        <v>12</v>
      </c>
      <c r="D34">
        <v>13</v>
      </c>
      <c r="E34" s="1">
        <v>0.14000000000000001</v>
      </c>
      <c r="G34" t="s">
        <v>4</v>
      </c>
      <c r="H34">
        <v>12</v>
      </c>
      <c r="I34">
        <v>13</v>
      </c>
      <c r="J34" s="1">
        <v>0.14000000000000001</v>
      </c>
      <c r="L34" t="s">
        <v>4</v>
      </c>
      <c r="M34">
        <v>12</v>
      </c>
      <c r="N34">
        <v>13</v>
      </c>
      <c r="O34" s="1">
        <v>0.14000000000000001</v>
      </c>
    </row>
    <row r="35" spans="2:15" x14ac:dyDescent="0.25">
      <c r="B35" t="s">
        <v>5</v>
      </c>
      <c r="C35">
        <v>22</v>
      </c>
      <c r="D35">
        <v>23</v>
      </c>
      <c r="E35" s="1">
        <v>0.24</v>
      </c>
      <c r="G35" t="s">
        <v>5</v>
      </c>
      <c r="H35">
        <v>22</v>
      </c>
      <c r="I35">
        <v>23</v>
      </c>
      <c r="J35" s="1">
        <v>0.24</v>
      </c>
      <c r="L35" t="s">
        <v>5</v>
      </c>
      <c r="M35">
        <v>22</v>
      </c>
      <c r="N35">
        <v>23</v>
      </c>
      <c r="O35" s="1">
        <v>0.24</v>
      </c>
    </row>
    <row r="36" spans="2:15" x14ac:dyDescent="0.25">
      <c r="B36" t="s">
        <v>6</v>
      </c>
      <c r="C36">
        <v>32</v>
      </c>
      <c r="D36" s="2">
        <v>33</v>
      </c>
      <c r="E36" s="1">
        <v>0.34</v>
      </c>
      <c r="G36" t="s">
        <v>6</v>
      </c>
      <c r="H36">
        <v>32</v>
      </c>
      <c r="I36" s="2">
        <v>33</v>
      </c>
      <c r="J36" s="1">
        <v>0.34</v>
      </c>
      <c r="L36" t="s">
        <v>6</v>
      </c>
      <c r="M36">
        <v>32</v>
      </c>
      <c r="N36" s="2">
        <v>33</v>
      </c>
      <c r="O36" s="1">
        <v>0.34</v>
      </c>
    </row>
    <row r="37" spans="2:15" x14ac:dyDescent="0.25">
      <c r="B37" t="s">
        <v>7</v>
      </c>
      <c r="C37">
        <v>42</v>
      </c>
      <c r="D37">
        <v>43</v>
      </c>
      <c r="E37" s="1">
        <v>0.44</v>
      </c>
      <c r="G37" t="s">
        <v>7</v>
      </c>
      <c r="H37">
        <v>42</v>
      </c>
      <c r="I37">
        <v>43</v>
      </c>
      <c r="J37" s="1">
        <v>0.44</v>
      </c>
      <c r="L37" t="s">
        <v>7</v>
      </c>
      <c r="M37">
        <v>42</v>
      </c>
      <c r="N37">
        <v>43</v>
      </c>
      <c r="O37" s="1">
        <v>0.44</v>
      </c>
    </row>
    <row r="38" spans="2:15" x14ac:dyDescent="0.25">
      <c r="B38" t="s">
        <v>8</v>
      </c>
      <c r="C38">
        <f>SUBTOTAL(101,Table1445671519[Col2])</f>
        <v>27</v>
      </c>
      <c r="D38">
        <f>SUBTOTAL(101,Table1445671519[Col3])</f>
        <v>28</v>
      </c>
      <c r="E38" s="1">
        <f>SUBTOTAL(101,Table1445671519[Col4])</f>
        <v>0.28999999999999998</v>
      </c>
      <c r="L38" t="s">
        <v>8</v>
      </c>
      <c r="M38">
        <f>SUBTOTAL(101,Table1445671721[Col2])</f>
        <v>27</v>
      </c>
      <c r="N38">
        <f>SUBTOTAL(101,Table1445671721[Col3])</f>
        <v>28</v>
      </c>
      <c r="O38" s="1">
        <f>SUBTOTAL(101,Table1445671721[Col4])</f>
        <v>0.28999999999999998</v>
      </c>
    </row>
    <row r="40" spans="2:15" x14ac:dyDescent="0.25">
      <c r="B40" s="3" t="s">
        <v>17</v>
      </c>
    </row>
    <row r="41" spans="2:15" x14ac:dyDescent="0.25">
      <c r="G41" t="s">
        <v>0</v>
      </c>
      <c r="H41" t="s">
        <v>1</v>
      </c>
      <c r="I41" t="s">
        <v>2</v>
      </c>
      <c r="J41" t="s">
        <v>3</v>
      </c>
    </row>
    <row r="42" spans="2:15" x14ac:dyDescent="0.25">
      <c r="B42" t="s">
        <v>4</v>
      </c>
      <c r="C42">
        <v>12</v>
      </c>
      <c r="D42">
        <v>13</v>
      </c>
      <c r="E42" s="1">
        <v>0.14000000000000001</v>
      </c>
      <c r="G42" t="s">
        <v>4</v>
      </c>
      <c r="H42">
        <v>12</v>
      </c>
      <c r="I42">
        <v>13</v>
      </c>
      <c r="J42" s="1">
        <v>0.14000000000000001</v>
      </c>
    </row>
    <row r="43" spans="2:15" x14ac:dyDescent="0.25">
      <c r="B43" t="s">
        <v>5</v>
      </c>
      <c r="C43">
        <v>22</v>
      </c>
      <c r="D43">
        <v>23</v>
      </c>
      <c r="E43" s="1">
        <v>0.24</v>
      </c>
      <c r="G43" t="s">
        <v>5</v>
      </c>
      <c r="H43">
        <v>22</v>
      </c>
      <c r="I43">
        <v>23</v>
      </c>
      <c r="J43" s="1">
        <v>0.24</v>
      </c>
    </row>
    <row r="44" spans="2:15" x14ac:dyDescent="0.25">
      <c r="B44" t="s">
        <v>6</v>
      </c>
      <c r="C44">
        <v>32</v>
      </c>
      <c r="D44" s="2">
        <v>33</v>
      </c>
      <c r="E44" s="1">
        <v>0.34</v>
      </c>
      <c r="G44" t="s">
        <v>6</v>
      </c>
      <c r="H44">
        <v>32</v>
      </c>
      <c r="I44" s="2">
        <v>33</v>
      </c>
      <c r="J44" s="1">
        <v>0.34</v>
      </c>
    </row>
    <row r="45" spans="2:15" x14ac:dyDescent="0.25">
      <c r="B45" t="s">
        <v>7</v>
      </c>
      <c r="C45">
        <v>42</v>
      </c>
      <c r="D45">
        <v>43</v>
      </c>
      <c r="E45" s="1">
        <v>0.44</v>
      </c>
      <c r="G45" t="s">
        <v>7</v>
      </c>
      <c r="H45">
        <v>42</v>
      </c>
      <c r="I45">
        <v>43</v>
      </c>
      <c r="J45" s="1">
        <v>0.44</v>
      </c>
    </row>
    <row r="46" spans="2:15" x14ac:dyDescent="0.25">
      <c r="B46" t="s">
        <v>8</v>
      </c>
      <c r="C46">
        <f>SUBTOTAL(101,Table144567151922[Col2])</f>
        <v>27</v>
      </c>
      <c r="D46">
        <f>SUBTOTAL(101,Table144567151922[Col3])</f>
        <v>28</v>
      </c>
      <c r="E46" s="1">
        <f>SUBTOTAL(101,Table144567151922[Col4])</f>
        <v>0.28999999999999998</v>
      </c>
    </row>
    <row r="48" spans="2:15" x14ac:dyDescent="0.25">
      <c r="B48" s="3" t="s">
        <v>18</v>
      </c>
    </row>
    <row r="50" spans="2:5" x14ac:dyDescent="0.25">
      <c r="B50" t="s">
        <v>4</v>
      </c>
      <c r="C50">
        <v>12</v>
      </c>
      <c r="D50">
        <v>13</v>
      </c>
      <c r="E50" s="1">
        <v>0.14000000000000001</v>
      </c>
    </row>
    <row r="51" spans="2:5" x14ac:dyDescent="0.25">
      <c r="B51" t="s">
        <v>5</v>
      </c>
      <c r="C51">
        <v>22</v>
      </c>
      <c r="D51">
        <v>23</v>
      </c>
      <c r="E51" s="1">
        <v>0.24</v>
      </c>
    </row>
    <row r="52" spans="2:5" x14ac:dyDescent="0.25">
      <c r="B52" t="s">
        <v>6</v>
      </c>
      <c r="C52">
        <v>32</v>
      </c>
      <c r="D52" s="2">
        <v>33</v>
      </c>
      <c r="E52" s="1">
        <v>0.34</v>
      </c>
    </row>
    <row r="53" spans="2:5" x14ac:dyDescent="0.25">
      <c r="B53" t="s">
        <v>7</v>
      </c>
      <c r="C53">
        <v>42</v>
      </c>
      <c r="D53">
        <v>43</v>
      </c>
      <c r="E53" s="1">
        <v>0.44</v>
      </c>
    </row>
  </sheetData>
  <pageMargins left="0.7" right="0.7" top="0.75" bottom="0.75" header="0.3" footer="0.3"/>
  <pageSetup paperSize="9" orientation="portrait" horizontalDpi="300" verticalDpi="300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Dunin-Ślęczek</dc:creator>
  <cp:lastModifiedBy>Oskar Kowalów</cp:lastModifiedBy>
  <dcterms:created xsi:type="dcterms:W3CDTF">2020-04-23T12:24:07Z</dcterms:created>
  <dcterms:modified xsi:type="dcterms:W3CDTF">2020-09-22T13:04:07Z</dcterms:modified>
</cp:coreProperties>
</file>