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ThisWorkbook" defaultThemeVersion="124226"/>
  <xr:revisionPtr revIDLastSave="0" documentId="13_ncr:1_{F13CBBC8-2C28-4778-A52F-E4CF75777D3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ocialMedia" sheetId="81" r:id="rId1"/>
    <sheet name="Financial" sheetId="80" r:id="rId2"/>
    <sheet name="Logistics" sheetId="79" r:id="rId3"/>
    <sheet name="School" sheetId="78" r:id="rId4"/>
    <sheet name="Ecommerce" sheetId="77" r:id="rId5"/>
    <sheet name="Hospital" sheetId="76" r:id="rId6"/>
    <sheet name="HR" sheetId="75" r:id="rId7"/>
    <sheet name="Retail" sheetId="74" r:id="rId8"/>
  </sheets>
  <definedNames>
    <definedName name="_xlnm._FilterDatabase" localSheetId="4" hidden="1">Ecommerce!$A$12:$F$15</definedName>
    <definedName name="_xlnm._FilterDatabase" localSheetId="1" hidden="1">Financial!$A$1:$F$3</definedName>
    <definedName name="_xlnm._FilterDatabase" localSheetId="5" hidden="1">Hospital!$A$1:$F$3</definedName>
    <definedName name="_xlnm._FilterDatabase" localSheetId="6" hidden="1">HR!$A$25:$F$29</definedName>
    <definedName name="_xlnm._FilterDatabase" localSheetId="2" hidden="1">Logistics!$A$15:$F$21</definedName>
    <definedName name="_xlnm._FilterDatabase" localSheetId="7" hidden="1">Retail!$A$15:$F$19</definedName>
    <definedName name="_xlnm._FilterDatabase" localSheetId="3" hidden="1">School!$A$15:$F$20</definedName>
    <definedName name="_xlnm._FilterDatabase" localSheetId="0" hidden="1">SocialMedia!#REF!</definedName>
    <definedName name="_xlnm.Criteria" localSheetId="4">Ecommerce!$H$17:$I$19</definedName>
    <definedName name="_xlnm.Criteria" localSheetId="1">Financial!#REF!</definedName>
    <definedName name="_xlnm.Criteria" localSheetId="5">Hospital!$I$1:$J$2</definedName>
    <definedName name="_xlnm.Criteria" localSheetId="6">HR!$H$25:$H$26</definedName>
    <definedName name="_xlnm.Criteria" localSheetId="2">Logistics!$H$24:$I$26</definedName>
    <definedName name="_xlnm.Criteria" localSheetId="7">Retail!$G$22:$H$24</definedName>
    <definedName name="_xlnm.Criteria" localSheetId="3">School!$I$24:$J$25</definedName>
    <definedName name="_xlnm.Criteria" localSheetId="0">SocialMedia!#REF!</definedName>
    <definedName name="_xlnm.Extract" localSheetId="4">Ecommerce!$L$1:$Q$1</definedName>
    <definedName name="_xlnm.Extract" localSheetId="1">Financial!#REF!</definedName>
    <definedName name="_xlnm.Extract" localSheetId="5">Hospital!$L$1:$Q$1</definedName>
    <definedName name="_xlnm.Extract" localSheetId="6">HR!$L$1:$Q$1</definedName>
    <definedName name="_xlnm.Extract" localSheetId="2">Logistics!$L$1:$Q$1</definedName>
    <definedName name="_xlnm.Extract" localSheetId="7">Retail!$L$1:$Q$1</definedName>
    <definedName name="_xlnm.Extract" localSheetId="3">School!$L$1:$Q$1</definedName>
    <definedName name="_xlnm.Extract" localSheetId="0">SocialMedia!#REF!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79" l="1"/>
  <c r="G32" i="79"/>
  <c r="G33" i="79"/>
  <c r="G34" i="79"/>
  <c r="G35" i="79"/>
  <c r="G30" i="79"/>
  <c r="G3" i="78"/>
  <c r="G4" i="78"/>
  <c r="G5" i="78"/>
  <c r="G6" i="78"/>
  <c r="G2" i="78"/>
  <c r="G23" i="77"/>
  <c r="G24" i="77"/>
  <c r="G25" i="77"/>
  <c r="G26" i="77"/>
  <c r="G22" i="77"/>
  <c r="G22" i="76"/>
  <c r="G23" i="76"/>
  <c r="G24" i="76"/>
  <c r="G21" i="76"/>
  <c r="G13" i="76"/>
  <c r="G14" i="76"/>
  <c r="G15" i="76"/>
  <c r="G12" i="76"/>
  <c r="G14" i="75"/>
  <c r="G15" i="75"/>
  <c r="G16" i="75"/>
  <c r="G13" i="75"/>
  <c r="G30" i="74"/>
  <c r="G31" i="74"/>
  <c r="G32" i="74"/>
  <c r="G29" i="74"/>
  <c r="H30" i="81" l="1"/>
  <c r="H27" i="81"/>
  <c r="H26" i="81"/>
  <c r="H25" i="81"/>
  <c r="H28" i="81"/>
  <c r="H29" i="81"/>
  <c r="A43" i="80"/>
  <c r="A45" i="80" s="1"/>
</calcChain>
</file>

<file path=xl/sharedStrings.xml><?xml version="1.0" encoding="utf-8"?>
<sst xmlns="http://schemas.openxmlformats.org/spreadsheetml/2006/main" count="641" uniqueCount="205">
  <si>
    <t>Product ID</t>
  </si>
  <si>
    <t>Category</t>
  </si>
  <si>
    <t>Stock Quantity</t>
  </si>
  <si>
    <t>Price</t>
  </si>
  <si>
    <t>Supplier</t>
  </si>
  <si>
    <t>Expiry Date</t>
  </si>
  <si>
    <t>P-101</t>
  </si>
  <si>
    <t>Dairy</t>
  </si>
  <si>
    <t>Supplier A</t>
  </si>
  <si>
    <t>P-102</t>
  </si>
  <si>
    <t>Snacks</t>
  </si>
  <si>
    <t>Supplier B</t>
  </si>
  <si>
    <t>P-103</t>
  </si>
  <si>
    <t>Beverages</t>
  </si>
  <si>
    <t>Supplier C</t>
  </si>
  <si>
    <t>&lt;01-Nov-2023</t>
  </si>
  <si>
    <t>Employee ID</t>
  </si>
  <si>
    <t>Department</t>
  </si>
  <si>
    <t>Role</t>
  </si>
  <si>
    <t>Salary</t>
  </si>
  <si>
    <t>Hire Date</t>
  </si>
  <si>
    <t>Performance Rating</t>
  </si>
  <si>
    <t>E-201</t>
  </si>
  <si>
    <t>Marketing</t>
  </si>
  <si>
    <t>Manager</t>
  </si>
  <si>
    <t>E-202</t>
  </si>
  <si>
    <t>IT</t>
  </si>
  <si>
    <t>Developer</t>
  </si>
  <si>
    <t>Patient ID</t>
  </si>
  <si>
    <t>Age</t>
  </si>
  <si>
    <t>Diagnosis</t>
  </si>
  <si>
    <t>Admission Date</t>
  </si>
  <si>
    <t>Discharge Date</t>
  </si>
  <si>
    <t>Treatment Cost</t>
  </si>
  <si>
    <t>PT-301</t>
  </si>
  <si>
    <t>Diabetes</t>
  </si>
  <si>
    <t>PT-302</t>
  </si>
  <si>
    <t>Hypertension</t>
  </si>
  <si>
    <t>Stay &gt; 5 Days</t>
  </si>
  <si>
    <t>Order ID</t>
  </si>
  <si>
    <t>Customer</t>
  </si>
  <si>
    <t>Product</t>
  </si>
  <si>
    <t>Order Date</t>
  </si>
  <si>
    <t>Delivery Date</t>
  </si>
  <si>
    <t>Status</t>
  </si>
  <si>
    <t>ORD-401</t>
  </si>
  <si>
    <t>John</t>
  </si>
  <si>
    <t>Laptop</t>
  </si>
  <si>
    <t>Delayed</t>
  </si>
  <si>
    <t>ORD-402</t>
  </si>
  <si>
    <t>Sarah</t>
  </si>
  <si>
    <t>Headphones</t>
  </si>
  <si>
    <t>Shipped</t>
  </si>
  <si>
    <t>&lt;&gt;Laptop</t>
  </si>
  <si>
    <t>Student ID</t>
  </si>
  <si>
    <t>Class</t>
  </si>
  <si>
    <t>Math Score</t>
  </si>
  <si>
    <t>Science Score</t>
  </si>
  <si>
    <t>English Score</t>
  </si>
  <si>
    <t>Attendance %</t>
  </si>
  <si>
    <t>S-501</t>
  </si>
  <si>
    <t>10th Grade</t>
  </si>
  <si>
    <t>S-502</t>
  </si>
  <si>
    <t>9th Grade</t>
  </si>
  <si>
    <t>Shipment ID</t>
  </si>
  <si>
    <t>Destination</t>
  </si>
  <si>
    <t>Weight (kg)</t>
  </si>
  <si>
    <t>Carrier</t>
  </si>
  <si>
    <t>Delivery Time (hrs)</t>
  </si>
  <si>
    <t>On Time?</t>
  </si>
  <si>
    <t>SH-601</t>
  </si>
  <si>
    <t>New York</t>
  </si>
  <si>
    <t>FedEx</t>
  </si>
  <si>
    <t>Yes</t>
  </si>
  <si>
    <t>SH-602</t>
  </si>
  <si>
    <t>Los Angeles</t>
  </si>
  <si>
    <t>UPS</t>
  </si>
  <si>
    <t>No</t>
  </si>
  <si>
    <t>Chicago</t>
  </si>
  <si>
    <t>Transaction ID</t>
  </si>
  <si>
    <t>Account</t>
  </si>
  <si>
    <t>Amount</t>
  </si>
  <si>
    <t>Type</t>
  </si>
  <si>
    <t>Date</t>
  </si>
  <si>
    <t>Fraud Flag</t>
  </si>
  <si>
    <t>TX-701</t>
  </si>
  <si>
    <t>Savings</t>
  </si>
  <si>
    <t>Debit</t>
  </si>
  <si>
    <t>TX-702</t>
  </si>
  <si>
    <t>Checking</t>
  </si>
  <si>
    <t>Credit</t>
  </si>
  <si>
    <t>Post ID</t>
  </si>
  <si>
    <t>Platform</t>
  </si>
  <si>
    <t>Likes</t>
  </si>
  <si>
    <t>Shares</t>
  </si>
  <si>
    <t>Comments</t>
  </si>
  <si>
    <t>Post Date</t>
  </si>
  <si>
    <t>Viral?</t>
  </si>
  <si>
    <t>SM-801</t>
  </si>
  <si>
    <t>Instagram</t>
  </si>
  <si>
    <t>SM-802</t>
  </si>
  <si>
    <t>Twitter</t>
  </si>
  <si>
    <t>TX-703</t>
  </si>
  <si>
    <t>TX-704</t>
  </si>
  <si>
    <t>TX-705</t>
  </si>
  <si>
    <t>Business</t>
  </si>
  <si>
    <t>TX-706</t>
  </si>
  <si>
    <t>TX-707</t>
  </si>
  <si>
    <t>TX-708</t>
  </si>
  <si>
    <t>Task 3: Transactions where Amount ≥ 3x the Average</t>
  </si>
  <si>
    <t>Task 2: Extract September 2023 Debit Transactions</t>
  </si>
  <si>
    <t>Task 1: Filter Credit transactions with Amount &gt; $1,000 flagged as Fraud</t>
  </si>
  <si>
    <t>average amount</t>
  </si>
  <si>
    <t>Answer: No transactions meet the condition "Amount ≥ 3× Average"</t>
  </si>
  <si>
    <r>
      <t xml:space="preserve">Then 3x average = </t>
    </r>
    <r>
      <rPr>
        <b/>
        <sz val="11"/>
        <color theme="1"/>
        <rFont val="Calibri"/>
        <family val="2"/>
        <scheme val="minor"/>
      </rPr>
      <t>3 * 1281.25 = 3843.75</t>
    </r>
  </si>
  <si>
    <t>SM-803</t>
  </si>
  <si>
    <t>SM-804</t>
  </si>
  <si>
    <t>Facebook</t>
  </si>
  <si>
    <t>SM-805</t>
  </si>
  <si>
    <t>SM-806</t>
  </si>
  <si>
    <t>Task 1: Filter posts with Likes &gt; 1,000 and Shares &gt; 200</t>
  </si>
  <si>
    <t>Use a formula to flag posts where Comments &gt; 10% of Likes.</t>
  </si>
  <si>
    <t>Task 2: Extract Instagram posts from October 2023 that went Viral</t>
  </si>
  <si>
    <t>Flag</t>
  </si>
  <si>
    <t>P-104</t>
  </si>
  <si>
    <t>Task 1: Filter products with Stock Quantity &lt; 100 and Price &gt; $2.00</t>
  </si>
  <si>
    <t>Task 2: Use Advanced Filter for Supplier A or B and Expiry Date before 1-Nov-2023</t>
  </si>
  <si>
    <t>Task 3: Find Products Expiring in Next 60 Days (Using Formula)</t>
  </si>
  <si>
    <t>Expiring in 60 Days</t>
  </si>
  <si>
    <t>TRUE = Product is expiring soon.</t>
  </si>
  <si>
    <t>E-203</t>
  </si>
  <si>
    <t>Analyst</t>
  </si>
  <si>
    <t>E-204</t>
  </si>
  <si>
    <t>Sales</t>
  </si>
  <si>
    <t>Executive</t>
  </si>
  <si>
    <t>Task 1: Filter employees in IT or Marketing with Salary &gt; $80,000</t>
  </si>
  <si>
    <t>Meets Criteria</t>
  </si>
  <si>
    <t>Task 2: Extract records where Hire Date is after 2020 and Performance Rating ≥</t>
  </si>
  <si>
    <t>Task 3: Use Wildcard to find Employee IDs starting with "E-2"</t>
  </si>
  <si>
    <t>E-2</t>
  </si>
  <si>
    <t>Create criteria</t>
  </si>
  <si>
    <t>PT-303</t>
  </si>
  <si>
    <t>Asthma</t>
  </si>
  <si>
    <t>PT-304</t>
  </si>
  <si>
    <t>Fracture</t>
  </si>
  <si>
    <r>
      <t xml:space="preserve">✅ </t>
    </r>
    <r>
      <rPr>
        <b/>
        <sz val="11"/>
        <color theme="1"/>
        <rFont val="Calibri"/>
        <family val="2"/>
        <scheme val="minor"/>
      </rPr>
      <t>Task 1: Filter patients aged 50+ with Treatment Cost &gt; $1,000</t>
    </r>
  </si>
  <si>
    <r>
      <t xml:space="preserve">✅ </t>
    </r>
    <r>
      <rPr>
        <b/>
        <sz val="11"/>
        <color theme="1"/>
        <rFont val="Calibri"/>
        <family val="2"/>
        <scheme val="minor"/>
      </rPr>
      <t>Task 2: Extract records where Admission Date is in Q2 2023 (April–June)</t>
    </r>
  </si>
  <si>
    <t>Q2 Admission</t>
  </si>
  <si>
    <r>
      <t xml:space="preserve">✅ </t>
    </r>
    <r>
      <rPr>
        <b/>
        <sz val="11"/>
        <color theme="1"/>
        <rFont val="Calibri"/>
        <family val="2"/>
        <scheme val="minor"/>
      </rPr>
      <t>Task 3: Use a formula to find patients with hospital stays longer than 5 days</t>
    </r>
  </si>
  <si>
    <t>ORD-403</t>
  </si>
  <si>
    <t>Mike</t>
  </si>
  <si>
    <t>Tablet</t>
  </si>
  <si>
    <t>ORD-404</t>
  </si>
  <si>
    <t>Mouse</t>
  </si>
  <si>
    <t>ORD-405</t>
  </si>
  <si>
    <t>Keyboard</t>
  </si>
  <si>
    <t>Canceled</t>
  </si>
  <si>
    <r>
      <t xml:space="preserve">✅ </t>
    </r>
    <r>
      <rPr>
        <b/>
        <sz val="11"/>
        <color theme="1"/>
        <rFont val="Calibri"/>
        <family val="2"/>
        <scheme val="minor"/>
      </rPr>
      <t>Task 1: Filter orders with Status = Delayed and Delivery Date after 10-Aug-2023</t>
    </r>
  </si>
  <si>
    <r>
      <t xml:space="preserve">✅ </t>
    </r>
    <r>
      <rPr>
        <b/>
        <sz val="11"/>
        <color theme="1"/>
        <rFont val="Calibri"/>
        <family val="2"/>
        <scheme val="minor"/>
      </rPr>
      <t>Task 2: Advanced Filter → Orders for John or Sarah where Product ≠ Laptop</t>
    </r>
  </si>
  <si>
    <t>Criteria</t>
  </si>
  <si>
    <r>
      <t xml:space="preserve">✅ </t>
    </r>
    <r>
      <rPr>
        <b/>
        <sz val="11"/>
        <color theme="1"/>
        <rFont val="Calibri"/>
        <family val="2"/>
        <scheme val="minor"/>
      </rPr>
      <t>Task 3: Find orders where Delivery Date is blank (i.e., not yet delivered)</t>
    </r>
  </si>
  <si>
    <t>Not Delivered</t>
  </si>
  <si>
    <t>✅ Final Summary Table</t>
  </si>
  <si>
    <t>Task</t>
  </si>
  <si>
    <t>Method Used</t>
  </si>
  <si>
    <t>Output Example(s)</t>
  </si>
  <si>
    <t>Filter (Status + Date)</t>
  </si>
  <si>
    <t>Advanced Filter</t>
  </si>
  <si>
    <t>ORD-404, ORD-405</t>
  </si>
  <si>
    <t>ISBLANK Formula</t>
  </si>
  <si>
    <t>S-503</t>
  </si>
  <si>
    <t>S-504</t>
  </si>
  <si>
    <t>S-505</t>
  </si>
  <si>
    <r>
      <t xml:space="preserve">✅ </t>
    </r>
    <r>
      <rPr>
        <b/>
        <sz val="11"/>
        <color theme="1"/>
        <rFont val="Calibri"/>
        <family val="2"/>
        <scheme val="minor"/>
      </rPr>
      <t>Task 1: Filter students with Math Score ≥ 80 OR Science Score ≥ 75</t>
    </r>
  </si>
  <si>
    <t>Match</t>
  </si>
  <si>
    <r>
      <t xml:space="preserve">✅ </t>
    </r>
    <r>
      <rPr>
        <b/>
        <sz val="11"/>
        <color theme="1"/>
        <rFont val="Calibri"/>
        <family val="2"/>
        <scheme val="minor"/>
      </rPr>
      <t>Task 2: Extract records where Attendance % &lt; 90% and Class = 9th Grade</t>
    </r>
  </si>
  <si>
    <t>Criteria Range</t>
  </si>
  <si>
    <t>&lt;90%</t>
  </si>
  <si>
    <r>
      <t xml:space="preserve">✅ </t>
    </r>
    <r>
      <rPr>
        <b/>
        <sz val="11"/>
        <color theme="1"/>
        <rFont val="Calibri"/>
        <family val="2"/>
        <scheme val="minor"/>
      </rPr>
      <t>Task 3: Use formula to highlight students with average score &gt; 80%</t>
    </r>
  </si>
  <si>
    <t>✅ Summary Table</t>
  </si>
  <si>
    <t>Method</t>
  </si>
  <si>
    <t>Output Examples</t>
  </si>
  <si>
    <t>Formula + Filter</t>
  </si>
  <si>
    <t>S-501, S-503, S-504</t>
  </si>
  <si>
    <t>S-502, S-503, S-505</t>
  </si>
  <si>
    <t>Conditional Formatting</t>
  </si>
  <si>
    <t>S-501 only</t>
  </si>
  <si>
    <t>SH-603</t>
  </si>
  <si>
    <t>DHL</t>
  </si>
  <si>
    <t>SH-604</t>
  </si>
  <si>
    <t>SH-605</t>
  </si>
  <si>
    <t>SH-606</t>
  </si>
  <si>
    <t>Miami</t>
  </si>
  <si>
    <t>UPShip</t>
  </si>
  <si>
    <r>
      <t xml:space="preserve">✅ </t>
    </r>
    <r>
      <rPr>
        <b/>
        <sz val="11"/>
        <color theme="1"/>
        <rFont val="Calibri"/>
        <family val="2"/>
        <scheme val="minor"/>
      </rPr>
      <t>Task 1: Filter shipments with Weight &gt; 20 kg and Delivery Time &gt; 24 hrs</t>
    </r>
  </si>
  <si>
    <r>
      <t xml:space="preserve">✅ </t>
    </r>
    <r>
      <rPr>
        <b/>
        <sz val="11"/>
        <color theme="1"/>
        <rFont val="Calibri"/>
        <family val="2"/>
        <scheme val="minor"/>
      </rPr>
      <t>Task 2: Advanced Filter – Destination = New York or Chicago AND On Time? = No</t>
    </r>
  </si>
  <si>
    <t>criteria</t>
  </si>
  <si>
    <r>
      <t xml:space="preserve">✅ </t>
    </r>
    <r>
      <rPr>
        <b/>
        <sz val="11"/>
        <color theme="1"/>
        <rFont val="Calibri"/>
        <family val="2"/>
        <scheme val="minor"/>
      </rPr>
      <t>Task 3: Find shipments where Carrier name contains "UP" (wildcard search)</t>
    </r>
  </si>
  <si>
    <t>UP Match</t>
  </si>
  <si>
    <t>✅ Summary Table:</t>
  </si>
  <si>
    <t>Output Shipments</t>
  </si>
  <si>
    <t>Filters</t>
  </si>
  <si>
    <t>SH-602, SH-603, SH-605</t>
  </si>
  <si>
    <t>SH-603, SH-605</t>
  </si>
  <si>
    <t>SH-602, SH-604, SH-606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</si>
</sst>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15" fontId="0" fillId="0" borderId="0" xfId="0" applyNumberFormat="1" applyAlignment="1">
      <alignment vertical="center"/>
    </xf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204">
    <dxf>
      <numFmt numFmtId="0" formatCode="General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>
          <bgColor rgb="FF92D050"/>
        </patternFill>
      </fill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d\-mmm\-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d\-mmm\-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d\-mmm\-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9" displayName="Table9" ref="A1:G7" totalsRowShown="0" headerRowDxfId="203" dataDxfId="202">
  <autoFilter ref="A1:G7" xr:uid="{00000000-0009-0000-0100-000009000000}">
    <filterColumn colId="2">
      <customFilters>
        <customFilter operator="greaterThan" val="1000"/>
      </customFilters>
    </filterColumn>
    <filterColumn colId="3">
      <customFilters>
        <customFilter operator="greaterThan" val="200"/>
      </customFilters>
    </filterColumn>
  </autoFilter>
  <tableColumns count="7">
    <tableColumn id="1" xr3:uid="{00000000-0010-0000-0000-000001000000}" name="Post ID" dataDxfId="201"/>
    <tableColumn id="2" xr3:uid="{00000000-0010-0000-0000-000002000000}" name="Platform" dataDxfId="200"/>
    <tableColumn id="3" xr3:uid="{00000000-0010-0000-0000-000003000000}" name="Likes" dataDxfId="199"/>
    <tableColumn id="4" xr3:uid="{00000000-0010-0000-0000-000004000000}" name="Shares" dataDxfId="198"/>
    <tableColumn id="5" xr3:uid="{00000000-0010-0000-0000-000005000000}" name="Comments" dataDxfId="197"/>
    <tableColumn id="6" xr3:uid="{00000000-0010-0000-0000-000006000000}" name="Post Date" dataDxfId="196"/>
    <tableColumn id="7" xr3:uid="{00000000-0010-0000-0000-000007000000}" name="Viral?" dataDxfId="19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9000000}" name="Table21" displayName="Table21" ref="A1:G6" totalsRowShown="0" headerRowDxfId="125" dataDxfId="124">
  <autoFilter ref="A1:G6" xr:uid="{00000000-0009-0000-0100-000015000000}">
    <filterColumn colId="6">
      <filters>
        <filter val="TRUE"/>
      </filters>
    </filterColumn>
  </autoFilter>
  <tableColumns count="7">
    <tableColumn id="1" xr3:uid="{00000000-0010-0000-0900-000001000000}" name="Student ID" dataDxfId="123"/>
    <tableColumn id="2" xr3:uid="{00000000-0010-0000-0900-000002000000}" name="Class" dataDxfId="122"/>
    <tableColumn id="3" xr3:uid="{00000000-0010-0000-0900-000003000000}" name="Math Score" dataDxfId="121"/>
    <tableColumn id="4" xr3:uid="{00000000-0010-0000-0900-000004000000}" name="Science Score" dataDxfId="120"/>
    <tableColumn id="5" xr3:uid="{00000000-0010-0000-0900-000005000000}" name="English Score" dataDxfId="119"/>
    <tableColumn id="6" xr3:uid="{00000000-0010-0000-0900-000006000000}" name="Attendance %" dataDxfId="118"/>
    <tableColumn id="7" xr3:uid="{00000000-0010-0000-0900-000007000000}" name="Match" dataDxfId="117">
      <calculatedColumnFormula>OR(C2&gt;=80, D2&gt;=75)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A000000}" name="Table2123" displayName="Table2123" ref="A15:F20" totalsRowShown="0" headerRowDxfId="116" dataDxfId="115">
  <tableColumns count="6">
    <tableColumn id="1" xr3:uid="{00000000-0010-0000-0A00-000001000000}" name="Student ID" dataDxfId="114"/>
    <tableColumn id="2" xr3:uid="{00000000-0010-0000-0A00-000002000000}" name="Class" dataDxfId="113"/>
    <tableColumn id="3" xr3:uid="{00000000-0010-0000-0A00-000003000000}" name="Math Score" dataDxfId="112"/>
    <tableColumn id="4" xr3:uid="{00000000-0010-0000-0A00-000004000000}" name="Science Score" dataDxfId="111"/>
    <tableColumn id="5" xr3:uid="{00000000-0010-0000-0A00-000005000000}" name="English Score" dataDxfId="110"/>
    <tableColumn id="6" xr3:uid="{00000000-0010-0000-0A00-000006000000}" name="Attendance %" dataDxfId="10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B000000}" name="Table212324" displayName="Table212324" ref="A28:F33" totalsRowShown="0" headerRowDxfId="108" dataDxfId="107">
  <autoFilter ref="A28:F33" xr:uid="{00000000-0009-0000-0100-000017000000}"/>
  <tableColumns count="6">
    <tableColumn id="1" xr3:uid="{00000000-0010-0000-0B00-000001000000}" name="Student ID" dataDxfId="106"/>
    <tableColumn id="2" xr3:uid="{00000000-0010-0000-0B00-000002000000}" name="Class" dataDxfId="105"/>
    <tableColumn id="3" xr3:uid="{00000000-0010-0000-0B00-000003000000}" name="Math Score" dataDxfId="104"/>
    <tableColumn id="4" xr3:uid="{00000000-0010-0000-0B00-000004000000}" name="Science Score" dataDxfId="103"/>
    <tableColumn id="5" xr3:uid="{00000000-0010-0000-0B00-000005000000}" name="English Score" dataDxfId="102"/>
    <tableColumn id="6" xr3:uid="{00000000-0010-0000-0B00-000006000000}" name="Attendance %" dataDxfId="1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le18" displayName="Table18" ref="A1:F6" totalsRowShown="0" headerRowDxfId="100" dataDxfId="99">
  <autoFilter ref="A1:F6" xr:uid="{00000000-0009-0000-0100-000012000000}">
    <filterColumn colId="4">
      <customFilters>
        <customFilter operator="greaterThan" val="45148"/>
      </customFilters>
    </filterColumn>
    <filterColumn colId="5">
      <filters>
        <filter val="Delayed"/>
      </filters>
    </filterColumn>
  </autoFilter>
  <tableColumns count="6">
    <tableColumn id="1" xr3:uid="{00000000-0010-0000-0C00-000001000000}" name="Order ID" dataDxfId="98"/>
    <tableColumn id="2" xr3:uid="{00000000-0010-0000-0C00-000002000000}" name="Customer" dataDxfId="97"/>
    <tableColumn id="3" xr3:uid="{00000000-0010-0000-0C00-000003000000}" name="Product" dataDxfId="96"/>
    <tableColumn id="4" xr3:uid="{00000000-0010-0000-0C00-000004000000}" name="Order Date" dataDxfId="95"/>
    <tableColumn id="5" xr3:uid="{00000000-0010-0000-0C00-000005000000}" name="Delivery Date" dataDxfId="94"/>
    <tableColumn id="6" xr3:uid="{00000000-0010-0000-0C00-000006000000}" name="Status" dataDxfId="9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le19" displayName="Table19" ref="A12:F15" totalsRowShown="0" headerRowDxfId="92" dataDxfId="91">
  <tableColumns count="6">
    <tableColumn id="1" xr3:uid="{00000000-0010-0000-0D00-000001000000}" name="Order ID" dataDxfId="90"/>
    <tableColumn id="2" xr3:uid="{00000000-0010-0000-0D00-000002000000}" name="Customer" dataDxfId="89"/>
    <tableColumn id="3" xr3:uid="{00000000-0010-0000-0D00-000003000000}" name="Product" dataDxfId="88"/>
    <tableColumn id="4" xr3:uid="{00000000-0010-0000-0D00-000004000000}" name="Order Date" dataDxfId="87"/>
    <tableColumn id="5" xr3:uid="{00000000-0010-0000-0D00-000005000000}" name="Delivery Date" dataDxfId="86"/>
    <tableColumn id="6" xr3:uid="{00000000-0010-0000-0D00-000006000000}" name="Status" dataDxfId="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E000000}" name="Table20" displayName="Table20" ref="A21:G26" totalsRowShown="0" headerRowDxfId="84" dataDxfId="83">
  <autoFilter ref="A21:G26" xr:uid="{00000000-0009-0000-0100-000014000000}">
    <filterColumn colId="6">
      <filters>
        <filter val="TRUE"/>
      </filters>
    </filterColumn>
  </autoFilter>
  <tableColumns count="7">
    <tableColumn id="1" xr3:uid="{00000000-0010-0000-0E00-000001000000}" name="Order ID" dataDxfId="82"/>
    <tableColumn id="2" xr3:uid="{00000000-0010-0000-0E00-000002000000}" name="Customer" dataDxfId="81"/>
    <tableColumn id="3" xr3:uid="{00000000-0010-0000-0E00-000003000000}" name="Product" dataDxfId="80"/>
    <tableColumn id="4" xr3:uid="{00000000-0010-0000-0E00-000004000000}" name="Order Date" dataDxfId="79"/>
    <tableColumn id="5" xr3:uid="{00000000-0010-0000-0E00-000005000000}" name="Delivery Date" dataDxfId="78"/>
    <tableColumn id="6" xr3:uid="{00000000-0010-0000-0E00-000006000000}" name="Status" dataDxfId="77"/>
    <tableColumn id="7" xr3:uid="{00000000-0010-0000-0E00-000007000000}" name="Not Delivered" dataDxfId="76">
      <calculatedColumnFormula>ISBLANK(E22)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F000000}" name="Table15" displayName="Table15" ref="A1:F5" totalsRowShown="0" headerRowDxfId="75" dataDxfId="74">
  <autoFilter ref="A1:F5" xr:uid="{00000000-0009-0000-0100-00000F000000}">
    <filterColumn colId="1">
      <customFilters>
        <customFilter operator="greaterThanOrEqual" val="50"/>
      </customFilters>
    </filterColumn>
    <filterColumn colId="5">
      <customFilters>
        <customFilter operator="greaterThan" val="1000"/>
      </customFilters>
    </filterColumn>
  </autoFilter>
  <tableColumns count="6">
    <tableColumn id="1" xr3:uid="{00000000-0010-0000-0F00-000001000000}" name="Patient ID" dataDxfId="73"/>
    <tableColumn id="2" xr3:uid="{00000000-0010-0000-0F00-000002000000}" name="Age" dataDxfId="72"/>
    <tableColumn id="3" xr3:uid="{00000000-0010-0000-0F00-000003000000}" name="Diagnosis" dataDxfId="71"/>
    <tableColumn id="4" xr3:uid="{00000000-0010-0000-0F00-000004000000}" name="Admission Date" dataDxfId="70"/>
    <tableColumn id="5" xr3:uid="{00000000-0010-0000-0F00-000005000000}" name="Discharge Date" dataDxfId="69"/>
    <tableColumn id="6" xr3:uid="{00000000-0010-0000-0F00-000006000000}" name="Treatment Cost" dataDxfId="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Table16" displayName="Table16" ref="A11:G15" totalsRowShown="0" headerRowDxfId="67" dataDxfId="66">
  <autoFilter ref="A11:G15" xr:uid="{00000000-0009-0000-0100-000010000000}">
    <filterColumn colId="6">
      <filters>
        <filter val="TRUE"/>
      </filters>
    </filterColumn>
  </autoFilter>
  <tableColumns count="7">
    <tableColumn id="1" xr3:uid="{00000000-0010-0000-1000-000001000000}" name="Patient ID" dataDxfId="65"/>
    <tableColumn id="2" xr3:uid="{00000000-0010-0000-1000-000002000000}" name="Age" dataDxfId="64"/>
    <tableColumn id="3" xr3:uid="{00000000-0010-0000-1000-000003000000}" name="Diagnosis" dataDxfId="63"/>
    <tableColumn id="4" xr3:uid="{00000000-0010-0000-1000-000004000000}" name="Admission Date" dataDxfId="62"/>
    <tableColumn id="5" xr3:uid="{00000000-0010-0000-1000-000005000000}" name="Discharge Date" dataDxfId="61"/>
    <tableColumn id="6" xr3:uid="{00000000-0010-0000-1000-000006000000}" name="Treatment Cost" dataDxfId="60"/>
    <tableColumn id="7" xr3:uid="{00000000-0010-0000-1000-000007000000}" name="Q2 Admission" dataDxfId="59">
      <calculatedColumnFormula>AND(MONTH(D12)&gt;=4, MONTH(D12)&lt;=6, YEAR(D12)=2023)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Table17" displayName="Table17" ref="A20:G24" totalsRowShown="0" headerRowDxfId="58" dataDxfId="57">
  <autoFilter ref="A20:G24" xr:uid="{00000000-0009-0000-0100-000011000000}">
    <filterColumn colId="6">
      <filters>
        <filter val="TRUE"/>
      </filters>
    </filterColumn>
  </autoFilter>
  <tableColumns count="7">
    <tableColumn id="1" xr3:uid="{00000000-0010-0000-1100-000001000000}" name="Patient ID" dataDxfId="56"/>
    <tableColumn id="2" xr3:uid="{00000000-0010-0000-1100-000002000000}" name="Age" dataDxfId="55"/>
    <tableColumn id="3" xr3:uid="{00000000-0010-0000-1100-000003000000}" name="Diagnosis" dataDxfId="54"/>
    <tableColumn id="4" xr3:uid="{00000000-0010-0000-1100-000004000000}" name="Admission Date" dataDxfId="53"/>
    <tableColumn id="5" xr3:uid="{00000000-0010-0000-1100-000005000000}" name="Discharge Date" dataDxfId="52"/>
    <tableColumn id="6" xr3:uid="{00000000-0010-0000-1100-000006000000}" name="Treatment Cost" dataDxfId="51"/>
    <tableColumn id="7" xr3:uid="{00000000-0010-0000-1100-000007000000}" name="Stay &gt; 5 Days" dataDxfId="50">
      <calculatedColumnFormula>(E21-D21)&gt;5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Table5" displayName="Table5" ref="A1:F5" totalsRowShown="0" headerRowDxfId="49" dataDxfId="48">
  <autoFilter ref="A1:F5" xr:uid="{00000000-0009-0000-0100-000005000000}">
    <filterColumn colId="1">
      <filters>
        <filter val="IT"/>
        <filter val="Marketing"/>
      </filters>
    </filterColumn>
    <filterColumn colId="3">
      <customFilters>
        <customFilter operator="greaterThan" val="80000"/>
      </customFilters>
    </filterColumn>
  </autoFilter>
  <tableColumns count="6">
    <tableColumn id="1" xr3:uid="{00000000-0010-0000-1200-000001000000}" name="Employee ID" dataDxfId="47"/>
    <tableColumn id="2" xr3:uid="{00000000-0010-0000-1200-000002000000}" name="Department" dataDxfId="46"/>
    <tableColumn id="3" xr3:uid="{00000000-0010-0000-1200-000003000000}" name="Role" dataDxfId="45"/>
    <tableColumn id="4" xr3:uid="{00000000-0010-0000-1200-000004000000}" name="Salary" dataDxfId="44"/>
    <tableColumn id="5" xr3:uid="{00000000-0010-0000-1200-000005000000}" name="Hire Date" dataDxfId="43"/>
    <tableColumn id="6" xr3:uid="{00000000-0010-0000-1200-000006000000}" name="Performance Rating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911" displayName="Table911" ref="A12:G18" totalsRowShown="0" headerRowDxfId="194" dataDxfId="193">
  <autoFilter ref="A12:G18" xr:uid="{00000000-0009-0000-0100-00000A000000}">
    <filterColumn colId="1">
      <filters>
        <filter val="Instagram"/>
      </filters>
    </filterColumn>
  </autoFilter>
  <tableColumns count="7">
    <tableColumn id="1" xr3:uid="{00000000-0010-0000-0100-000001000000}" name="Post ID" dataDxfId="192"/>
    <tableColumn id="2" xr3:uid="{00000000-0010-0000-0100-000002000000}" name="Platform" dataDxfId="191"/>
    <tableColumn id="3" xr3:uid="{00000000-0010-0000-0100-000003000000}" name="Likes" dataDxfId="190"/>
    <tableColumn id="4" xr3:uid="{00000000-0010-0000-0100-000004000000}" name="Shares" dataDxfId="189"/>
    <tableColumn id="5" xr3:uid="{00000000-0010-0000-0100-000005000000}" name="Comments" dataDxfId="188"/>
    <tableColumn id="6" xr3:uid="{00000000-0010-0000-0100-000006000000}" name="Post Date" dataDxfId="187"/>
    <tableColumn id="7" xr3:uid="{00000000-0010-0000-0100-000007000000}" name="Viral?" dataDxfId="18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3000000}" name="Table13" displayName="Table13" ref="A12:G16" totalsRowShown="0" headerRowDxfId="41" dataDxfId="40">
  <autoFilter ref="A12:G16" xr:uid="{00000000-0009-0000-0100-00000D000000}">
    <filterColumn colId="6">
      <filters>
        <filter val="TRUE"/>
      </filters>
    </filterColumn>
  </autoFilter>
  <tableColumns count="7">
    <tableColumn id="1" xr3:uid="{00000000-0010-0000-1300-000001000000}" name="Employee ID" dataDxfId="39"/>
    <tableColumn id="2" xr3:uid="{00000000-0010-0000-1300-000002000000}" name="Department" dataDxfId="38"/>
    <tableColumn id="3" xr3:uid="{00000000-0010-0000-1300-000003000000}" name="Role" dataDxfId="37"/>
    <tableColumn id="4" xr3:uid="{00000000-0010-0000-1300-000004000000}" name="Salary" dataDxfId="36"/>
    <tableColumn id="5" xr3:uid="{00000000-0010-0000-1300-000005000000}" name="Hire Date" dataDxfId="35"/>
    <tableColumn id="6" xr3:uid="{00000000-0010-0000-1300-000006000000}" name="Performance Rating" dataDxfId="34"/>
    <tableColumn id="7" xr3:uid="{00000000-0010-0000-1300-000007000000}" name="Meets Criteria" dataDxfId="33">
      <calculatedColumnFormula>AND(YEAR(E13)&gt;2020,F13&gt;=4)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Table14" displayName="Table14" ref="A25:F29" totalsRowShown="0" headerRowDxfId="32" dataDxfId="31">
  <tableColumns count="6">
    <tableColumn id="1" xr3:uid="{00000000-0010-0000-1400-000001000000}" name="Employee ID" dataDxfId="30"/>
    <tableColumn id="2" xr3:uid="{00000000-0010-0000-1400-000002000000}" name="Department" dataDxfId="29"/>
    <tableColumn id="3" xr3:uid="{00000000-0010-0000-1400-000003000000}" name="Role" dataDxfId="28"/>
    <tableColumn id="4" xr3:uid="{00000000-0010-0000-1400-000004000000}" name="Salary" dataDxfId="27"/>
    <tableColumn id="5" xr3:uid="{00000000-0010-0000-1400-000005000000}" name="Hire Date" dataDxfId="26"/>
    <tableColumn id="6" xr3:uid="{00000000-0010-0000-1400-000006000000}" name="Performance Rating" dataDxfId="2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5000000}" name="Table1" displayName="Table1" ref="A1:F5" totalsRowShown="0" headerRowDxfId="24" dataDxfId="23">
  <autoFilter ref="A1:F5" xr:uid="{00000000-0009-0000-0100-000001000000}">
    <filterColumn colId="2">
      <customFilters>
        <customFilter operator="lessThan" val="100"/>
      </customFilters>
    </filterColumn>
    <filterColumn colId="3">
      <customFilters>
        <customFilter operator="greaterThan" val="2"/>
      </customFilters>
    </filterColumn>
  </autoFilter>
  <tableColumns count="6">
    <tableColumn id="1" xr3:uid="{00000000-0010-0000-1500-000001000000}" name="Product ID" dataDxfId="22"/>
    <tableColumn id="2" xr3:uid="{00000000-0010-0000-1500-000002000000}" name="Category" dataDxfId="21"/>
    <tableColumn id="3" xr3:uid="{00000000-0010-0000-1500-000003000000}" name="Stock Quantity" dataDxfId="20"/>
    <tableColumn id="4" xr3:uid="{00000000-0010-0000-1500-000004000000}" name="Price" dataDxfId="19"/>
    <tableColumn id="5" xr3:uid="{00000000-0010-0000-1500-000005000000}" name="Supplier" dataDxfId="18"/>
    <tableColumn id="6" xr3:uid="{00000000-0010-0000-1500-000006000000}" name="Expiry Date" dataDxfId="1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6000000}" name="Table2" displayName="Table2" ref="A15:F19" totalsRowShown="0" headerRowDxfId="16" dataDxfId="15">
  <tableColumns count="6">
    <tableColumn id="1" xr3:uid="{00000000-0010-0000-1600-000001000000}" name="Product ID" dataDxfId="14"/>
    <tableColumn id="2" xr3:uid="{00000000-0010-0000-1600-000002000000}" name="Category" dataDxfId="13"/>
    <tableColumn id="3" xr3:uid="{00000000-0010-0000-1600-000003000000}" name="Stock Quantity" dataDxfId="12"/>
    <tableColumn id="4" xr3:uid="{00000000-0010-0000-1600-000004000000}" name="Price" dataDxfId="11"/>
    <tableColumn id="5" xr3:uid="{00000000-0010-0000-1600-000005000000}" name="Supplier" dataDxfId="10"/>
    <tableColumn id="6" xr3:uid="{00000000-0010-0000-1600-000006000000}" name="Expiry Date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7000000}" name="Table3" displayName="Table3" ref="A28:G32" totalsRowShown="0" headerRowDxfId="8" dataDxfId="7">
  <autoFilter ref="A28:G32" xr:uid="{00000000-0009-0000-0100-000003000000}"/>
  <tableColumns count="7">
    <tableColumn id="1" xr3:uid="{00000000-0010-0000-1700-000001000000}" name="Product ID" dataDxfId="6"/>
    <tableColumn id="2" xr3:uid="{00000000-0010-0000-1700-000002000000}" name="Category" dataDxfId="5"/>
    <tableColumn id="3" xr3:uid="{00000000-0010-0000-1700-000003000000}" name="Stock Quantity" dataDxfId="4"/>
    <tableColumn id="4" xr3:uid="{00000000-0010-0000-1700-000004000000}" name="Price" dataDxfId="3"/>
    <tableColumn id="5" xr3:uid="{00000000-0010-0000-1700-000005000000}" name="Supplier" dataDxfId="2"/>
    <tableColumn id="6" xr3:uid="{00000000-0010-0000-1700-000006000000}" name="Expiry Date" dataDxfId="1"/>
    <tableColumn id="7" xr3:uid="{00000000-0010-0000-1700-000007000000}" name="Expiring in 60 Days" dataDxfId="0">
      <calculatedColumnFormula>AND(F29&gt;=TODAY(), F29&lt;=TODAY()+60)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912" displayName="Table912" ref="A24:H30" totalsRowShown="0" headerRowDxfId="185" dataDxfId="184">
  <autoFilter ref="A24:H30" xr:uid="{00000000-0009-0000-0100-00000B000000}"/>
  <tableColumns count="8">
    <tableColumn id="1" xr3:uid="{00000000-0010-0000-0200-000001000000}" name="Post ID" dataDxfId="183"/>
    <tableColumn id="2" xr3:uid="{00000000-0010-0000-0200-000002000000}" name="Platform" dataDxfId="182"/>
    <tableColumn id="3" xr3:uid="{00000000-0010-0000-0200-000003000000}" name="Likes" dataDxfId="181"/>
    <tableColumn id="4" xr3:uid="{00000000-0010-0000-0200-000004000000}" name="Shares" dataDxfId="180"/>
    <tableColumn id="5" xr3:uid="{00000000-0010-0000-0200-000005000000}" name="Comments" dataDxfId="179"/>
    <tableColumn id="6" xr3:uid="{00000000-0010-0000-0200-000006000000}" name="Post Date" dataDxfId="178"/>
    <tableColumn id="7" xr3:uid="{00000000-0010-0000-0200-000007000000}" name="Viral?" dataDxfId="177"/>
    <tableColumn id="8" xr3:uid="{00000000-0010-0000-0200-000008000000}" name="Flag" dataDxfId="176">
      <calculatedColumnFormula>IF(E25 &gt; (C25 * 0.1), "Flag", "No Flag")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F9" totalsRowShown="0" headerRowDxfId="175" dataDxfId="174">
  <autoFilter ref="A1:F9" xr:uid="{00000000-0009-0000-0100-000006000000}">
    <filterColumn colId="2">
      <customFilters>
        <customFilter operator="greaterThan" val="1000"/>
      </customFilters>
    </filterColumn>
    <filterColumn colId="5">
      <filters>
        <filter val="Yes"/>
      </filters>
    </filterColumn>
  </autoFilter>
  <tableColumns count="6">
    <tableColumn id="1" xr3:uid="{00000000-0010-0000-0300-000001000000}" name="Transaction ID" dataDxfId="173"/>
    <tableColumn id="2" xr3:uid="{00000000-0010-0000-0300-000002000000}" name="Account" dataDxfId="172"/>
    <tableColumn id="3" xr3:uid="{00000000-0010-0000-0300-000003000000}" name="Amount" dataDxfId="171"/>
    <tableColumn id="4" xr3:uid="{00000000-0010-0000-0300-000004000000}" name="Type" dataDxfId="170"/>
    <tableColumn id="5" xr3:uid="{00000000-0010-0000-0300-000005000000}" name="Date" dataDxfId="169"/>
    <tableColumn id="6" xr3:uid="{00000000-0010-0000-0300-000006000000}" name="Fraud Flag" dataDxfId="1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6:F24" totalsRowShown="0" headerRowDxfId="167" dataDxfId="166">
  <autoFilter ref="A16:F24" xr:uid="{00000000-0009-0000-0100-000007000000}">
    <filterColumn colId="3">
      <filters>
        <filter val="Debit"/>
      </filters>
    </filterColumn>
    <filterColumn colId="4">
      <filters>
        <dateGroupItem year="2023" month="9" dateTimeGrouping="month"/>
      </filters>
    </filterColumn>
  </autoFilter>
  <tableColumns count="6">
    <tableColumn id="1" xr3:uid="{00000000-0010-0000-0400-000001000000}" name="Transaction ID" dataDxfId="165"/>
    <tableColumn id="2" xr3:uid="{00000000-0010-0000-0400-000002000000}" name="Account" dataDxfId="164"/>
    <tableColumn id="3" xr3:uid="{00000000-0010-0000-0400-000003000000}" name="Amount" dataDxfId="163"/>
    <tableColumn id="4" xr3:uid="{00000000-0010-0000-0400-000004000000}" name="Type" dataDxfId="162"/>
    <tableColumn id="5" xr3:uid="{00000000-0010-0000-0400-000005000000}" name="Date" dataDxfId="161"/>
    <tableColumn id="6" xr3:uid="{00000000-0010-0000-0400-000006000000}" name="Fraud Flag" dataDxfId="1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29:F37" totalsRowShown="0" headerRowDxfId="159" dataDxfId="158">
  <autoFilter ref="A29:F37" xr:uid="{00000000-0009-0000-0100-000008000000}"/>
  <tableColumns count="6">
    <tableColumn id="1" xr3:uid="{00000000-0010-0000-0500-000001000000}" name="Transaction ID" dataDxfId="157"/>
    <tableColumn id="2" xr3:uid="{00000000-0010-0000-0500-000002000000}" name="Account" dataDxfId="156"/>
    <tableColumn id="3" xr3:uid="{00000000-0010-0000-0500-000003000000}" name="Amount" dataDxfId="155"/>
    <tableColumn id="4" xr3:uid="{00000000-0010-0000-0500-000004000000}" name="Type" dataDxfId="154"/>
    <tableColumn id="5" xr3:uid="{00000000-0010-0000-0500-000005000000}" name="Date" dataDxfId="153"/>
    <tableColumn id="6" xr3:uid="{00000000-0010-0000-0500-000006000000}" name="Fraud Flag" dataDxfId="1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6000000}" name="Table24" displayName="Table24" ref="A1:F7" totalsRowShown="0" headerRowDxfId="151" dataDxfId="150">
  <autoFilter ref="A1:F7" xr:uid="{00000000-0009-0000-0100-000018000000}">
    <filterColumn colId="2">
      <customFilters>
        <customFilter operator="greaterThan" val="20"/>
      </customFilters>
    </filterColumn>
    <filterColumn colId="4">
      <customFilters>
        <customFilter operator="greaterThan" val="24"/>
      </customFilters>
    </filterColumn>
  </autoFilter>
  <tableColumns count="6">
    <tableColumn id="1" xr3:uid="{00000000-0010-0000-0600-000001000000}" name="Shipment ID" dataDxfId="149"/>
    <tableColumn id="2" xr3:uid="{00000000-0010-0000-0600-000002000000}" name="Destination" dataDxfId="148"/>
    <tableColumn id="3" xr3:uid="{00000000-0010-0000-0600-000003000000}" name="Weight (kg)" dataDxfId="147"/>
    <tableColumn id="4" xr3:uid="{00000000-0010-0000-0600-000004000000}" name="Carrier" dataDxfId="146"/>
    <tableColumn id="5" xr3:uid="{00000000-0010-0000-0600-000005000000}" name="Delivery Time (hrs)" dataDxfId="145"/>
    <tableColumn id="6" xr3:uid="{00000000-0010-0000-0600-000006000000}" name="On Time?" dataDxfId="14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7000000}" name="Table2426" displayName="Table2426" ref="A15:F21" totalsRowShown="0" headerRowDxfId="143" dataDxfId="142">
  <tableColumns count="6">
    <tableColumn id="1" xr3:uid="{00000000-0010-0000-0700-000001000000}" name="Shipment ID" dataDxfId="141"/>
    <tableColumn id="2" xr3:uid="{00000000-0010-0000-0700-000002000000}" name="Destination" dataDxfId="140"/>
    <tableColumn id="3" xr3:uid="{00000000-0010-0000-0700-000003000000}" name="Weight (kg)" dataDxfId="139"/>
    <tableColumn id="4" xr3:uid="{00000000-0010-0000-0700-000004000000}" name="Carrier" dataDxfId="138"/>
    <tableColumn id="5" xr3:uid="{00000000-0010-0000-0700-000005000000}" name="Delivery Time (hrs)" dataDxfId="137"/>
    <tableColumn id="6" xr3:uid="{00000000-0010-0000-0700-000006000000}" name="On Time?" dataDxfId="1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8000000}" name="Table2427" displayName="Table2427" ref="A29:G35" totalsRowShown="0" headerRowDxfId="135" dataDxfId="134">
  <autoFilter ref="A29:G35" xr:uid="{00000000-0009-0000-0100-00001A000000}">
    <filterColumn colId="6">
      <filters>
        <filter val="TRUE"/>
      </filters>
    </filterColumn>
  </autoFilter>
  <tableColumns count="7">
    <tableColumn id="1" xr3:uid="{00000000-0010-0000-0800-000001000000}" name="Shipment ID" dataDxfId="133"/>
    <tableColumn id="2" xr3:uid="{00000000-0010-0000-0800-000002000000}" name="Destination" dataDxfId="132"/>
    <tableColumn id="3" xr3:uid="{00000000-0010-0000-0800-000003000000}" name="Weight (kg)" dataDxfId="131"/>
    <tableColumn id="4" xr3:uid="{00000000-0010-0000-0800-000004000000}" name="Carrier" dataDxfId="130"/>
    <tableColumn id="5" xr3:uid="{00000000-0010-0000-0800-000005000000}" name="Delivery Time (hrs)" dataDxfId="129"/>
    <tableColumn id="6" xr3:uid="{00000000-0010-0000-0800-000006000000}" name="On Time?" dataDxfId="128"/>
    <tableColumn id="7" xr3:uid="{00000000-0010-0000-0800-000007000000}" name="UP Match" dataDxfId="127">
      <calculatedColumnFormula>ISNUMBER(SEARCH("UP",D30))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33"/>
  <sheetViews>
    <sheetView workbookViewId="0">
      <selection activeCell="A33" sqref="A33"/>
    </sheetView>
  </sheetViews>
  <sheetFormatPr defaultRowHeight="15" x14ac:dyDescent="0.25"/>
  <cols>
    <col min="1" max="1" width="9.28515625" customWidth="1"/>
    <col min="2" max="2" width="10.85546875" customWidth="1"/>
    <col min="3" max="3" width="7.5703125" customWidth="1"/>
    <col min="4" max="4" width="9" customWidth="1"/>
    <col min="5" max="5" width="12.7109375" customWidth="1"/>
    <col min="6" max="6" width="11.5703125" customWidth="1"/>
    <col min="7" max="7" width="8.28515625" customWidth="1"/>
    <col min="8" max="8" width="21.140625" bestFit="1" customWidth="1"/>
    <col min="9" max="9" width="9.7109375" bestFit="1" customWidth="1"/>
    <col min="10" max="11" width="13.5703125" bestFit="1" customWidth="1"/>
    <col min="12" max="12" width="6.140625" bestFit="1" customWidth="1"/>
    <col min="14" max="14" width="48.28515625" bestFit="1" customWidth="1"/>
    <col min="15" max="15" width="9.7109375" bestFit="1" customWidth="1"/>
    <col min="16" max="16" width="5.42578125" bestFit="1" customWidth="1"/>
    <col min="17" max="17" width="6.85546875" bestFit="1" customWidth="1"/>
    <col min="18" max="18" width="10.5703125" bestFit="1" customWidth="1"/>
    <col min="19" max="19" width="9.42578125" bestFit="1" customWidth="1"/>
    <col min="20" max="20" width="6.140625" bestFit="1" customWidth="1"/>
  </cols>
  <sheetData>
    <row r="1" spans="1:7" x14ac:dyDescent="0.25">
      <c r="A1" s="5" t="s">
        <v>91</v>
      </c>
      <c r="B1" s="5" t="s">
        <v>92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</row>
    <row r="2" spans="1:7" x14ac:dyDescent="0.25">
      <c r="A2" s="5" t="s">
        <v>98</v>
      </c>
      <c r="B2" s="5" t="s">
        <v>99</v>
      </c>
      <c r="C2" s="5">
        <v>1200</v>
      </c>
      <c r="D2" s="5">
        <v>250</v>
      </c>
      <c r="E2" s="5">
        <v>150</v>
      </c>
      <c r="F2" s="8">
        <v>45209</v>
      </c>
      <c r="G2" s="5" t="s">
        <v>73</v>
      </c>
    </row>
    <row r="3" spans="1:7" hidden="1" x14ac:dyDescent="0.25">
      <c r="A3" s="5" t="s">
        <v>100</v>
      </c>
      <c r="B3" s="5" t="s">
        <v>101</v>
      </c>
      <c r="C3" s="5">
        <v>800</v>
      </c>
      <c r="D3" s="5">
        <v>120</v>
      </c>
      <c r="E3" s="5">
        <v>80</v>
      </c>
      <c r="F3" s="8">
        <v>45211</v>
      </c>
      <c r="G3" s="5" t="s">
        <v>77</v>
      </c>
    </row>
    <row r="4" spans="1:7" x14ac:dyDescent="0.25">
      <c r="A4" s="5" t="s">
        <v>115</v>
      </c>
      <c r="B4" s="5" t="s">
        <v>99</v>
      </c>
      <c r="C4" s="5">
        <v>1300</v>
      </c>
      <c r="D4" s="5">
        <v>300</v>
      </c>
      <c r="E4" s="5">
        <v>100</v>
      </c>
      <c r="F4" s="8">
        <v>45214</v>
      </c>
      <c r="G4" s="5" t="s">
        <v>73</v>
      </c>
    </row>
    <row r="5" spans="1:7" hidden="1" x14ac:dyDescent="0.25">
      <c r="A5" s="5" t="s">
        <v>116</v>
      </c>
      <c r="B5" s="5" t="s">
        <v>117</v>
      </c>
      <c r="C5" s="5">
        <v>500</v>
      </c>
      <c r="D5" s="5">
        <v>50</v>
      </c>
      <c r="E5" s="5">
        <v>30</v>
      </c>
      <c r="F5" s="8">
        <v>45210</v>
      </c>
      <c r="G5" s="5" t="s">
        <v>77</v>
      </c>
    </row>
    <row r="6" spans="1:7" x14ac:dyDescent="0.25">
      <c r="A6" s="5" t="s">
        <v>118</v>
      </c>
      <c r="B6" s="5" t="s">
        <v>99</v>
      </c>
      <c r="C6" s="5">
        <v>1100</v>
      </c>
      <c r="D6" s="5">
        <v>220</v>
      </c>
      <c r="E6" s="5">
        <v>90</v>
      </c>
      <c r="F6" s="8">
        <v>45227</v>
      </c>
      <c r="G6" s="5" t="s">
        <v>73</v>
      </c>
    </row>
    <row r="7" spans="1:7" hidden="1" x14ac:dyDescent="0.25">
      <c r="A7" s="5" t="s">
        <v>119</v>
      </c>
      <c r="B7" s="5" t="s">
        <v>101</v>
      </c>
      <c r="C7" s="5">
        <v>2000</v>
      </c>
      <c r="D7" s="5">
        <v>100</v>
      </c>
      <c r="E7" s="5">
        <v>400</v>
      </c>
      <c r="F7" s="8">
        <v>45200</v>
      </c>
      <c r="G7" s="5" t="s">
        <v>73</v>
      </c>
    </row>
    <row r="9" spans="1:7" x14ac:dyDescent="0.25">
      <c r="A9" s="7" t="s">
        <v>120</v>
      </c>
      <c r="B9" s="7"/>
      <c r="C9" s="7"/>
      <c r="D9" s="7"/>
      <c r="E9" s="7"/>
    </row>
    <row r="12" spans="1:7" x14ac:dyDescent="0.25">
      <c r="A12" s="5" t="s">
        <v>91</v>
      </c>
      <c r="B12" s="5" t="s">
        <v>92</v>
      </c>
      <c r="C12" s="5" t="s">
        <v>93</v>
      </c>
      <c r="D12" s="5" t="s">
        <v>94</v>
      </c>
      <c r="E12" s="5" t="s">
        <v>95</v>
      </c>
      <c r="F12" s="5" t="s">
        <v>96</v>
      </c>
      <c r="G12" s="5" t="s">
        <v>97</v>
      </c>
    </row>
    <row r="13" spans="1:7" x14ac:dyDescent="0.25">
      <c r="A13" s="5" t="s">
        <v>98</v>
      </c>
      <c r="B13" s="5" t="s">
        <v>99</v>
      </c>
      <c r="C13" s="5">
        <v>1200</v>
      </c>
      <c r="D13" s="5">
        <v>250</v>
      </c>
      <c r="E13" s="5">
        <v>150</v>
      </c>
      <c r="F13" s="8">
        <v>45209</v>
      </c>
      <c r="G13" s="5" t="s">
        <v>73</v>
      </c>
    </row>
    <row r="14" spans="1:7" hidden="1" x14ac:dyDescent="0.25">
      <c r="A14" s="5" t="s">
        <v>100</v>
      </c>
      <c r="B14" s="5" t="s">
        <v>101</v>
      </c>
      <c r="C14" s="5">
        <v>800</v>
      </c>
      <c r="D14" s="5">
        <v>120</v>
      </c>
      <c r="E14" s="5">
        <v>80</v>
      </c>
      <c r="F14" s="8">
        <v>45211</v>
      </c>
      <c r="G14" s="5" t="s">
        <v>77</v>
      </c>
    </row>
    <row r="15" spans="1:7" x14ac:dyDescent="0.25">
      <c r="A15" s="5" t="s">
        <v>115</v>
      </c>
      <c r="B15" s="5" t="s">
        <v>99</v>
      </c>
      <c r="C15" s="5">
        <v>1300</v>
      </c>
      <c r="D15" s="5">
        <v>300</v>
      </c>
      <c r="E15" s="5">
        <v>100</v>
      </c>
      <c r="F15" s="8">
        <v>45214</v>
      </c>
      <c r="G15" s="5" t="s">
        <v>73</v>
      </c>
    </row>
    <row r="16" spans="1:7" hidden="1" x14ac:dyDescent="0.25">
      <c r="A16" s="5" t="s">
        <v>116</v>
      </c>
      <c r="B16" s="5" t="s">
        <v>117</v>
      </c>
      <c r="C16" s="5">
        <v>500</v>
      </c>
      <c r="D16" s="5">
        <v>50</v>
      </c>
      <c r="E16" s="5">
        <v>30</v>
      </c>
      <c r="F16" s="8">
        <v>45210</v>
      </c>
      <c r="G16" s="5" t="s">
        <v>77</v>
      </c>
    </row>
    <row r="17" spans="1:8" x14ac:dyDescent="0.25">
      <c r="A17" s="5" t="s">
        <v>118</v>
      </c>
      <c r="B17" s="5" t="s">
        <v>99</v>
      </c>
      <c r="C17" s="5">
        <v>1100</v>
      </c>
      <c r="D17" s="5">
        <v>220</v>
      </c>
      <c r="E17" s="5">
        <v>90</v>
      </c>
      <c r="F17" s="8">
        <v>45227</v>
      </c>
      <c r="G17" s="5" t="s">
        <v>73</v>
      </c>
    </row>
    <row r="18" spans="1:8" hidden="1" x14ac:dyDescent="0.25">
      <c r="A18" s="5" t="s">
        <v>119</v>
      </c>
      <c r="B18" s="5" t="s">
        <v>101</v>
      </c>
      <c r="C18" s="5">
        <v>2000</v>
      </c>
      <c r="D18" s="5">
        <v>100</v>
      </c>
      <c r="E18" s="5">
        <v>400</v>
      </c>
      <c r="F18" s="8">
        <v>45200</v>
      </c>
      <c r="G18" s="5" t="s">
        <v>73</v>
      </c>
    </row>
    <row r="21" spans="1:8" x14ac:dyDescent="0.25">
      <c r="A21" s="7" t="s">
        <v>122</v>
      </c>
      <c r="B21" s="7"/>
      <c r="C21" s="7"/>
      <c r="D21" s="7"/>
      <c r="E21" s="7"/>
      <c r="F21" s="7"/>
    </row>
    <row r="24" spans="1:8" x14ac:dyDescent="0.25">
      <c r="A24" s="5" t="s">
        <v>91</v>
      </c>
      <c r="B24" s="5" t="s">
        <v>92</v>
      </c>
      <c r="C24" s="5" t="s">
        <v>93</v>
      </c>
      <c r="D24" s="5" t="s">
        <v>94</v>
      </c>
      <c r="E24" s="5" t="s">
        <v>95</v>
      </c>
      <c r="F24" s="5" t="s">
        <v>96</v>
      </c>
      <c r="G24" s="5" t="s">
        <v>97</v>
      </c>
      <c r="H24" s="5" t="s">
        <v>123</v>
      </c>
    </row>
    <row r="25" spans="1:8" x14ac:dyDescent="0.25">
      <c r="A25" s="5" t="s">
        <v>98</v>
      </c>
      <c r="B25" s="5" t="s">
        <v>99</v>
      </c>
      <c r="C25" s="5">
        <v>1200</v>
      </c>
      <c r="D25" s="5">
        <v>250</v>
      </c>
      <c r="E25" s="5">
        <v>150</v>
      </c>
      <c r="F25" s="8">
        <v>45209</v>
      </c>
      <c r="G25" s="5" t="s">
        <v>73</v>
      </c>
      <c r="H25" s="5" t="str">
        <f t="shared" ref="H25:H29" si="0">IF(E25 &gt; (C25 * 0.1), "Flag", "No Flag")</f>
        <v>Flag</v>
      </c>
    </row>
    <row r="26" spans="1:8" x14ac:dyDescent="0.25">
      <c r="A26" s="5" t="s">
        <v>100</v>
      </c>
      <c r="B26" s="5" t="s">
        <v>101</v>
      </c>
      <c r="C26" s="5">
        <v>800</v>
      </c>
      <c r="D26" s="5">
        <v>120</v>
      </c>
      <c r="E26" s="5">
        <v>80</v>
      </c>
      <c r="F26" s="8">
        <v>45211</v>
      </c>
      <c r="G26" s="5" t="s">
        <v>77</v>
      </c>
      <c r="H26" s="5" t="str">
        <f>IF(E26 &gt; (C26 * 0.1), "Flag", "No Flag")</f>
        <v>No Flag</v>
      </c>
    </row>
    <row r="27" spans="1:8" x14ac:dyDescent="0.25">
      <c r="A27" s="5" t="s">
        <v>115</v>
      </c>
      <c r="B27" s="5" t="s">
        <v>99</v>
      </c>
      <c r="C27" s="5">
        <v>1300</v>
      </c>
      <c r="D27" s="5">
        <v>300</v>
      </c>
      <c r="E27" s="5">
        <v>100</v>
      </c>
      <c r="F27" s="8">
        <v>45214</v>
      </c>
      <c r="G27" s="5" t="s">
        <v>73</v>
      </c>
      <c r="H27" s="5" t="str">
        <f>IF(E27 &gt; (C27 * 0.1), "Flag", "No Flag")</f>
        <v>No Flag</v>
      </c>
    </row>
    <row r="28" spans="1:8" x14ac:dyDescent="0.25">
      <c r="A28" s="5" t="s">
        <v>116</v>
      </c>
      <c r="B28" s="5" t="s">
        <v>117</v>
      </c>
      <c r="C28" s="5">
        <v>500</v>
      </c>
      <c r="D28" s="5">
        <v>50</v>
      </c>
      <c r="E28" s="5">
        <v>30</v>
      </c>
      <c r="F28" s="8">
        <v>45210</v>
      </c>
      <c r="G28" s="5" t="s">
        <v>77</v>
      </c>
      <c r="H28" s="5" t="str">
        <f t="shared" si="0"/>
        <v>No Flag</v>
      </c>
    </row>
    <row r="29" spans="1:8" x14ac:dyDescent="0.25">
      <c r="A29" s="5" t="s">
        <v>118</v>
      </c>
      <c r="B29" s="5" t="s">
        <v>99</v>
      </c>
      <c r="C29" s="5">
        <v>1100</v>
      </c>
      <c r="D29" s="5">
        <v>220</v>
      </c>
      <c r="E29" s="5">
        <v>90</v>
      </c>
      <c r="F29" s="8">
        <v>45227</v>
      </c>
      <c r="G29" s="5" t="s">
        <v>73</v>
      </c>
      <c r="H29" s="5" t="str">
        <f t="shared" si="0"/>
        <v>No Flag</v>
      </c>
    </row>
    <row r="30" spans="1:8" x14ac:dyDescent="0.25">
      <c r="A30" s="5" t="s">
        <v>119</v>
      </c>
      <c r="B30" s="5" t="s">
        <v>101</v>
      </c>
      <c r="C30" s="5">
        <v>2000</v>
      </c>
      <c r="D30" s="5">
        <v>100</v>
      </c>
      <c r="E30" s="5">
        <v>400</v>
      </c>
      <c r="F30" s="8">
        <v>45200</v>
      </c>
      <c r="G30" s="5" t="s">
        <v>73</v>
      </c>
      <c r="H30" s="5" t="str">
        <f>IF(E30 &gt; (C30 * 0.1), "Flag", "No Flag")</f>
        <v>Flag</v>
      </c>
    </row>
    <row r="33" spans="1:1" x14ac:dyDescent="0.25">
      <c r="A33" s="7" t="s">
        <v>121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46"/>
  <sheetViews>
    <sheetView workbookViewId="0">
      <selection activeCell="B47" sqref="B47"/>
    </sheetView>
  </sheetViews>
  <sheetFormatPr defaultRowHeight="15" x14ac:dyDescent="0.25"/>
  <cols>
    <col min="1" max="1" width="19.28515625" customWidth="1"/>
    <col min="2" max="3" width="12.7109375" bestFit="1" customWidth="1"/>
    <col min="4" max="5" width="9.85546875" bestFit="1" customWidth="1"/>
    <col min="6" max="6" width="14.5703125" bestFit="1" customWidth="1"/>
    <col min="7" max="7" width="16.42578125" customWidth="1"/>
  </cols>
  <sheetData>
    <row r="1" spans="1:6" x14ac:dyDescent="0.25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</row>
    <row r="2" spans="1:6" hidden="1" x14ac:dyDescent="0.25">
      <c r="A2" s="3" t="s">
        <v>85</v>
      </c>
      <c r="B2" s="3" t="s">
        <v>86</v>
      </c>
      <c r="C2" s="3">
        <v>500</v>
      </c>
      <c r="D2" s="3" t="s">
        <v>87</v>
      </c>
      <c r="E2" s="4">
        <v>45170</v>
      </c>
      <c r="F2" s="3" t="s">
        <v>77</v>
      </c>
    </row>
    <row r="3" spans="1:6" x14ac:dyDescent="0.25">
      <c r="A3" s="3" t="s">
        <v>88</v>
      </c>
      <c r="B3" s="3" t="s">
        <v>89</v>
      </c>
      <c r="C3" s="3">
        <v>1200</v>
      </c>
      <c r="D3" s="3" t="s">
        <v>90</v>
      </c>
      <c r="E3" s="4">
        <v>45174</v>
      </c>
      <c r="F3" s="3" t="s">
        <v>73</v>
      </c>
    </row>
    <row r="4" spans="1:6" hidden="1" x14ac:dyDescent="0.25">
      <c r="A4" s="3" t="s">
        <v>102</v>
      </c>
      <c r="B4" s="3" t="s">
        <v>86</v>
      </c>
      <c r="C4" s="3">
        <v>400</v>
      </c>
      <c r="D4" s="3" t="s">
        <v>87</v>
      </c>
      <c r="E4" s="4">
        <v>45179</v>
      </c>
      <c r="F4" s="3" t="s">
        <v>77</v>
      </c>
    </row>
    <row r="5" spans="1:6" x14ac:dyDescent="0.25">
      <c r="A5" s="3" t="s">
        <v>103</v>
      </c>
      <c r="B5" s="3" t="s">
        <v>89</v>
      </c>
      <c r="C5" s="3">
        <v>3500</v>
      </c>
      <c r="D5" s="3" t="s">
        <v>90</v>
      </c>
      <c r="E5" s="4">
        <v>45180</v>
      </c>
      <c r="F5" s="3" t="s">
        <v>73</v>
      </c>
    </row>
    <row r="6" spans="1:6" hidden="1" x14ac:dyDescent="0.25">
      <c r="A6" s="3" t="s">
        <v>104</v>
      </c>
      <c r="B6" s="3" t="s">
        <v>105</v>
      </c>
      <c r="C6" s="3">
        <v>250</v>
      </c>
      <c r="D6" s="3" t="s">
        <v>87</v>
      </c>
      <c r="E6" s="4">
        <v>45153</v>
      </c>
      <c r="F6" s="3" t="s">
        <v>77</v>
      </c>
    </row>
    <row r="7" spans="1:6" hidden="1" x14ac:dyDescent="0.25">
      <c r="A7" s="3" t="s">
        <v>106</v>
      </c>
      <c r="B7" s="3" t="s">
        <v>105</v>
      </c>
      <c r="C7" s="3">
        <v>300</v>
      </c>
      <c r="D7" s="3" t="s">
        <v>87</v>
      </c>
      <c r="E7" s="4">
        <v>45189</v>
      </c>
      <c r="F7" s="3" t="s">
        <v>73</v>
      </c>
    </row>
    <row r="8" spans="1:6" hidden="1" x14ac:dyDescent="0.25">
      <c r="A8" s="3" t="s">
        <v>107</v>
      </c>
      <c r="B8" s="3" t="s">
        <v>89</v>
      </c>
      <c r="C8" s="3">
        <v>3200</v>
      </c>
      <c r="D8" s="3" t="s">
        <v>90</v>
      </c>
      <c r="E8" s="4">
        <v>45194</v>
      </c>
      <c r="F8" s="3" t="s">
        <v>77</v>
      </c>
    </row>
    <row r="9" spans="1:6" hidden="1" x14ac:dyDescent="0.25">
      <c r="A9" s="3" t="s">
        <v>108</v>
      </c>
      <c r="B9" s="3" t="s">
        <v>86</v>
      </c>
      <c r="C9" s="3">
        <v>900</v>
      </c>
      <c r="D9" s="3" t="s">
        <v>87</v>
      </c>
      <c r="E9" s="4">
        <v>45170</v>
      </c>
      <c r="F9" s="3" t="s">
        <v>77</v>
      </c>
    </row>
    <row r="11" spans="1:6" x14ac:dyDescent="0.25">
      <c r="A11" s="7" t="s">
        <v>111</v>
      </c>
    </row>
    <row r="16" spans="1:6" x14ac:dyDescent="0.25">
      <c r="A16" s="2" t="s">
        <v>79</v>
      </c>
      <c r="B16" s="2" t="s">
        <v>80</v>
      </c>
      <c r="C16" s="2" t="s">
        <v>81</v>
      </c>
      <c r="D16" s="2" t="s">
        <v>82</v>
      </c>
      <c r="E16" s="2" t="s">
        <v>83</v>
      </c>
      <c r="F16" s="2" t="s">
        <v>84</v>
      </c>
    </row>
    <row r="17" spans="1:6" x14ac:dyDescent="0.25">
      <c r="A17" s="3" t="s">
        <v>85</v>
      </c>
      <c r="B17" s="3" t="s">
        <v>86</v>
      </c>
      <c r="C17" s="3">
        <v>500</v>
      </c>
      <c r="D17" s="3" t="s">
        <v>87</v>
      </c>
      <c r="E17" s="4">
        <v>45170</v>
      </c>
      <c r="F17" s="3" t="s">
        <v>77</v>
      </c>
    </row>
    <row r="18" spans="1:6" hidden="1" x14ac:dyDescent="0.25">
      <c r="A18" s="3" t="s">
        <v>88</v>
      </c>
      <c r="B18" s="3" t="s">
        <v>89</v>
      </c>
      <c r="C18" s="3">
        <v>1200</v>
      </c>
      <c r="D18" s="3" t="s">
        <v>90</v>
      </c>
      <c r="E18" s="4">
        <v>45174</v>
      </c>
      <c r="F18" s="3" t="s">
        <v>73</v>
      </c>
    </row>
    <row r="19" spans="1:6" x14ac:dyDescent="0.25">
      <c r="A19" s="3" t="s">
        <v>102</v>
      </c>
      <c r="B19" s="3" t="s">
        <v>86</v>
      </c>
      <c r="C19" s="3">
        <v>400</v>
      </c>
      <c r="D19" s="3" t="s">
        <v>87</v>
      </c>
      <c r="E19" s="4">
        <v>45179</v>
      </c>
      <c r="F19" s="3" t="s">
        <v>77</v>
      </c>
    </row>
    <row r="20" spans="1:6" hidden="1" x14ac:dyDescent="0.25">
      <c r="A20" s="3" t="s">
        <v>103</v>
      </c>
      <c r="B20" s="3" t="s">
        <v>89</v>
      </c>
      <c r="C20" s="3">
        <v>3500</v>
      </c>
      <c r="D20" s="3" t="s">
        <v>90</v>
      </c>
      <c r="E20" s="4">
        <v>45180</v>
      </c>
      <c r="F20" s="3" t="s">
        <v>73</v>
      </c>
    </row>
    <row r="21" spans="1:6" hidden="1" x14ac:dyDescent="0.25">
      <c r="A21" s="3" t="s">
        <v>104</v>
      </c>
      <c r="B21" s="3" t="s">
        <v>105</v>
      </c>
      <c r="C21" s="3">
        <v>250</v>
      </c>
      <c r="D21" s="3" t="s">
        <v>87</v>
      </c>
      <c r="E21" s="4">
        <v>45153</v>
      </c>
      <c r="F21" s="3" t="s">
        <v>77</v>
      </c>
    </row>
    <row r="22" spans="1:6" x14ac:dyDescent="0.25">
      <c r="A22" s="3" t="s">
        <v>106</v>
      </c>
      <c r="B22" s="3" t="s">
        <v>105</v>
      </c>
      <c r="C22" s="3">
        <v>300</v>
      </c>
      <c r="D22" s="3" t="s">
        <v>87</v>
      </c>
      <c r="E22" s="4">
        <v>45189</v>
      </c>
      <c r="F22" s="3" t="s">
        <v>73</v>
      </c>
    </row>
    <row r="23" spans="1:6" hidden="1" x14ac:dyDescent="0.25">
      <c r="A23" s="3" t="s">
        <v>107</v>
      </c>
      <c r="B23" s="3" t="s">
        <v>89</v>
      </c>
      <c r="C23" s="3">
        <v>3200</v>
      </c>
      <c r="D23" s="3" t="s">
        <v>90</v>
      </c>
      <c r="E23" s="4">
        <v>45194</v>
      </c>
      <c r="F23" s="3" t="s">
        <v>77</v>
      </c>
    </row>
    <row r="24" spans="1:6" x14ac:dyDescent="0.25">
      <c r="A24" s="3" t="s">
        <v>108</v>
      </c>
      <c r="B24" s="3" t="s">
        <v>86</v>
      </c>
      <c r="C24" s="3">
        <v>900</v>
      </c>
      <c r="D24" s="3" t="s">
        <v>87</v>
      </c>
      <c r="E24" s="4">
        <v>45170</v>
      </c>
      <c r="F24" s="3" t="s">
        <v>77</v>
      </c>
    </row>
    <row r="26" spans="1:6" ht="18" x14ac:dyDescent="0.25">
      <c r="A26" s="6" t="s">
        <v>110</v>
      </c>
    </row>
    <row r="29" spans="1:6" x14ac:dyDescent="0.25">
      <c r="A29" s="2" t="s">
        <v>79</v>
      </c>
      <c r="B29" s="2" t="s">
        <v>80</v>
      </c>
      <c r="C29" s="2" t="s">
        <v>81</v>
      </c>
      <c r="D29" s="2" t="s">
        <v>82</v>
      </c>
      <c r="E29" s="2" t="s">
        <v>83</v>
      </c>
      <c r="F29" s="2" t="s">
        <v>84</v>
      </c>
    </row>
    <row r="30" spans="1:6" x14ac:dyDescent="0.25">
      <c r="A30" s="3" t="s">
        <v>85</v>
      </c>
      <c r="B30" s="3" t="s">
        <v>86</v>
      </c>
      <c r="C30" s="3">
        <v>500</v>
      </c>
      <c r="D30" s="3" t="s">
        <v>87</v>
      </c>
      <c r="E30" s="4">
        <v>45170</v>
      </c>
      <c r="F30" s="3" t="s">
        <v>77</v>
      </c>
    </row>
    <row r="31" spans="1:6" x14ac:dyDescent="0.25">
      <c r="A31" s="3" t="s">
        <v>88</v>
      </c>
      <c r="B31" s="3" t="s">
        <v>89</v>
      </c>
      <c r="C31" s="3">
        <v>1200</v>
      </c>
      <c r="D31" s="3" t="s">
        <v>90</v>
      </c>
      <c r="E31" s="4">
        <v>45174</v>
      </c>
      <c r="F31" s="3" t="s">
        <v>73</v>
      </c>
    </row>
    <row r="32" spans="1:6" x14ac:dyDescent="0.25">
      <c r="A32" s="3" t="s">
        <v>102</v>
      </c>
      <c r="B32" s="3" t="s">
        <v>86</v>
      </c>
      <c r="C32" s="3">
        <v>400</v>
      </c>
      <c r="D32" s="3" t="s">
        <v>87</v>
      </c>
      <c r="E32" s="4">
        <v>45179</v>
      </c>
      <c r="F32" s="3" t="s">
        <v>77</v>
      </c>
    </row>
    <row r="33" spans="1:6" x14ac:dyDescent="0.25">
      <c r="A33" s="3" t="s">
        <v>103</v>
      </c>
      <c r="B33" s="3" t="s">
        <v>89</v>
      </c>
      <c r="C33" s="3">
        <v>3500</v>
      </c>
      <c r="D33" s="3" t="s">
        <v>90</v>
      </c>
      <c r="E33" s="4">
        <v>45180</v>
      </c>
      <c r="F33" s="3" t="s">
        <v>73</v>
      </c>
    </row>
    <row r="34" spans="1:6" x14ac:dyDescent="0.25">
      <c r="A34" s="3" t="s">
        <v>104</v>
      </c>
      <c r="B34" s="3" t="s">
        <v>105</v>
      </c>
      <c r="C34" s="3">
        <v>250</v>
      </c>
      <c r="D34" s="3" t="s">
        <v>87</v>
      </c>
      <c r="E34" s="4">
        <v>45153</v>
      </c>
      <c r="F34" s="3" t="s">
        <v>77</v>
      </c>
    </row>
    <row r="35" spans="1:6" x14ac:dyDescent="0.25">
      <c r="A35" s="3" t="s">
        <v>106</v>
      </c>
      <c r="B35" s="3" t="s">
        <v>105</v>
      </c>
      <c r="C35" s="3">
        <v>300</v>
      </c>
      <c r="D35" s="3" t="s">
        <v>87</v>
      </c>
      <c r="E35" s="4">
        <v>45189</v>
      </c>
      <c r="F35" s="3" t="s">
        <v>73</v>
      </c>
    </row>
    <row r="36" spans="1:6" x14ac:dyDescent="0.25">
      <c r="A36" s="3" t="s">
        <v>107</v>
      </c>
      <c r="B36" s="3" t="s">
        <v>89</v>
      </c>
      <c r="C36" s="3">
        <v>3200</v>
      </c>
      <c r="D36" s="3" t="s">
        <v>90</v>
      </c>
      <c r="E36" s="4">
        <v>45194</v>
      </c>
      <c r="F36" s="3" t="s">
        <v>77</v>
      </c>
    </row>
    <row r="37" spans="1:6" x14ac:dyDescent="0.25">
      <c r="A37" s="3" t="s">
        <v>108</v>
      </c>
      <c r="B37" s="3" t="s">
        <v>86</v>
      </c>
      <c r="C37" s="3">
        <v>900</v>
      </c>
      <c r="D37" s="3" t="s">
        <v>87</v>
      </c>
      <c r="E37" s="4">
        <v>45170</v>
      </c>
      <c r="F37" s="3" t="s">
        <v>77</v>
      </c>
    </row>
    <row r="40" spans="1:6" ht="18" x14ac:dyDescent="0.25">
      <c r="A40" s="6" t="s">
        <v>109</v>
      </c>
    </row>
    <row r="42" spans="1:6" x14ac:dyDescent="0.25">
      <c r="A42" t="s">
        <v>112</v>
      </c>
    </row>
    <row r="43" spans="1:6" x14ac:dyDescent="0.25">
      <c r="A43">
        <f>AVERAGE(Table8[Amount])</f>
        <v>1281.25</v>
      </c>
    </row>
    <row r="44" spans="1:6" x14ac:dyDescent="0.25">
      <c r="A44" t="s">
        <v>114</v>
      </c>
    </row>
    <row r="45" spans="1:6" x14ac:dyDescent="0.25">
      <c r="A45">
        <f>3*A43</f>
        <v>3843.75</v>
      </c>
    </row>
    <row r="46" spans="1:6" x14ac:dyDescent="0.25">
      <c r="A46" s="7" t="s">
        <v>113</v>
      </c>
      <c r="B46" s="7"/>
      <c r="C46" s="7"/>
      <c r="D46" s="7"/>
      <c r="E46" s="7"/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0000"/>
  </sheetPr>
  <dimension ref="A1:I46"/>
  <sheetViews>
    <sheetView workbookViewId="0">
      <selection activeCell="D46" sqref="D46"/>
    </sheetView>
  </sheetViews>
  <sheetFormatPr defaultRowHeight="15" x14ac:dyDescent="0.25"/>
  <cols>
    <col min="1" max="1" width="16.42578125" bestFit="1" customWidth="1"/>
    <col min="2" max="2" width="15.85546875" bestFit="1" customWidth="1"/>
    <col min="3" max="3" width="16" bestFit="1" customWidth="1"/>
    <col min="4" max="4" width="11.5703125" bestFit="1" customWidth="1"/>
    <col min="5" max="5" width="22.7109375" bestFit="1" customWidth="1"/>
    <col min="6" max="6" width="14" bestFit="1" customWidth="1"/>
    <col min="7" max="7" width="14.42578125" customWidth="1"/>
    <col min="8" max="8" width="11.28515625" bestFit="1" customWidth="1"/>
  </cols>
  <sheetData>
    <row r="1" spans="1:6" ht="15" customHeight="1" x14ac:dyDescent="0.25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</row>
    <row r="2" spans="1:6" hidden="1" x14ac:dyDescent="0.25">
      <c r="A2" s="3" t="s">
        <v>70</v>
      </c>
      <c r="B2" s="3" t="s">
        <v>71</v>
      </c>
      <c r="C2" s="3">
        <v>15</v>
      </c>
      <c r="D2" s="3" t="s">
        <v>72</v>
      </c>
      <c r="E2" s="3">
        <v>24</v>
      </c>
      <c r="F2" s="3" t="s">
        <v>73</v>
      </c>
    </row>
    <row r="3" spans="1:6" x14ac:dyDescent="0.25">
      <c r="A3" s="3" t="s">
        <v>74</v>
      </c>
      <c r="B3" s="3" t="s">
        <v>75</v>
      </c>
      <c r="C3" s="3">
        <v>30</v>
      </c>
      <c r="D3" s="3" t="s">
        <v>76</v>
      </c>
      <c r="E3" s="3">
        <v>36</v>
      </c>
      <c r="F3" s="3" t="s">
        <v>77</v>
      </c>
    </row>
    <row r="4" spans="1:6" x14ac:dyDescent="0.25">
      <c r="A4" s="3" t="s">
        <v>187</v>
      </c>
      <c r="B4" s="3" t="s">
        <v>78</v>
      </c>
      <c r="C4" s="3">
        <v>22</v>
      </c>
      <c r="D4" s="3" t="s">
        <v>188</v>
      </c>
      <c r="E4" s="3">
        <v>28</v>
      </c>
      <c r="F4" s="3" t="s">
        <v>77</v>
      </c>
    </row>
    <row r="5" spans="1:6" hidden="1" x14ac:dyDescent="0.25">
      <c r="A5" s="3" t="s">
        <v>189</v>
      </c>
      <c r="B5" s="3" t="s">
        <v>71</v>
      </c>
      <c r="C5" s="3">
        <v>18</v>
      </c>
      <c r="D5" s="3" t="s">
        <v>76</v>
      </c>
      <c r="E5" s="3">
        <v>30</v>
      </c>
      <c r="F5" s="3" t="s">
        <v>73</v>
      </c>
    </row>
    <row r="6" spans="1:6" x14ac:dyDescent="0.25">
      <c r="A6" s="3" t="s">
        <v>190</v>
      </c>
      <c r="B6" s="3" t="s">
        <v>78</v>
      </c>
      <c r="C6" s="3">
        <v>25</v>
      </c>
      <c r="D6" s="3" t="s">
        <v>72</v>
      </c>
      <c r="E6" s="3">
        <v>40</v>
      </c>
      <c r="F6" s="3" t="s">
        <v>77</v>
      </c>
    </row>
    <row r="7" spans="1:6" ht="13.5" hidden="1" customHeight="1" x14ac:dyDescent="0.25">
      <c r="A7" s="3" t="s">
        <v>191</v>
      </c>
      <c r="B7" s="3" t="s">
        <v>192</v>
      </c>
      <c r="C7" s="3">
        <v>20</v>
      </c>
      <c r="D7" s="3" t="s">
        <v>193</v>
      </c>
      <c r="E7" s="3">
        <v>20</v>
      </c>
      <c r="F7" s="3" t="s">
        <v>73</v>
      </c>
    </row>
    <row r="10" spans="1:6" x14ac:dyDescent="0.25">
      <c r="A10" s="9" t="s">
        <v>194</v>
      </c>
      <c r="B10" s="9"/>
      <c r="C10" s="9"/>
      <c r="D10" s="9"/>
      <c r="E10" s="9"/>
    </row>
    <row r="15" spans="1:6" x14ac:dyDescent="0.25">
      <c r="A15" s="2" t="s">
        <v>64</v>
      </c>
      <c r="B15" s="2" t="s">
        <v>65</v>
      </c>
      <c r="C15" s="2" t="s">
        <v>66</v>
      </c>
      <c r="D15" s="2" t="s">
        <v>67</v>
      </c>
      <c r="E15" s="2" t="s">
        <v>68</v>
      </c>
      <c r="F15" s="2" t="s">
        <v>69</v>
      </c>
    </row>
    <row r="16" spans="1:6" hidden="1" x14ac:dyDescent="0.25">
      <c r="A16" s="3" t="s">
        <v>70</v>
      </c>
      <c r="B16" s="3" t="s">
        <v>71</v>
      </c>
      <c r="C16" s="3">
        <v>15</v>
      </c>
      <c r="D16" s="3" t="s">
        <v>72</v>
      </c>
      <c r="E16" s="3">
        <v>24</v>
      </c>
      <c r="F16" s="3" t="s">
        <v>73</v>
      </c>
    </row>
    <row r="17" spans="1:9" hidden="1" x14ac:dyDescent="0.25">
      <c r="A17" s="3" t="s">
        <v>74</v>
      </c>
      <c r="B17" s="3" t="s">
        <v>75</v>
      </c>
      <c r="C17" s="3">
        <v>30</v>
      </c>
      <c r="D17" s="3" t="s">
        <v>76</v>
      </c>
      <c r="E17" s="3">
        <v>36</v>
      </c>
      <c r="F17" s="3" t="s">
        <v>77</v>
      </c>
    </row>
    <row r="18" spans="1:9" x14ac:dyDescent="0.25">
      <c r="A18" s="3" t="s">
        <v>187</v>
      </c>
      <c r="B18" s="3" t="s">
        <v>78</v>
      </c>
      <c r="C18" s="3">
        <v>22</v>
      </c>
      <c r="D18" s="3" t="s">
        <v>188</v>
      </c>
      <c r="E18" s="3">
        <v>28</v>
      </c>
      <c r="F18" s="3" t="s">
        <v>77</v>
      </c>
    </row>
    <row r="19" spans="1:9" hidden="1" x14ac:dyDescent="0.25">
      <c r="A19" s="3" t="s">
        <v>189</v>
      </c>
      <c r="B19" s="3" t="s">
        <v>71</v>
      </c>
      <c r="C19" s="3">
        <v>18</v>
      </c>
      <c r="D19" s="3" t="s">
        <v>76</v>
      </c>
      <c r="E19" s="3">
        <v>30</v>
      </c>
      <c r="F19" s="3" t="s">
        <v>73</v>
      </c>
    </row>
    <row r="20" spans="1:9" x14ac:dyDescent="0.25">
      <c r="A20" s="3" t="s">
        <v>190</v>
      </c>
      <c r="B20" s="3" t="s">
        <v>78</v>
      </c>
      <c r="C20" s="3">
        <v>25</v>
      </c>
      <c r="D20" s="3" t="s">
        <v>72</v>
      </c>
      <c r="E20" s="3">
        <v>40</v>
      </c>
      <c r="F20" s="3" t="s">
        <v>77</v>
      </c>
    </row>
    <row r="21" spans="1:9" hidden="1" x14ac:dyDescent="0.25">
      <c r="A21" s="3" t="s">
        <v>191</v>
      </c>
      <c r="B21" s="3" t="s">
        <v>192</v>
      </c>
      <c r="C21" s="3">
        <v>20</v>
      </c>
      <c r="D21" s="3" t="s">
        <v>193</v>
      </c>
      <c r="E21" s="3">
        <v>20</v>
      </c>
      <c r="F21" s="3" t="s">
        <v>73</v>
      </c>
    </row>
    <row r="23" spans="1:9" x14ac:dyDescent="0.25">
      <c r="H23" s="7" t="s">
        <v>196</v>
      </c>
    </row>
    <row r="24" spans="1:9" x14ac:dyDescent="0.25">
      <c r="A24" s="9" t="s">
        <v>195</v>
      </c>
      <c r="B24" s="9"/>
      <c r="C24" s="9"/>
      <c r="D24" s="9"/>
      <c r="E24" s="9"/>
      <c r="H24" t="s">
        <v>65</v>
      </c>
      <c r="I24" t="s">
        <v>69</v>
      </c>
    </row>
    <row r="25" spans="1:9" x14ac:dyDescent="0.25">
      <c r="H25" t="s">
        <v>71</v>
      </c>
      <c r="I25" t="s">
        <v>77</v>
      </c>
    </row>
    <row r="26" spans="1:9" x14ac:dyDescent="0.25">
      <c r="H26" t="s">
        <v>78</v>
      </c>
      <c r="I26" t="s">
        <v>77</v>
      </c>
    </row>
    <row r="29" spans="1:9" x14ac:dyDescent="0.25">
      <c r="A29" s="2" t="s">
        <v>64</v>
      </c>
      <c r="B29" s="2" t="s">
        <v>65</v>
      </c>
      <c r="C29" s="2" t="s">
        <v>66</v>
      </c>
      <c r="D29" s="2" t="s">
        <v>67</v>
      </c>
      <c r="E29" s="2" t="s">
        <v>68</v>
      </c>
      <c r="F29" s="2" t="s">
        <v>69</v>
      </c>
      <c r="G29" s="2" t="s">
        <v>198</v>
      </c>
    </row>
    <row r="30" spans="1:9" hidden="1" x14ac:dyDescent="0.25">
      <c r="A30" s="3" t="s">
        <v>70</v>
      </c>
      <c r="B30" s="3" t="s">
        <v>71</v>
      </c>
      <c r="C30" s="3">
        <v>15</v>
      </c>
      <c r="D30" s="3" t="s">
        <v>72</v>
      </c>
      <c r="E30" s="3">
        <v>24</v>
      </c>
      <c r="F30" s="3" t="s">
        <v>73</v>
      </c>
      <c r="G30" s="3" t="b">
        <f t="shared" ref="G30:G35" si="0">ISNUMBER(SEARCH("UP",D30))</f>
        <v>0</v>
      </c>
    </row>
    <row r="31" spans="1:9" x14ac:dyDescent="0.25">
      <c r="A31" s="3" t="s">
        <v>74</v>
      </c>
      <c r="B31" s="3" t="s">
        <v>75</v>
      </c>
      <c r="C31" s="3">
        <v>30</v>
      </c>
      <c r="D31" s="3" t="s">
        <v>76</v>
      </c>
      <c r="E31" s="3">
        <v>36</v>
      </c>
      <c r="F31" s="3" t="s">
        <v>77</v>
      </c>
      <c r="G31" s="3" t="b">
        <f t="shared" si="0"/>
        <v>1</v>
      </c>
    </row>
    <row r="32" spans="1:9" hidden="1" x14ac:dyDescent="0.25">
      <c r="A32" s="3" t="s">
        <v>187</v>
      </c>
      <c r="B32" s="3" t="s">
        <v>78</v>
      </c>
      <c r="C32" s="3">
        <v>22</v>
      </c>
      <c r="D32" s="3" t="s">
        <v>188</v>
      </c>
      <c r="E32" s="3">
        <v>28</v>
      </c>
      <c r="F32" s="3" t="s">
        <v>77</v>
      </c>
      <c r="G32" s="3" t="b">
        <f t="shared" si="0"/>
        <v>0</v>
      </c>
    </row>
    <row r="33" spans="1:7" x14ac:dyDescent="0.25">
      <c r="A33" s="3" t="s">
        <v>189</v>
      </c>
      <c r="B33" s="3" t="s">
        <v>71</v>
      </c>
      <c r="C33" s="3">
        <v>18</v>
      </c>
      <c r="D33" s="3" t="s">
        <v>76</v>
      </c>
      <c r="E33" s="3">
        <v>30</v>
      </c>
      <c r="F33" s="3" t="s">
        <v>73</v>
      </c>
      <c r="G33" s="3" t="b">
        <f t="shared" si="0"/>
        <v>1</v>
      </c>
    </row>
    <row r="34" spans="1:7" hidden="1" x14ac:dyDescent="0.25">
      <c r="A34" s="3" t="s">
        <v>190</v>
      </c>
      <c r="B34" s="3" t="s">
        <v>78</v>
      </c>
      <c r="C34" s="3">
        <v>25</v>
      </c>
      <c r="D34" s="3" t="s">
        <v>72</v>
      </c>
      <c r="E34" s="3">
        <v>40</v>
      </c>
      <c r="F34" s="3" t="s">
        <v>77</v>
      </c>
      <c r="G34" s="3" t="b">
        <f t="shared" si="0"/>
        <v>0</v>
      </c>
    </row>
    <row r="35" spans="1:7" x14ac:dyDescent="0.25">
      <c r="A35" s="3" t="s">
        <v>191</v>
      </c>
      <c r="B35" s="3" t="s">
        <v>192</v>
      </c>
      <c r="C35" s="3">
        <v>20</v>
      </c>
      <c r="D35" s="3" t="s">
        <v>193</v>
      </c>
      <c r="E35" s="3">
        <v>20</v>
      </c>
      <c r="F35" s="3" t="s">
        <v>73</v>
      </c>
      <c r="G35" s="3" t="b">
        <f t="shared" si="0"/>
        <v>1</v>
      </c>
    </row>
    <row r="38" spans="1:7" x14ac:dyDescent="0.25">
      <c r="A38" s="9" t="s">
        <v>197</v>
      </c>
      <c r="B38" s="9"/>
      <c r="C38" s="9"/>
      <c r="D38" s="9"/>
      <c r="E38" s="9"/>
    </row>
    <row r="42" spans="1:7" ht="23.25" x14ac:dyDescent="0.25">
      <c r="A42" s="12" t="s">
        <v>199</v>
      </c>
      <c r="B42" s="18"/>
      <c r="C42" s="18"/>
    </row>
    <row r="43" spans="1:7" ht="30" x14ac:dyDescent="0.25">
      <c r="A43" s="15" t="s">
        <v>163</v>
      </c>
      <c r="B43" s="15" t="s">
        <v>180</v>
      </c>
      <c r="C43" s="15" t="s">
        <v>200</v>
      </c>
    </row>
    <row r="44" spans="1:7" ht="30" x14ac:dyDescent="0.25">
      <c r="A44" s="17">
        <v>1</v>
      </c>
      <c r="B44" s="17" t="s">
        <v>201</v>
      </c>
      <c r="C44" s="17" t="s">
        <v>202</v>
      </c>
    </row>
    <row r="45" spans="1:7" x14ac:dyDescent="0.25">
      <c r="A45" s="17">
        <v>2</v>
      </c>
      <c r="B45" s="17" t="s">
        <v>167</v>
      </c>
      <c r="C45" s="17" t="s">
        <v>203</v>
      </c>
    </row>
    <row r="46" spans="1:7" ht="30" x14ac:dyDescent="0.25">
      <c r="A46" s="17">
        <v>3</v>
      </c>
      <c r="B46" s="17" t="s">
        <v>182</v>
      </c>
      <c r="C46" s="17" t="s">
        <v>204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0000"/>
  </sheetPr>
  <dimension ref="A1:J47"/>
  <sheetViews>
    <sheetView topLeftCell="A17" workbookViewId="0">
      <selection activeCell="C29" sqref="C29"/>
    </sheetView>
  </sheetViews>
  <sheetFormatPr defaultRowHeight="15" x14ac:dyDescent="0.25"/>
  <cols>
    <col min="1" max="1" width="14.85546875" bestFit="1" customWidth="1"/>
    <col min="2" max="2" width="11.42578125" customWidth="1"/>
    <col min="3" max="3" width="15.5703125" bestFit="1" customWidth="1"/>
    <col min="4" max="4" width="17.7109375" bestFit="1" customWidth="1"/>
    <col min="5" max="5" width="17.140625" bestFit="1" customWidth="1"/>
    <col min="6" max="6" width="18" bestFit="1" customWidth="1"/>
    <col min="7" max="7" width="11.42578125" customWidth="1"/>
    <col min="9" max="9" width="13.5703125" bestFit="1" customWidth="1"/>
    <col min="10" max="10" width="13.42578125" bestFit="1" customWidth="1"/>
  </cols>
  <sheetData>
    <row r="1" spans="1:7" x14ac:dyDescent="0.25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174</v>
      </c>
    </row>
    <row r="2" spans="1:7" x14ac:dyDescent="0.25">
      <c r="A2" s="3" t="s">
        <v>60</v>
      </c>
      <c r="B2" s="3" t="s">
        <v>61</v>
      </c>
      <c r="C2" s="3">
        <v>85</v>
      </c>
      <c r="D2" s="3">
        <v>78</v>
      </c>
      <c r="E2" s="3">
        <v>90</v>
      </c>
      <c r="F2" s="16">
        <v>0.92</v>
      </c>
      <c r="G2" s="3" t="b">
        <f>OR(C2&gt;=80, D2&gt;=75)</f>
        <v>1</v>
      </c>
    </row>
    <row r="3" spans="1:7" hidden="1" x14ac:dyDescent="0.25">
      <c r="A3" s="3" t="s">
        <v>62</v>
      </c>
      <c r="B3" s="3" t="s">
        <v>63</v>
      </c>
      <c r="C3" s="3">
        <v>70</v>
      </c>
      <c r="D3" s="3">
        <v>65</v>
      </c>
      <c r="E3" s="3">
        <v>72</v>
      </c>
      <c r="F3" s="16">
        <v>0.88</v>
      </c>
      <c r="G3" s="3" t="b">
        <f t="shared" ref="G3:G6" si="0">OR(C3&gt;=80, D3&gt;=75)</f>
        <v>0</v>
      </c>
    </row>
    <row r="4" spans="1:7" x14ac:dyDescent="0.25">
      <c r="A4" s="3" t="s">
        <v>170</v>
      </c>
      <c r="B4" s="3" t="s">
        <v>63</v>
      </c>
      <c r="C4" s="3">
        <v>82</v>
      </c>
      <c r="D4" s="3">
        <v>73</v>
      </c>
      <c r="E4" s="3">
        <v>76</v>
      </c>
      <c r="F4" s="16">
        <v>0.85</v>
      </c>
      <c r="G4" s="3" t="b">
        <f t="shared" si="0"/>
        <v>1</v>
      </c>
    </row>
    <row r="5" spans="1:7" x14ac:dyDescent="0.25">
      <c r="A5" s="3" t="s">
        <v>171</v>
      </c>
      <c r="B5" s="3" t="s">
        <v>61</v>
      </c>
      <c r="C5" s="3">
        <v>65</v>
      </c>
      <c r="D5" s="3">
        <v>77</v>
      </c>
      <c r="E5" s="3">
        <v>69</v>
      </c>
      <c r="F5" s="16">
        <v>0.93</v>
      </c>
      <c r="G5" s="3" t="b">
        <f t="shared" si="0"/>
        <v>1</v>
      </c>
    </row>
    <row r="6" spans="1:7" hidden="1" x14ac:dyDescent="0.25">
      <c r="A6" s="3" t="s">
        <v>172</v>
      </c>
      <c r="B6" s="3" t="s">
        <v>63</v>
      </c>
      <c r="C6" s="3">
        <v>78</v>
      </c>
      <c r="D6" s="3">
        <v>74</v>
      </c>
      <c r="E6" s="3">
        <v>81</v>
      </c>
      <c r="F6" s="16">
        <v>0.89</v>
      </c>
      <c r="G6" s="3" t="b">
        <f t="shared" si="0"/>
        <v>0</v>
      </c>
    </row>
    <row r="9" spans="1:7" x14ac:dyDescent="0.25">
      <c r="A9" s="9" t="s">
        <v>173</v>
      </c>
      <c r="B9" s="9"/>
      <c r="C9" s="9"/>
      <c r="D9" s="9"/>
    </row>
    <row r="15" spans="1:7" x14ac:dyDescent="0.25">
      <c r="A15" s="2" t="s">
        <v>54</v>
      </c>
      <c r="B15" s="2" t="s">
        <v>55</v>
      </c>
      <c r="C15" s="2" t="s">
        <v>56</v>
      </c>
      <c r="D15" s="2" t="s">
        <v>57</v>
      </c>
      <c r="E15" s="2" t="s">
        <v>58</v>
      </c>
      <c r="F15" s="2" t="s">
        <v>59</v>
      </c>
    </row>
    <row r="16" spans="1:7" hidden="1" x14ac:dyDescent="0.25">
      <c r="A16" s="3" t="s">
        <v>60</v>
      </c>
      <c r="B16" s="3" t="s">
        <v>61</v>
      </c>
      <c r="C16" s="3">
        <v>85</v>
      </c>
      <c r="D16" s="3">
        <v>78</v>
      </c>
      <c r="E16" s="3">
        <v>90</v>
      </c>
      <c r="F16" s="16">
        <v>0.92</v>
      </c>
    </row>
    <row r="17" spans="1:10" x14ac:dyDescent="0.25">
      <c r="A17" s="3" t="s">
        <v>62</v>
      </c>
      <c r="B17" s="3" t="s">
        <v>63</v>
      </c>
      <c r="C17" s="3">
        <v>70</v>
      </c>
      <c r="D17" s="3">
        <v>65</v>
      </c>
      <c r="E17" s="3">
        <v>72</v>
      </c>
      <c r="F17" s="16">
        <v>0.88</v>
      </c>
    </row>
    <row r="18" spans="1:10" x14ac:dyDescent="0.25">
      <c r="A18" s="3" t="s">
        <v>170</v>
      </c>
      <c r="B18" s="3" t="s">
        <v>63</v>
      </c>
      <c r="C18" s="3">
        <v>82</v>
      </c>
      <c r="D18" s="3">
        <v>73</v>
      </c>
      <c r="E18" s="3">
        <v>76</v>
      </c>
      <c r="F18" s="16">
        <v>0.85</v>
      </c>
    </row>
    <row r="19" spans="1:10" hidden="1" x14ac:dyDescent="0.25">
      <c r="A19" s="3" t="s">
        <v>171</v>
      </c>
      <c r="B19" s="3" t="s">
        <v>61</v>
      </c>
      <c r="C19" s="3">
        <v>65</v>
      </c>
      <c r="D19" s="3">
        <v>77</v>
      </c>
      <c r="E19" s="3">
        <v>69</v>
      </c>
      <c r="F19" s="16">
        <v>0.93</v>
      </c>
    </row>
    <row r="20" spans="1:10" x14ac:dyDescent="0.25">
      <c r="A20" s="3" t="s">
        <v>172</v>
      </c>
      <c r="B20" s="3" t="s">
        <v>63</v>
      </c>
      <c r="C20" s="3">
        <v>78</v>
      </c>
      <c r="D20" s="3">
        <v>74</v>
      </c>
      <c r="E20" s="3">
        <v>81</v>
      </c>
      <c r="F20" s="16">
        <v>0.89</v>
      </c>
    </row>
    <row r="23" spans="1:10" x14ac:dyDescent="0.25">
      <c r="A23" s="9" t="s">
        <v>175</v>
      </c>
      <c r="B23" s="9"/>
      <c r="C23" s="9"/>
      <c r="D23" s="9"/>
      <c r="E23" s="9"/>
      <c r="I23" s="7" t="s">
        <v>176</v>
      </c>
    </row>
    <row r="24" spans="1:10" x14ac:dyDescent="0.25">
      <c r="I24" t="s">
        <v>55</v>
      </c>
      <c r="J24" t="s">
        <v>59</v>
      </c>
    </row>
    <row r="25" spans="1:10" x14ac:dyDescent="0.25">
      <c r="I25" t="s">
        <v>63</v>
      </c>
      <c r="J25" t="s">
        <v>177</v>
      </c>
    </row>
    <row r="28" spans="1:10" x14ac:dyDescent="0.25">
      <c r="A28" s="2" t="s">
        <v>54</v>
      </c>
      <c r="B28" s="2" t="s">
        <v>55</v>
      </c>
      <c r="C28" s="2" t="s">
        <v>56</v>
      </c>
      <c r="D28" s="2" t="s">
        <v>57</v>
      </c>
      <c r="E28" s="2" t="s">
        <v>58</v>
      </c>
      <c r="F28" s="2" t="s">
        <v>59</v>
      </c>
    </row>
    <row r="29" spans="1:10" x14ac:dyDescent="0.25">
      <c r="A29" s="3" t="s">
        <v>60</v>
      </c>
      <c r="B29" s="3" t="s">
        <v>61</v>
      </c>
      <c r="C29" s="3">
        <v>85</v>
      </c>
      <c r="D29" s="3">
        <v>78</v>
      </c>
      <c r="E29" s="3">
        <v>90</v>
      </c>
      <c r="F29" s="16">
        <v>0.92</v>
      </c>
    </row>
    <row r="30" spans="1:10" x14ac:dyDescent="0.25">
      <c r="A30" s="3" t="s">
        <v>62</v>
      </c>
      <c r="B30" s="3" t="s">
        <v>63</v>
      </c>
      <c r="C30" s="3">
        <v>70</v>
      </c>
      <c r="D30" s="3">
        <v>65</v>
      </c>
      <c r="E30" s="3">
        <v>72</v>
      </c>
      <c r="F30" s="16">
        <v>0.88</v>
      </c>
    </row>
    <row r="31" spans="1:10" x14ac:dyDescent="0.25">
      <c r="A31" s="3" t="s">
        <v>170</v>
      </c>
      <c r="B31" s="3" t="s">
        <v>63</v>
      </c>
      <c r="C31" s="3">
        <v>82</v>
      </c>
      <c r="D31" s="3">
        <v>73</v>
      </c>
      <c r="E31" s="3">
        <v>76</v>
      </c>
      <c r="F31" s="16">
        <v>0.85</v>
      </c>
    </row>
    <row r="32" spans="1:10" x14ac:dyDescent="0.25">
      <c r="A32" s="3" t="s">
        <v>171</v>
      </c>
      <c r="B32" s="3" t="s">
        <v>61</v>
      </c>
      <c r="C32" s="3">
        <v>65</v>
      </c>
      <c r="D32" s="3">
        <v>77</v>
      </c>
      <c r="E32" s="3">
        <v>69</v>
      </c>
      <c r="F32" s="16">
        <v>0.93</v>
      </c>
    </row>
    <row r="33" spans="1:6" x14ac:dyDescent="0.25">
      <c r="A33" s="3" t="s">
        <v>172</v>
      </c>
      <c r="B33" s="3" t="s">
        <v>63</v>
      </c>
      <c r="C33" s="3">
        <v>78</v>
      </c>
      <c r="D33" s="3">
        <v>74</v>
      </c>
      <c r="E33" s="3">
        <v>81</v>
      </c>
      <c r="F33" s="16">
        <v>0.89</v>
      </c>
    </row>
    <row r="36" spans="1:6" x14ac:dyDescent="0.25">
      <c r="A36" s="9" t="s">
        <v>178</v>
      </c>
      <c r="B36" s="9"/>
      <c r="C36" s="9"/>
      <c r="D36" s="9"/>
      <c r="E36" s="9"/>
    </row>
    <row r="42" spans="1:6" ht="23.25" x14ac:dyDescent="0.25">
      <c r="A42" s="12" t="s">
        <v>179</v>
      </c>
    </row>
    <row r="44" spans="1:6" ht="30" x14ac:dyDescent="0.25">
      <c r="A44" s="15" t="s">
        <v>163</v>
      </c>
      <c r="B44" s="15" t="s">
        <v>180</v>
      </c>
      <c r="C44" s="15" t="s">
        <v>181</v>
      </c>
    </row>
    <row r="45" spans="1:6" ht="30" x14ac:dyDescent="0.25">
      <c r="A45" s="17">
        <v>1</v>
      </c>
      <c r="B45" s="17" t="s">
        <v>182</v>
      </c>
      <c r="C45" s="17" t="s">
        <v>183</v>
      </c>
    </row>
    <row r="46" spans="1:6" ht="30" x14ac:dyDescent="0.25">
      <c r="A46" s="17">
        <v>2</v>
      </c>
      <c r="B46" s="17" t="s">
        <v>167</v>
      </c>
      <c r="C46" s="17" t="s">
        <v>184</v>
      </c>
    </row>
    <row r="47" spans="1:6" ht="30" x14ac:dyDescent="0.25">
      <c r="A47" s="17">
        <v>3</v>
      </c>
      <c r="B47" s="17" t="s">
        <v>185</v>
      </c>
      <c r="C47" s="17" t="s">
        <v>186</v>
      </c>
    </row>
  </sheetData>
  <conditionalFormatting sqref="C29:C33">
    <cfRule type="expression" dxfId="126" priority="1">
      <formula>AVERAGE($C29:$E29)&gt;80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0000"/>
  </sheetPr>
  <dimension ref="A1:I38"/>
  <sheetViews>
    <sheetView workbookViewId="0">
      <selection activeCell="E38" sqref="E38"/>
    </sheetView>
  </sheetViews>
  <sheetFormatPr defaultRowHeight="15" x14ac:dyDescent="0.25"/>
  <cols>
    <col min="1" max="1" width="13" bestFit="1" customWidth="1"/>
    <col min="2" max="2" width="14.140625" bestFit="1" customWidth="1"/>
    <col min="3" max="3" width="12.42578125" bestFit="1" customWidth="1"/>
    <col min="4" max="4" width="15.28515625" bestFit="1" customWidth="1"/>
    <col min="5" max="5" width="17.7109375" bestFit="1" customWidth="1"/>
    <col min="6" max="6" width="11" bestFit="1" customWidth="1"/>
    <col min="7" max="7" width="13.140625" bestFit="1" customWidth="1"/>
    <col min="8" max="8" width="9.5703125" customWidth="1"/>
    <col min="15" max="15" width="10.7109375" bestFit="1" customWidth="1"/>
    <col min="16" max="16" width="13.140625" bestFit="1" customWidth="1"/>
  </cols>
  <sheetData>
    <row r="1" spans="1:8" x14ac:dyDescent="0.2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8" hidden="1" x14ac:dyDescent="0.25">
      <c r="A2" s="3" t="s">
        <v>45</v>
      </c>
      <c r="B2" s="3" t="s">
        <v>46</v>
      </c>
      <c r="C2" s="3" t="s">
        <v>47</v>
      </c>
      <c r="D2" s="4">
        <v>45139</v>
      </c>
      <c r="E2" s="4">
        <v>45143</v>
      </c>
      <c r="F2" s="3" t="s">
        <v>48</v>
      </c>
    </row>
    <row r="3" spans="1:8" hidden="1" x14ac:dyDescent="0.25">
      <c r="A3" s="3" t="s">
        <v>49</v>
      </c>
      <c r="B3" s="3" t="s">
        <v>50</v>
      </c>
      <c r="C3" s="3" t="s">
        <v>51</v>
      </c>
      <c r="D3" s="4">
        <v>45148</v>
      </c>
      <c r="E3" s="4">
        <v>45150</v>
      </c>
      <c r="F3" s="3" t="s">
        <v>52</v>
      </c>
    </row>
    <row r="4" spans="1:8" x14ac:dyDescent="0.25">
      <c r="A4" s="3" t="s">
        <v>149</v>
      </c>
      <c r="B4" s="3" t="s">
        <v>150</v>
      </c>
      <c r="C4" s="3" t="s">
        <v>151</v>
      </c>
      <c r="D4" s="4">
        <v>45153</v>
      </c>
      <c r="E4" s="4">
        <v>45156</v>
      </c>
      <c r="F4" s="3" t="s">
        <v>48</v>
      </c>
    </row>
    <row r="5" spans="1:8" hidden="1" x14ac:dyDescent="0.25">
      <c r="A5" s="3" t="s">
        <v>152</v>
      </c>
      <c r="B5" s="3" t="s">
        <v>46</v>
      </c>
      <c r="C5" s="3" t="s">
        <v>153</v>
      </c>
      <c r="D5" s="4">
        <v>45158</v>
      </c>
      <c r="E5" s="3"/>
      <c r="F5" s="3" t="s">
        <v>52</v>
      </c>
    </row>
    <row r="6" spans="1:8" ht="30" hidden="1" x14ac:dyDescent="0.25">
      <c r="A6" s="3" t="s">
        <v>154</v>
      </c>
      <c r="B6" s="3" t="s">
        <v>50</v>
      </c>
      <c r="C6" s="3" t="s">
        <v>155</v>
      </c>
      <c r="D6" s="4">
        <v>45163</v>
      </c>
      <c r="E6" s="3"/>
      <c r="F6" s="3" t="s">
        <v>156</v>
      </c>
    </row>
    <row r="9" spans="1:8" x14ac:dyDescent="0.25">
      <c r="A9" s="9" t="s">
        <v>157</v>
      </c>
      <c r="B9" s="9"/>
      <c r="C9" s="9"/>
      <c r="D9" s="9"/>
      <c r="E9" s="9"/>
    </row>
    <row r="12" spans="1:8" x14ac:dyDescent="0.25">
      <c r="A12" s="2" t="s">
        <v>39</v>
      </c>
      <c r="B12" s="2" t="s">
        <v>40</v>
      </c>
      <c r="C12" s="2" t="s">
        <v>41</v>
      </c>
      <c r="D12" s="2" t="s">
        <v>42</v>
      </c>
      <c r="E12" s="2" t="s">
        <v>43</v>
      </c>
      <c r="F12" s="2" t="s">
        <v>44</v>
      </c>
    </row>
    <row r="13" spans="1:8" hidden="1" x14ac:dyDescent="0.25">
      <c r="A13" s="3" t="s">
        <v>45</v>
      </c>
      <c r="B13" s="3" t="s">
        <v>46</v>
      </c>
      <c r="C13" s="3" t="s">
        <v>47</v>
      </c>
      <c r="D13" s="4">
        <v>45139</v>
      </c>
      <c r="E13" s="4">
        <v>45143</v>
      </c>
      <c r="F13" s="3" t="s">
        <v>48</v>
      </c>
    </row>
    <row r="14" spans="1:8" x14ac:dyDescent="0.25">
      <c r="A14" s="3" t="s">
        <v>49</v>
      </c>
      <c r="B14" s="3" t="s">
        <v>50</v>
      </c>
      <c r="C14" s="3" t="s">
        <v>51</v>
      </c>
      <c r="D14" s="4">
        <v>45148</v>
      </c>
      <c r="E14" s="4">
        <v>45150</v>
      </c>
      <c r="F14" s="3" t="s">
        <v>52</v>
      </c>
    </row>
    <row r="15" spans="1:8" hidden="1" x14ac:dyDescent="0.25">
      <c r="A15" s="3" t="s">
        <v>149</v>
      </c>
      <c r="B15" s="3" t="s">
        <v>150</v>
      </c>
      <c r="C15" s="3" t="s">
        <v>151</v>
      </c>
      <c r="D15" s="4">
        <v>45153</v>
      </c>
      <c r="E15" s="4">
        <v>45156</v>
      </c>
      <c r="F15" s="3" t="s">
        <v>48</v>
      </c>
    </row>
    <row r="16" spans="1:8" x14ac:dyDescent="0.25">
      <c r="H16" s="7" t="s">
        <v>159</v>
      </c>
    </row>
    <row r="17" spans="1:9" x14ac:dyDescent="0.25">
      <c r="A17" s="9" t="s">
        <v>158</v>
      </c>
      <c r="B17" s="9"/>
      <c r="C17" s="9"/>
      <c r="D17" s="9"/>
      <c r="E17" s="9"/>
      <c r="H17" t="s">
        <v>40</v>
      </c>
      <c r="I17" t="s">
        <v>41</v>
      </c>
    </row>
    <row r="18" spans="1:9" x14ac:dyDescent="0.25">
      <c r="H18" t="s">
        <v>46</v>
      </c>
      <c r="I18" s="3" t="s">
        <v>53</v>
      </c>
    </row>
    <row r="19" spans="1:9" x14ac:dyDescent="0.25">
      <c r="H19" t="s">
        <v>50</v>
      </c>
      <c r="I19" s="3" t="s">
        <v>53</v>
      </c>
    </row>
    <row r="21" spans="1:9" ht="30" x14ac:dyDescent="0.25">
      <c r="A21" s="2" t="s">
        <v>39</v>
      </c>
      <c r="B21" s="2" t="s">
        <v>40</v>
      </c>
      <c r="C21" s="2" t="s">
        <v>41</v>
      </c>
      <c r="D21" s="2" t="s">
        <v>42</v>
      </c>
      <c r="E21" s="2" t="s">
        <v>43</v>
      </c>
      <c r="F21" s="2" t="s">
        <v>44</v>
      </c>
      <c r="G21" s="2" t="s">
        <v>161</v>
      </c>
    </row>
    <row r="22" spans="1:9" hidden="1" x14ac:dyDescent="0.25">
      <c r="A22" s="3" t="s">
        <v>45</v>
      </c>
      <c r="B22" s="3" t="s">
        <v>46</v>
      </c>
      <c r="C22" s="3" t="s">
        <v>47</v>
      </c>
      <c r="D22" s="4">
        <v>45139</v>
      </c>
      <c r="E22" s="4">
        <v>45143</v>
      </c>
      <c r="F22" s="3" t="s">
        <v>48</v>
      </c>
      <c r="G22" s="3" t="b">
        <f t="shared" ref="G22:G26" si="0">ISBLANK(E22)</f>
        <v>0</v>
      </c>
    </row>
    <row r="23" spans="1:9" hidden="1" x14ac:dyDescent="0.25">
      <c r="A23" s="3" t="s">
        <v>49</v>
      </c>
      <c r="B23" s="3" t="s">
        <v>50</v>
      </c>
      <c r="C23" s="3" t="s">
        <v>51</v>
      </c>
      <c r="D23" s="4">
        <v>45148</v>
      </c>
      <c r="E23" s="4">
        <v>45150</v>
      </c>
      <c r="F23" s="3" t="s">
        <v>52</v>
      </c>
      <c r="G23" s="3" t="b">
        <f t="shared" si="0"/>
        <v>0</v>
      </c>
    </row>
    <row r="24" spans="1:9" hidden="1" x14ac:dyDescent="0.25">
      <c r="A24" s="3" t="s">
        <v>149</v>
      </c>
      <c r="B24" s="3" t="s">
        <v>150</v>
      </c>
      <c r="C24" s="3" t="s">
        <v>151</v>
      </c>
      <c r="D24" s="4">
        <v>45153</v>
      </c>
      <c r="E24" s="4">
        <v>45156</v>
      </c>
      <c r="F24" s="3" t="s">
        <v>48</v>
      </c>
      <c r="G24" s="3" t="b">
        <f t="shared" si="0"/>
        <v>0</v>
      </c>
    </row>
    <row r="25" spans="1:9" x14ac:dyDescent="0.25">
      <c r="A25" s="3" t="s">
        <v>152</v>
      </c>
      <c r="B25" s="3" t="s">
        <v>46</v>
      </c>
      <c r="C25" s="3" t="s">
        <v>153</v>
      </c>
      <c r="D25" s="4">
        <v>45158</v>
      </c>
      <c r="E25" s="3"/>
      <c r="F25" s="3" t="s">
        <v>52</v>
      </c>
      <c r="G25" s="3" t="b">
        <f t="shared" si="0"/>
        <v>1</v>
      </c>
    </row>
    <row r="26" spans="1:9" x14ac:dyDescent="0.25">
      <c r="A26" s="3" t="s">
        <v>154</v>
      </c>
      <c r="B26" s="3" t="s">
        <v>50</v>
      </c>
      <c r="C26" s="3" t="s">
        <v>155</v>
      </c>
      <c r="D26" s="4">
        <v>45163</v>
      </c>
      <c r="E26" s="3"/>
      <c r="F26" s="3" t="s">
        <v>156</v>
      </c>
      <c r="G26" s="3" t="b">
        <f t="shared" si="0"/>
        <v>1</v>
      </c>
    </row>
    <row r="29" spans="1:9" x14ac:dyDescent="0.25">
      <c r="A29" s="9" t="s">
        <v>160</v>
      </c>
      <c r="B29" s="9"/>
      <c r="C29" s="9"/>
      <c r="D29" s="9"/>
      <c r="E29" s="9"/>
    </row>
    <row r="34" spans="1:3" ht="23.25" x14ac:dyDescent="0.25">
      <c r="A34" s="13" t="s">
        <v>162</v>
      </c>
      <c r="B34" s="14"/>
      <c r="C34" s="14"/>
    </row>
    <row r="35" spans="1:3" ht="30" x14ac:dyDescent="0.25">
      <c r="A35" s="15" t="s">
        <v>163</v>
      </c>
      <c r="B35" s="15" t="s">
        <v>164</v>
      </c>
      <c r="C35" s="15" t="s">
        <v>165</v>
      </c>
    </row>
    <row r="36" spans="1:3" ht="30" x14ac:dyDescent="0.25">
      <c r="A36" s="15">
        <v>1</v>
      </c>
      <c r="B36" s="15" t="s">
        <v>166</v>
      </c>
      <c r="C36" s="15" t="s">
        <v>149</v>
      </c>
    </row>
    <row r="37" spans="1:3" ht="30" x14ac:dyDescent="0.25">
      <c r="A37" s="15">
        <v>2</v>
      </c>
      <c r="B37" s="15" t="s">
        <v>167</v>
      </c>
      <c r="C37" s="15" t="s">
        <v>168</v>
      </c>
    </row>
    <row r="38" spans="1:3" ht="30" x14ac:dyDescent="0.25">
      <c r="A38" s="15">
        <v>3</v>
      </c>
      <c r="B38" s="15" t="s">
        <v>169</v>
      </c>
      <c r="C38" s="15" t="s">
        <v>168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P27"/>
  <sheetViews>
    <sheetView workbookViewId="0">
      <selection activeCell="D35" sqref="D35"/>
    </sheetView>
  </sheetViews>
  <sheetFormatPr defaultRowHeight="15" x14ac:dyDescent="0.25"/>
  <cols>
    <col min="1" max="1" width="13.85546875" customWidth="1"/>
    <col min="2" max="2" width="9" bestFit="1" customWidth="1"/>
    <col min="3" max="3" width="14" bestFit="1" customWidth="1"/>
    <col min="4" max="4" width="17" customWidth="1"/>
    <col min="5" max="5" width="16.28515625" customWidth="1"/>
    <col min="6" max="6" width="19.28515625" bestFit="1" customWidth="1"/>
    <col min="7" max="7" width="18.5703125" customWidth="1"/>
    <col min="15" max="15" width="15" bestFit="1" customWidth="1"/>
    <col min="16" max="16" width="14.28515625" bestFit="1" customWidth="1"/>
  </cols>
  <sheetData>
    <row r="1" spans="1:16" x14ac:dyDescent="0.2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</row>
    <row r="2" spans="1:16" hidden="1" x14ac:dyDescent="0.25">
      <c r="A2" s="3" t="s">
        <v>34</v>
      </c>
      <c r="B2" s="3">
        <v>45</v>
      </c>
      <c r="C2" s="3" t="s">
        <v>35</v>
      </c>
      <c r="D2" s="4">
        <v>44990</v>
      </c>
      <c r="E2" s="4">
        <v>44995</v>
      </c>
      <c r="F2" s="3">
        <v>1200</v>
      </c>
      <c r="O2" s="1"/>
      <c r="P2" s="1"/>
    </row>
    <row r="3" spans="1:16" hidden="1" x14ac:dyDescent="0.25">
      <c r="A3" s="3" t="s">
        <v>36</v>
      </c>
      <c r="B3" s="3">
        <v>60</v>
      </c>
      <c r="C3" s="3" t="s">
        <v>37</v>
      </c>
      <c r="D3" s="4">
        <v>45028</v>
      </c>
      <c r="E3" s="4">
        <v>45031</v>
      </c>
      <c r="F3" s="3">
        <v>950</v>
      </c>
    </row>
    <row r="4" spans="1:16" x14ac:dyDescent="0.25">
      <c r="A4" s="3" t="s">
        <v>141</v>
      </c>
      <c r="B4" s="3">
        <v>55</v>
      </c>
      <c r="C4" s="3" t="s">
        <v>142</v>
      </c>
      <c r="D4" s="4">
        <v>45066</v>
      </c>
      <c r="E4" s="4">
        <v>45074</v>
      </c>
      <c r="F4" s="3">
        <v>1500</v>
      </c>
    </row>
    <row r="5" spans="1:16" hidden="1" x14ac:dyDescent="0.25">
      <c r="A5" s="3" t="s">
        <v>143</v>
      </c>
      <c r="B5" s="3">
        <v>35</v>
      </c>
      <c r="C5" s="3" t="s">
        <v>144</v>
      </c>
      <c r="D5" s="4">
        <v>44982</v>
      </c>
      <c r="E5" s="4">
        <v>44986</v>
      </c>
      <c r="F5" s="3">
        <v>700</v>
      </c>
    </row>
    <row r="8" spans="1:16" x14ac:dyDescent="0.25">
      <c r="A8" s="9" t="s">
        <v>145</v>
      </c>
      <c r="B8" s="9"/>
      <c r="C8" s="9"/>
      <c r="D8" s="9"/>
      <c r="E8" s="9"/>
    </row>
    <row r="11" spans="1:16" x14ac:dyDescent="0.25">
      <c r="A11" s="2" t="s">
        <v>28</v>
      </c>
      <c r="B11" s="2" t="s">
        <v>29</v>
      </c>
      <c r="C11" s="2" t="s">
        <v>30</v>
      </c>
      <c r="D11" s="2" t="s">
        <v>31</v>
      </c>
      <c r="E11" s="2" t="s">
        <v>32</v>
      </c>
      <c r="F11" s="2" t="s">
        <v>33</v>
      </c>
      <c r="G11" s="2" t="s">
        <v>147</v>
      </c>
    </row>
    <row r="12" spans="1:16" hidden="1" x14ac:dyDescent="0.25">
      <c r="A12" s="3" t="s">
        <v>34</v>
      </c>
      <c r="B12" s="3">
        <v>45</v>
      </c>
      <c r="C12" s="3" t="s">
        <v>35</v>
      </c>
      <c r="D12" s="4">
        <v>44990</v>
      </c>
      <c r="E12" s="4">
        <v>44995</v>
      </c>
      <c r="F12" s="3">
        <v>1200</v>
      </c>
      <c r="G12" s="3" t="b">
        <f t="shared" ref="G12:G15" si="0">AND(MONTH(D12)&gt;=4, MONTH(D12)&lt;=6, YEAR(D12)=2023)</f>
        <v>0</v>
      </c>
    </row>
    <row r="13" spans="1:16" x14ac:dyDescent="0.25">
      <c r="A13" s="3" t="s">
        <v>36</v>
      </c>
      <c r="B13" s="3">
        <v>60</v>
      </c>
      <c r="C13" s="3" t="s">
        <v>37</v>
      </c>
      <c r="D13" s="4">
        <v>45028</v>
      </c>
      <c r="E13" s="4">
        <v>45031</v>
      </c>
      <c r="F13" s="3">
        <v>950</v>
      </c>
      <c r="G13" s="3" t="b">
        <f t="shared" si="0"/>
        <v>1</v>
      </c>
    </row>
    <row r="14" spans="1:16" x14ac:dyDescent="0.25">
      <c r="A14" s="3" t="s">
        <v>141</v>
      </c>
      <c r="B14" s="3">
        <v>55</v>
      </c>
      <c r="C14" s="3" t="s">
        <v>142</v>
      </c>
      <c r="D14" s="4">
        <v>45066</v>
      </c>
      <c r="E14" s="4">
        <v>45074</v>
      </c>
      <c r="F14" s="3">
        <v>1500</v>
      </c>
      <c r="G14" s="3" t="b">
        <f t="shared" si="0"/>
        <v>1</v>
      </c>
    </row>
    <row r="15" spans="1:16" hidden="1" x14ac:dyDescent="0.25">
      <c r="A15" s="3" t="s">
        <v>143</v>
      </c>
      <c r="B15" s="3">
        <v>35</v>
      </c>
      <c r="C15" s="3" t="s">
        <v>144</v>
      </c>
      <c r="D15" s="4">
        <v>44982</v>
      </c>
      <c r="E15" s="4">
        <v>44986</v>
      </c>
      <c r="F15" s="3">
        <v>700</v>
      </c>
      <c r="G15" s="3" t="b">
        <f t="shared" si="0"/>
        <v>0</v>
      </c>
    </row>
    <row r="17" spans="1:7" x14ac:dyDescent="0.25">
      <c r="A17" s="9" t="s">
        <v>146</v>
      </c>
      <c r="B17" s="9"/>
      <c r="C17" s="9"/>
      <c r="D17" s="9"/>
      <c r="E17" s="9"/>
    </row>
    <row r="20" spans="1:7" x14ac:dyDescent="0.25">
      <c r="A20" s="2" t="s">
        <v>28</v>
      </c>
      <c r="B20" s="2" t="s">
        <v>29</v>
      </c>
      <c r="C20" s="2" t="s">
        <v>30</v>
      </c>
      <c r="D20" s="2" t="s">
        <v>31</v>
      </c>
      <c r="E20" s="2" t="s">
        <v>32</v>
      </c>
      <c r="F20" s="2" t="s">
        <v>33</v>
      </c>
      <c r="G20" s="2" t="s">
        <v>38</v>
      </c>
    </row>
    <row r="21" spans="1:7" hidden="1" x14ac:dyDescent="0.25">
      <c r="A21" s="3" t="s">
        <v>34</v>
      </c>
      <c r="B21" s="3">
        <v>45</v>
      </c>
      <c r="C21" s="3" t="s">
        <v>35</v>
      </c>
      <c r="D21" s="4">
        <v>44990</v>
      </c>
      <c r="E21" s="4">
        <v>44995</v>
      </c>
      <c r="F21" s="3">
        <v>1200</v>
      </c>
      <c r="G21" s="3" t="b">
        <f t="shared" ref="G21:G24" si="1">(E21-D21)&gt;5</f>
        <v>0</v>
      </c>
    </row>
    <row r="22" spans="1:7" hidden="1" x14ac:dyDescent="0.25">
      <c r="A22" s="3" t="s">
        <v>36</v>
      </c>
      <c r="B22" s="3">
        <v>60</v>
      </c>
      <c r="C22" s="3" t="s">
        <v>37</v>
      </c>
      <c r="D22" s="4">
        <v>45028</v>
      </c>
      <c r="E22" s="4">
        <v>45031</v>
      </c>
      <c r="F22" s="3">
        <v>950</v>
      </c>
      <c r="G22" s="3" t="b">
        <f t="shared" si="1"/>
        <v>0</v>
      </c>
    </row>
    <row r="23" spans="1:7" x14ac:dyDescent="0.25">
      <c r="A23" s="3" t="s">
        <v>141</v>
      </c>
      <c r="B23" s="3">
        <v>55</v>
      </c>
      <c r="C23" s="3" t="s">
        <v>142</v>
      </c>
      <c r="D23" s="4">
        <v>45066</v>
      </c>
      <c r="E23" s="4">
        <v>45074</v>
      </c>
      <c r="F23" s="3">
        <v>1500</v>
      </c>
      <c r="G23" s="3" t="b">
        <f t="shared" si="1"/>
        <v>1</v>
      </c>
    </row>
    <row r="24" spans="1:7" hidden="1" x14ac:dyDescent="0.25">
      <c r="A24" s="3" t="s">
        <v>143</v>
      </c>
      <c r="B24" s="3">
        <v>35</v>
      </c>
      <c r="C24" s="3" t="s">
        <v>144</v>
      </c>
      <c r="D24" s="4">
        <v>44982</v>
      </c>
      <c r="E24" s="4">
        <v>44986</v>
      </c>
      <c r="F24" s="3">
        <v>700</v>
      </c>
      <c r="G24" s="3" t="b">
        <f t="shared" si="1"/>
        <v>0</v>
      </c>
    </row>
    <row r="27" spans="1:7" x14ac:dyDescent="0.25">
      <c r="A27" s="9" t="s">
        <v>148</v>
      </c>
      <c r="B27" s="9"/>
      <c r="C27" s="9"/>
      <c r="D27" s="9"/>
      <c r="E27" s="9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H32"/>
  <sheetViews>
    <sheetView tabSelected="1" workbookViewId="0">
      <selection activeCell="H26" sqref="H26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14" customWidth="1"/>
    <col min="4" max="4" width="10.85546875" bestFit="1" customWidth="1"/>
    <col min="5" max="5" width="13.85546875" bestFit="1" customWidth="1"/>
    <col min="6" max="6" width="20.5703125" customWidth="1"/>
    <col min="7" max="7" width="15.85546875" customWidth="1"/>
  </cols>
  <sheetData>
    <row r="1" spans="1:7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7" hidden="1" x14ac:dyDescent="0.25">
      <c r="A2" s="3" t="s">
        <v>22</v>
      </c>
      <c r="B2" s="3" t="s">
        <v>23</v>
      </c>
      <c r="C2" s="3" t="s">
        <v>24</v>
      </c>
      <c r="D2" s="3">
        <v>75000</v>
      </c>
      <c r="E2" s="4">
        <v>43831</v>
      </c>
      <c r="F2" s="3">
        <v>4</v>
      </c>
    </row>
    <row r="3" spans="1:7" ht="30" x14ac:dyDescent="0.25">
      <c r="A3" s="3" t="s">
        <v>25</v>
      </c>
      <c r="B3" s="3" t="s">
        <v>26</v>
      </c>
      <c r="C3" s="3" t="s">
        <v>27</v>
      </c>
      <c r="D3" s="3">
        <v>90000</v>
      </c>
      <c r="E3" s="4">
        <v>44362</v>
      </c>
      <c r="F3" s="3">
        <v>3</v>
      </c>
    </row>
    <row r="4" spans="1:7" x14ac:dyDescent="0.25">
      <c r="A4" s="3" t="s">
        <v>130</v>
      </c>
      <c r="B4" s="3" t="s">
        <v>26</v>
      </c>
      <c r="C4" s="3" t="s">
        <v>131</v>
      </c>
      <c r="D4" s="3">
        <v>85000</v>
      </c>
      <c r="E4" s="4">
        <v>44621</v>
      </c>
      <c r="F4" s="3">
        <v>5</v>
      </c>
    </row>
    <row r="5" spans="1:7" hidden="1" x14ac:dyDescent="0.25">
      <c r="A5" s="3" t="s">
        <v>132</v>
      </c>
      <c r="B5" s="3" t="s">
        <v>133</v>
      </c>
      <c r="C5" s="3" t="s">
        <v>134</v>
      </c>
      <c r="D5" s="3">
        <v>72000</v>
      </c>
      <c r="E5" s="4">
        <v>43475</v>
      </c>
      <c r="F5" s="3">
        <v>2</v>
      </c>
    </row>
    <row r="7" spans="1:7" x14ac:dyDescent="0.25">
      <c r="A7" s="9" t="s">
        <v>135</v>
      </c>
      <c r="B7" s="9"/>
      <c r="C7" s="9"/>
      <c r="D7" s="9"/>
      <c r="E7" s="9"/>
    </row>
    <row r="12" spans="1:7" x14ac:dyDescent="0.25">
      <c r="A12" s="2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21</v>
      </c>
      <c r="G12" s="2" t="s">
        <v>136</v>
      </c>
    </row>
    <row r="13" spans="1:7" hidden="1" x14ac:dyDescent="0.25">
      <c r="A13" s="3" t="s">
        <v>22</v>
      </c>
      <c r="B13" s="3" t="s">
        <v>23</v>
      </c>
      <c r="C13" s="3" t="s">
        <v>24</v>
      </c>
      <c r="D13" s="3">
        <v>75000</v>
      </c>
      <c r="E13" s="11">
        <v>43831</v>
      </c>
      <c r="F13" s="3">
        <v>4</v>
      </c>
      <c r="G13" t="b">
        <f t="shared" ref="G13:G16" si="0">AND(YEAR(E13)&gt;2020,F13&gt;=4)</f>
        <v>0</v>
      </c>
    </row>
    <row r="14" spans="1:7" hidden="1" x14ac:dyDescent="0.25">
      <c r="A14" s="3" t="s">
        <v>25</v>
      </c>
      <c r="B14" s="3" t="s">
        <v>26</v>
      </c>
      <c r="C14" s="3" t="s">
        <v>27</v>
      </c>
      <c r="D14" s="3">
        <v>90000</v>
      </c>
      <c r="E14" s="11">
        <v>44362</v>
      </c>
      <c r="F14" s="3">
        <v>3</v>
      </c>
      <c r="G14" t="b">
        <f t="shared" si="0"/>
        <v>0</v>
      </c>
    </row>
    <row r="15" spans="1:7" x14ac:dyDescent="0.25">
      <c r="A15" s="3" t="s">
        <v>130</v>
      </c>
      <c r="B15" s="3" t="s">
        <v>26</v>
      </c>
      <c r="C15" s="3" t="s">
        <v>131</v>
      </c>
      <c r="D15" s="3">
        <v>85000</v>
      </c>
      <c r="E15" s="11">
        <v>44621</v>
      </c>
      <c r="F15" s="3">
        <v>5</v>
      </c>
      <c r="G15" t="b">
        <f t="shared" si="0"/>
        <v>1</v>
      </c>
    </row>
    <row r="16" spans="1:7" hidden="1" x14ac:dyDescent="0.25">
      <c r="A16" s="3" t="s">
        <v>132</v>
      </c>
      <c r="B16" s="3" t="s">
        <v>133</v>
      </c>
      <c r="C16" s="3" t="s">
        <v>134</v>
      </c>
      <c r="D16" s="3">
        <v>72000</v>
      </c>
      <c r="E16" s="11">
        <v>43475</v>
      </c>
      <c r="F16" s="3">
        <v>2</v>
      </c>
      <c r="G16" t="b">
        <f t="shared" si="0"/>
        <v>0</v>
      </c>
    </row>
    <row r="22" spans="1:8" x14ac:dyDescent="0.25">
      <c r="A22" s="9" t="s">
        <v>137</v>
      </c>
      <c r="B22" s="9"/>
      <c r="C22" s="9"/>
      <c r="D22" s="9"/>
      <c r="E22" s="9"/>
    </row>
    <row r="24" spans="1:8" x14ac:dyDescent="0.25">
      <c r="H24" t="s">
        <v>140</v>
      </c>
    </row>
    <row r="25" spans="1:8" x14ac:dyDescent="0.25">
      <c r="A25" s="2" t="s">
        <v>16</v>
      </c>
      <c r="B25" s="2" t="s">
        <v>17</v>
      </c>
      <c r="C25" s="2" t="s">
        <v>18</v>
      </c>
      <c r="D25" s="2" t="s">
        <v>19</v>
      </c>
      <c r="E25" s="2" t="s">
        <v>20</v>
      </c>
      <c r="F25" s="2" t="s">
        <v>21</v>
      </c>
      <c r="H25" t="s">
        <v>16</v>
      </c>
    </row>
    <row r="26" spans="1:8" x14ac:dyDescent="0.25">
      <c r="A26" s="3" t="s">
        <v>22</v>
      </c>
      <c r="B26" s="3" t="s">
        <v>23</v>
      </c>
      <c r="C26" s="3" t="s">
        <v>24</v>
      </c>
      <c r="D26" s="3">
        <v>75000</v>
      </c>
      <c r="E26" s="4">
        <v>43831</v>
      </c>
      <c r="F26" s="3">
        <v>4</v>
      </c>
      <c r="H26" t="s">
        <v>139</v>
      </c>
    </row>
    <row r="27" spans="1:8" x14ac:dyDescent="0.25">
      <c r="A27" s="3" t="s">
        <v>25</v>
      </c>
      <c r="B27" s="3" t="s">
        <v>26</v>
      </c>
      <c r="C27" s="3" t="s">
        <v>27</v>
      </c>
      <c r="D27" s="3">
        <v>90000</v>
      </c>
      <c r="E27" s="4">
        <v>44362</v>
      </c>
      <c r="F27" s="3">
        <v>3</v>
      </c>
    </row>
    <row r="28" spans="1:8" x14ac:dyDescent="0.25">
      <c r="A28" s="3" t="s">
        <v>130</v>
      </c>
      <c r="B28" s="3" t="s">
        <v>26</v>
      </c>
      <c r="C28" s="3" t="s">
        <v>131</v>
      </c>
      <c r="D28" s="3">
        <v>85000</v>
      </c>
      <c r="E28" s="4">
        <v>44621</v>
      </c>
      <c r="F28" s="3">
        <v>5</v>
      </c>
    </row>
    <row r="29" spans="1:8" x14ac:dyDescent="0.25">
      <c r="A29" s="3" t="s">
        <v>132</v>
      </c>
      <c r="B29" s="3" t="s">
        <v>133</v>
      </c>
      <c r="C29" s="3" t="s">
        <v>134</v>
      </c>
      <c r="D29" s="3">
        <v>72000</v>
      </c>
      <c r="E29" s="4">
        <v>43475</v>
      </c>
      <c r="F29" s="3">
        <v>2</v>
      </c>
    </row>
    <row r="32" spans="1:8" x14ac:dyDescent="0.25">
      <c r="A32" s="9" t="s">
        <v>138</v>
      </c>
      <c r="B32" s="9"/>
      <c r="C32" s="9"/>
      <c r="D32" s="9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Q35"/>
  <sheetViews>
    <sheetView workbookViewId="0">
      <selection activeCell="A37" sqref="A37"/>
    </sheetView>
  </sheetViews>
  <sheetFormatPr defaultRowHeight="15" x14ac:dyDescent="0.25"/>
  <cols>
    <col min="1" max="2" width="14.5703125" customWidth="1"/>
    <col min="3" max="3" width="16" customWidth="1"/>
    <col min="4" max="6" width="14.5703125" customWidth="1"/>
    <col min="7" max="7" width="18.28515625" customWidth="1"/>
    <col min="8" max="8" width="14.7109375" customWidth="1"/>
    <col min="9" max="9" width="10.140625" bestFit="1" customWidth="1"/>
    <col min="10" max="10" width="13.140625" bestFit="1" customWidth="1"/>
    <col min="17" max="17" width="11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7" x14ac:dyDescent="0.25">
      <c r="A2" s="3" t="s">
        <v>6</v>
      </c>
      <c r="B2" s="3" t="s">
        <v>7</v>
      </c>
      <c r="C2" s="3">
        <v>50</v>
      </c>
      <c r="D2" s="3">
        <v>2.5</v>
      </c>
      <c r="E2" s="3" t="s">
        <v>8</v>
      </c>
      <c r="F2" s="4">
        <v>45184</v>
      </c>
      <c r="Q2" s="1"/>
    </row>
    <row r="3" spans="1:17" hidden="1" x14ac:dyDescent="0.25">
      <c r="A3" s="3" t="s">
        <v>9</v>
      </c>
      <c r="B3" s="3" t="s">
        <v>10</v>
      </c>
      <c r="C3" s="3">
        <v>120</v>
      </c>
      <c r="D3" s="3">
        <v>1.2</v>
      </c>
      <c r="E3" s="3" t="s">
        <v>11</v>
      </c>
      <c r="F3" s="4">
        <v>45229</v>
      </c>
      <c r="Q3" s="1"/>
    </row>
    <row r="4" spans="1:17" x14ac:dyDescent="0.25">
      <c r="A4" s="3" t="s">
        <v>12</v>
      </c>
      <c r="B4" s="3" t="s">
        <v>13</v>
      </c>
      <c r="C4" s="3">
        <v>75</v>
      </c>
      <c r="D4" s="3">
        <v>3</v>
      </c>
      <c r="E4" s="3" t="s">
        <v>14</v>
      </c>
      <c r="F4" s="4">
        <v>45270</v>
      </c>
    </row>
    <row r="5" spans="1:17" x14ac:dyDescent="0.25">
      <c r="A5" s="3" t="s">
        <v>124</v>
      </c>
      <c r="B5" s="3" t="s">
        <v>7</v>
      </c>
      <c r="C5" s="3">
        <v>80</v>
      </c>
      <c r="D5" s="3">
        <v>2.8</v>
      </c>
      <c r="E5" s="3" t="s">
        <v>8</v>
      </c>
      <c r="F5" s="4">
        <v>45219</v>
      </c>
    </row>
    <row r="9" spans="1:17" x14ac:dyDescent="0.25">
      <c r="A9" s="9" t="s">
        <v>125</v>
      </c>
      <c r="B9" s="9"/>
      <c r="C9" s="9"/>
      <c r="D9" s="9"/>
    </row>
    <row r="15" spans="1:17" x14ac:dyDescent="0.2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</row>
    <row r="16" spans="1:17" x14ac:dyDescent="0.25">
      <c r="A16" s="3" t="s">
        <v>6</v>
      </c>
      <c r="B16" s="3" t="s">
        <v>7</v>
      </c>
      <c r="C16" s="3">
        <v>50</v>
      </c>
      <c r="D16" s="3">
        <v>2.5</v>
      </c>
      <c r="E16" s="3" t="s">
        <v>8</v>
      </c>
      <c r="F16" s="4">
        <v>45184</v>
      </c>
    </row>
    <row r="17" spans="1:8" x14ac:dyDescent="0.25">
      <c r="A17" s="3" t="s">
        <v>9</v>
      </c>
      <c r="B17" s="3" t="s">
        <v>10</v>
      </c>
      <c r="C17" s="3">
        <v>120</v>
      </c>
      <c r="D17" s="3">
        <v>1.2</v>
      </c>
      <c r="E17" s="3" t="s">
        <v>11</v>
      </c>
      <c r="F17" s="4">
        <v>45229</v>
      </c>
    </row>
    <row r="18" spans="1:8" x14ac:dyDescent="0.25">
      <c r="A18" s="3" t="s">
        <v>12</v>
      </c>
      <c r="B18" s="3" t="s">
        <v>13</v>
      </c>
      <c r="C18" s="3">
        <v>75</v>
      </c>
      <c r="D18" s="3">
        <v>3</v>
      </c>
      <c r="E18" s="3" t="s">
        <v>14</v>
      </c>
      <c r="F18" s="4">
        <v>45270</v>
      </c>
    </row>
    <row r="19" spans="1:8" x14ac:dyDescent="0.25">
      <c r="A19" s="3" t="s">
        <v>124</v>
      </c>
      <c r="B19" s="3" t="s">
        <v>7</v>
      </c>
      <c r="C19" s="3">
        <v>80</v>
      </c>
      <c r="D19" s="3">
        <v>2.8</v>
      </c>
      <c r="E19" s="3" t="s">
        <v>8</v>
      </c>
      <c r="F19" s="4">
        <v>45219</v>
      </c>
    </row>
    <row r="22" spans="1:8" ht="30" x14ac:dyDescent="0.25">
      <c r="A22" s="9" t="s">
        <v>126</v>
      </c>
      <c r="B22" s="9"/>
      <c r="C22" s="9"/>
      <c r="D22" s="9"/>
      <c r="E22" s="9"/>
      <c r="G22" s="2" t="s">
        <v>4</v>
      </c>
      <c r="H22" s="2" t="s">
        <v>5</v>
      </c>
    </row>
    <row r="23" spans="1:8" ht="30" x14ac:dyDescent="0.25">
      <c r="G23" s="3" t="s">
        <v>8</v>
      </c>
      <c r="H23" s="3" t="s">
        <v>15</v>
      </c>
    </row>
    <row r="24" spans="1:8" ht="30" x14ac:dyDescent="0.25">
      <c r="G24" s="3" t="s">
        <v>11</v>
      </c>
      <c r="H24" s="3" t="s">
        <v>15</v>
      </c>
    </row>
    <row r="28" spans="1:8" ht="30" x14ac:dyDescent="0.25">
      <c r="A28" s="2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10" t="s">
        <v>128</v>
      </c>
    </row>
    <row r="29" spans="1:8" x14ac:dyDescent="0.25">
      <c r="A29" s="3" t="s">
        <v>6</v>
      </c>
      <c r="B29" s="3" t="s">
        <v>7</v>
      </c>
      <c r="C29" s="3">
        <v>50</v>
      </c>
      <c r="D29" s="3">
        <v>2.5</v>
      </c>
      <c r="E29" s="3" t="s">
        <v>8</v>
      </c>
      <c r="F29" s="4">
        <v>45184</v>
      </c>
      <c r="G29" s="3" t="b">
        <f t="shared" ref="G29:G32" ca="1" si="0">AND(F29&gt;=TODAY(), F29&lt;=TODAY()+60)</f>
        <v>0</v>
      </c>
    </row>
    <row r="30" spans="1:8" x14ac:dyDescent="0.25">
      <c r="A30" s="3" t="s">
        <v>9</v>
      </c>
      <c r="B30" s="3" t="s">
        <v>10</v>
      </c>
      <c r="C30" s="3">
        <v>120</v>
      </c>
      <c r="D30" s="3">
        <v>1.2</v>
      </c>
      <c r="E30" s="3" t="s">
        <v>11</v>
      </c>
      <c r="F30" s="4">
        <v>45229</v>
      </c>
      <c r="G30" s="3" t="b">
        <f t="shared" ca="1" si="0"/>
        <v>0</v>
      </c>
    </row>
    <row r="31" spans="1:8" x14ac:dyDescent="0.25">
      <c r="A31" s="3" t="s">
        <v>12</v>
      </c>
      <c r="B31" s="3" t="s">
        <v>13</v>
      </c>
      <c r="C31" s="3">
        <v>75</v>
      </c>
      <c r="D31" s="3">
        <v>3</v>
      </c>
      <c r="E31" s="3" t="s">
        <v>14</v>
      </c>
      <c r="F31" s="4">
        <v>45270</v>
      </c>
      <c r="G31" s="3" t="b">
        <f t="shared" ca="1" si="0"/>
        <v>0</v>
      </c>
    </row>
    <row r="32" spans="1:8" x14ac:dyDescent="0.25">
      <c r="A32" s="3" t="s">
        <v>124</v>
      </c>
      <c r="B32" s="3" t="s">
        <v>7</v>
      </c>
      <c r="C32" s="3">
        <v>80</v>
      </c>
      <c r="D32" s="3">
        <v>2.8</v>
      </c>
      <c r="E32" s="3" t="s">
        <v>8</v>
      </c>
      <c r="F32" s="4">
        <v>45219</v>
      </c>
      <c r="G32" s="3" t="b">
        <f t="shared" ca="1" si="0"/>
        <v>0</v>
      </c>
    </row>
    <row r="34" spans="1:1" x14ac:dyDescent="0.25">
      <c r="A34" s="9" t="s">
        <v>127</v>
      </c>
    </row>
    <row r="35" spans="1:1" x14ac:dyDescent="0.25">
      <c r="A35" t="s">
        <v>129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SocialMedia</vt:lpstr>
      <vt:lpstr>Financial</vt:lpstr>
      <vt:lpstr>Logistics</vt:lpstr>
      <vt:lpstr>School</vt:lpstr>
      <vt:lpstr>Ecommerce</vt:lpstr>
      <vt:lpstr>Hospital</vt:lpstr>
      <vt:lpstr>HR</vt:lpstr>
      <vt:lpstr>Retail</vt:lpstr>
      <vt:lpstr>Ecommerce!Criteria</vt:lpstr>
      <vt:lpstr>Hospital!Criteria</vt:lpstr>
      <vt:lpstr>HR!Criteria</vt:lpstr>
      <vt:lpstr>Logistics!Criteria</vt:lpstr>
      <vt:lpstr>Retail!Criteria</vt:lpstr>
      <vt:lpstr>School!Criteria</vt:lpstr>
      <vt:lpstr>Ecommerce!Extract</vt:lpstr>
      <vt:lpstr>Hospital!Extract</vt:lpstr>
      <vt:lpstr>HR!Extract</vt:lpstr>
      <vt:lpstr>Logistics!Extract</vt:lpstr>
      <vt:lpstr>Retail!Extract</vt:lpstr>
      <vt:lpstr>School!Extract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2025-05-09T05:36:42Z</dcterms:modified>
</cp:coreProperties>
</file>