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H:\0.0 Teaching\ESCB_\Training\Day 08-09-10\"/>
    </mc:Choice>
  </mc:AlternateContent>
  <xr:revisionPtr revIDLastSave="0" documentId="13_ncr:1_{5B2D9D37-C700-40E0-B148-6455FFB9145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sic - 01" sheetId="2" r:id="rId1"/>
    <sheet name="Basic - 02" sheetId="1" r:id="rId2"/>
    <sheet name="Data Validation" sheetId="16" r:id="rId3"/>
    <sheet name="Bangla" sheetId="3" r:id="rId4"/>
    <sheet name="Eng" sheetId="4" r:id="rId5"/>
    <sheet name="ICT" sheetId="5" r:id="rId6"/>
    <sheet name="Math" sheetId="6" r:id="rId7"/>
    <sheet name="GPA" sheetId="13" r:id="rId8"/>
    <sheet name="GPA_VLOOKUP" sheetId="17" r:id="rId9"/>
    <sheet name="Rakib" sheetId="15" r:id="rId10"/>
  </sheets>
  <definedNames>
    <definedName name="_xlnm._FilterDatabase" localSheetId="6" hidden="1">Math!$B$4:$B$14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  <c r="G26" i="3"/>
  <c r="F26" i="3"/>
  <c r="F23" i="3"/>
  <c r="F24" i="3"/>
  <c r="F25" i="3"/>
  <c r="G20" i="3"/>
  <c r="G21" i="3"/>
  <c r="G22" i="3"/>
  <c r="F20" i="3"/>
  <c r="F21" i="3"/>
  <c r="F22" i="3"/>
  <c r="G18" i="3"/>
  <c r="G19" i="3"/>
  <c r="G17" i="3"/>
  <c r="F17" i="3" l="1"/>
  <c r="F18" i="3"/>
  <c r="F19" i="3"/>
  <c r="H27" i="17" l="1"/>
  <c r="G14" i="17"/>
  <c r="F14" i="17"/>
  <c r="E14" i="17"/>
  <c r="D14" i="17"/>
  <c r="L14" i="17" s="1"/>
  <c r="M14" i="17" s="1"/>
  <c r="G13" i="17"/>
  <c r="F13" i="17"/>
  <c r="E13" i="17"/>
  <c r="D13" i="17"/>
  <c r="L13" i="17" s="1"/>
  <c r="M13" i="17" s="1"/>
  <c r="G12" i="17"/>
  <c r="F12" i="17"/>
  <c r="E12" i="17"/>
  <c r="D12" i="17"/>
  <c r="L12" i="17" s="1"/>
  <c r="M12" i="17" s="1"/>
  <c r="G11" i="17"/>
  <c r="F11" i="17"/>
  <c r="E11" i="17"/>
  <c r="D11" i="17"/>
  <c r="G10" i="17"/>
  <c r="F10" i="17"/>
  <c r="E10" i="17"/>
  <c r="D10" i="17"/>
  <c r="L10" i="17" s="1"/>
  <c r="G9" i="17"/>
  <c r="F9" i="17"/>
  <c r="E9" i="17"/>
  <c r="D9" i="17"/>
  <c r="G8" i="17"/>
  <c r="F8" i="17"/>
  <c r="E8" i="17"/>
  <c r="D8" i="17"/>
  <c r="H8" i="17" s="1"/>
  <c r="G7" i="17"/>
  <c r="F7" i="17"/>
  <c r="E7" i="17"/>
  <c r="D7" i="17"/>
  <c r="J7" i="17" s="1"/>
  <c r="K7" i="17" s="1"/>
  <c r="G6" i="17"/>
  <c r="F6" i="17"/>
  <c r="E6" i="17"/>
  <c r="D6" i="17"/>
  <c r="G5" i="17"/>
  <c r="F5" i="17"/>
  <c r="E5" i="17"/>
  <c r="D5" i="17"/>
  <c r="L5" i="17" s="1"/>
  <c r="E6" i="4"/>
  <c r="E7" i="4"/>
  <c r="E8" i="4"/>
  <c r="E9" i="4"/>
  <c r="E10" i="4"/>
  <c r="E11" i="4"/>
  <c r="E12" i="4"/>
  <c r="E13" i="4"/>
  <c r="E14" i="4"/>
  <c r="E5" i="4"/>
  <c r="D17" i="2"/>
  <c r="D16" i="2"/>
  <c r="J11" i="2"/>
  <c r="J12" i="2"/>
  <c r="J10" i="2"/>
  <c r="I11" i="2"/>
  <c r="I12" i="2"/>
  <c r="H11" i="2"/>
  <c r="H12" i="2"/>
  <c r="H10" i="2"/>
  <c r="G11" i="2"/>
  <c r="G12" i="2"/>
  <c r="G10" i="2"/>
  <c r="F11" i="2"/>
  <c r="F12" i="2"/>
  <c r="I9" i="17" l="1"/>
  <c r="J8" i="17"/>
  <c r="K8" i="17" s="1"/>
  <c r="I8" i="17"/>
  <c r="H13" i="17"/>
  <c r="H5" i="17"/>
  <c r="L6" i="17"/>
  <c r="L9" i="17"/>
  <c r="J11" i="17"/>
  <c r="K11" i="17" s="1"/>
  <c r="H12" i="17"/>
  <c r="L8" i="17"/>
  <c r="M8" i="17" s="1"/>
  <c r="H28" i="17" s="1"/>
  <c r="I12" i="17"/>
  <c r="L7" i="17"/>
  <c r="J12" i="17"/>
  <c r="K12" i="17" s="1"/>
  <c r="M7" i="17"/>
  <c r="H26" i="17" s="1"/>
  <c r="J5" i="17"/>
  <c r="K5" i="17" s="1"/>
  <c r="M5" i="17" s="1"/>
  <c r="H24" i="17" s="1"/>
  <c r="H6" i="17"/>
  <c r="J9" i="17"/>
  <c r="K9" i="17" s="1"/>
  <c r="H10" i="17"/>
  <c r="J13" i="17"/>
  <c r="K13" i="17" s="1"/>
  <c r="H14" i="17"/>
  <c r="H9" i="17"/>
  <c r="L11" i="17"/>
  <c r="M11" i="17" s="1"/>
  <c r="I5" i="17"/>
  <c r="I13" i="17"/>
  <c r="I6" i="17"/>
  <c r="I10" i="17"/>
  <c r="I14" i="17"/>
  <c r="J6" i="17"/>
  <c r="K6" i="17" s="1"/>
  <c r="H7" i="17"/>
  <c r="J10" i="17"/>
  <c r="K10" i="17" s="1"/>
  <c r="M10" i="17" s="1"/>
  <c r="H11" i="17"/>
  <c r="J14" i="17"/>
  <c r="K14" i="17" s="1"/>
  <c r="I7" i="17"/>
  <c r="I11" i="17"/>
  <c r="E11" i="2"/>
  <c r="E12" i="2"/>
  <c r="E10" i="2"/>
  <c r="G4" i="2"/>
  <c r="G5" i="2"/>
  <c r="G3" i="2"/>
  <c r="F4" i="2"/>
  <c r="F5" i="2"/>
  <c r="F3" i="2"/>
  <c r="E4" i="2"/>
  <c r="E5" i="2"/>
  <c r="E3" i="2"/>
  <c r="H4" i="2"/>
  <c r="H5" i="2"/>
  <c r="H3" i="2"/>
  <c r="D4" i="2"/>
  <c r="D5" i="2"/>
  <c r="D3" i="2"/>
  <c r="D11" i="2"/>
  <c r="D12" i="2"/>
  <c r="D10" i="2"/>
  <c r="C14" i="16"/>
  <c r="G1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M6" i="17" l="1"/>
  <c r="M9" i="17"/>
  <c r="H25" i="17" s="1"/>
  <c r="I10" i="2"/>
  <c r="F10" i="2"/>
  <c r="E5" i="6"/>
  <c r="E7" i="6"/>
  <c r="E9" i="6"/>
  <c r="E8" i="6"/>
  <c r="E11" i="6"/>
  <c r="E10" i="6"/>
  <c r="E13" i="6"/>
  <c r="E12" i="6"/>
  <c r="E14" i="6"/>
  <c r="E6" i="6"/>
  <c r="E8" i="5"/>
  <c r="E6" i="5"/>
  <c r="E5" i="5"/>
  <c r="E9" i="5"/>
  <c r="E14" i="5"/>
  <c r="E10" i="5"/>
  <c r="E11" i="5"/>
  <c r="E12" i="5"/>
  <c r="E7" i="5"/>
  <c r="E13" i="5"/>
  <c r="E6" i="3"/>
  <c r="E7" i="3"/>
  <c r="E8" i="3"/>
  <c r="E9" i="3"/>
  <c r="E10" i="3"/>
  <c r="E11" i="3"/>
  <c r="E12" i="3"/>
  <c r="E13" i="3"/>
  <c r="E14" i="3"/>
  <c r="E5" i="3"/>
  <c r="F5" i="3" s="1"/>
  <c r="G5" i="4" l="1"/>
  <c r="G9" i="4"/>
  <c r="G13" i="4"/>
  <c r="G6" i="5"/>
  <c r="F9" i="5"/>
  <c r="G9" i="5"/>
  <c r="F8" i="13" s="1"/>
  <c r="G10" i="5"/>
  <c r="F12" i="5"/>
  <c r="G12" i="5"/>
  <c r="F13" i="5"/>
  <c r="F6" i="4"/>
  <c r="F6" i="3"/>
  <c r="E52" i="2"/>
  <c r="E53" i="2"/>
  <c r="E54" i="2"/>
  <c r="E55" i="2"/>
  <c r="E56" i="2"/>
  <c r="G11" i="6"/>
  <c r="G13" i="6"/>
  <c r="G14" i="6"/>
  <c r="G13" i="13" s="1"/>
  <c r="G10" i="6"/>
  <c r="G7" i="13" s="1"/>
  <c r="G5" i="6"/>
  <c r="F9" i="6"/>
  <c r="G8" i="6"/>
  <c r="G7" i="6"/>
  <c r="G10" i="13" s="1"/>
  <c r="G12" i="6"/>
  <c r="G6" i="6"/>
  <c r="F8" i="5"/>
  <c r="F6" i="5"/>
  <c r="F5" i="5"/>
  <c r="F14" i="5"/>
  <c r="F10" i="5"/>
  <c r="F11" i="5"/>
  <c r="F7" i="5"/>
  <c r="G13" i="5"/>
  <c r="G6" i="4"/>
  <c r="G7" i="4"/>
  <c r="G8" i="4"/>
  <c r="E14" i="13" s="1"/>
  <c r="F9" i="4"/>
  <c r="G10" i="4"/>
  <c r="G11" i="4"/>
  <c r="E7" i="13" s="1"/>
  <c r="G12" i="4"/>
  <c r="F13" i="4"/>
  <c r="G14" i="4"/>
  <c r="E13" i="13" s="1"/>
  <c r="F5" i="4"/>
  <c r="G6" i="3"/>
  <c r="D9" i="13" s="1"/>
  <c r="F7" i="3"/>
  <c r="F8" i="3"/>
  <c r="F9" i="3"/>
  <c r="G10" i="3"/>
  <c r="D6" i="13" s="1"/>
  <c r="F11" i="3"/>
  <c r="G12" i="3"/>
  <c r="D11" i="13" s="1"/>
  <c r="F13" i="3"/>
  <c r="G14" i="3"/>
  <c r="D13" i="13" s="1"/>
  <c r="B42" i="2"/>
  <c r="B41" i="2"/>
  <c r="B40" i="2"/>
  <c r="B39" i="2"/>
  <c r="B38" i="2"/>
  <c r="B37" i="2"/>
  <c r="D33" i="2"/>
  <c r="C33" i="2"/>
  <c r="B33" i="2"/>
  <c r="D31" i="2"/>
  <c r="C31" i="2"/>
  <c r="B31" i="2"/>
  <c r="B23" i="2"/>
  <c r="B26" i="2"/>
  <c r="C26" i="2"/>
  <c r="C24" i="2"/>
  <c r="C25" i="2"/>
  <c r="C23" i="2"/>
  <c r="B24" i="2"/>
  <c r="B25" i="2"/>
  <c r="F24" i="2"/>
  <c r="F25" i="2"/>
  <c r="E20" i="2"/>
  <c r="B20" i="2"/>
  <c r="E5" i="1"/>
  <c r="E6" i="1"/>
  <c r="E7" i="1"/>
  <c r="E8" i="1"/>
  <c r="E9" i="1"/>
  <c r="E10" i="1"/>
  <c r="E11" i="1"/>
  <c r="E12" i="1"/>
  <c r="E13" i="1"/>
  <c r="E4" i="1"/>
  <c r="E9" i="13" l="1"/>
  <c r="L9" i="13" s="1"/>
  <c r="G5" i="13"/>
  <c r="G11" i="13"/>
  <c r="E12" i="13"/>
  <c r="E11" i="13"/>
  <c r="H11" i="13" s="1"/>
  <c r="G6" i="13"/>
  <c r="G12" i="13"/>
  <c r="G9" i="13"/>
  <c r="F12" i="13"/>
  <c r="E6" i="13"/>
  <c r="I6" i="13" s="1"/>
  <c r="E8" i="13"/>
  <c r="E10" i="13"/>
  <c r="E5" i="13"/>
  <c r="G7" i="5"/>
  <c r="G11" i="5"/>
  <c r="F11" i="13" s="1"/>
  <c r="G14" i="5"/>
  <c r="F6" i="13" s="1"/>
  <c r="G5" i="5"/>
  <c r="F14" i="13" s="1"/>
  <c r="G8" i="5"/>
  <c r="F9" i="13" s="1"/>
  <c r="F12" i="4"/>
  <c r="F8" i="4"/>
  <c r="F11" i="4"/>
  <c r="F7" i="4"/>
  <c r="F14" i="4"/>
  <c r="F10" i="4"/>
  <c r="G13" i="3"/>
  <c r="D12" i="13" s="1"/>
  <c r="G8" i="3"/>
  <c r="D14" i="13" s="1"/>
  <c r="F12" i="3"/>
  <c r="G9" i="6"/>
  <c r="G14" i="13" s="1"/>
  <c r="F6" i="6"/>
  <c r="F13" i="6"/>
  <c r="F7" i="6"/>
  <c r="F10" i="6"/>
  <c r="F11" i="6"/>
  <c r="F14" i="6"/>
  <c r="F5" i="6"/>
  <c r="F8" i="6"/>
  <c r="F12" i="6"/>
  <c r="L13" i="13"/>
  <c r="I13" i="13"/>
  <c r="I9" i="13"/>
  <c r="I11" i="13"/>
  <c r="J11" i="13"/>
  <c r="K11" i="13" s="1"/>
  <c r="G5" i="3"/>
  <c r="D5" i="13" s="1"/>
  <c r="F10" i="3"/>
  <c r="G9" i="3"/>
  <c r="D8" i="13" s="1"/>
  <c r="F14" i="3"/>
  <c r="G7" i="3"/>
  <c r="D10" i="13" s="1"/>
  <c r="I10" i="13" s="1"/>
  <c r="G11" i="3"/>
  <c r="D7" i="13" s="1"/>
  <c r="L11" i="13" l="1"/>
  <c r="M11" i="13" s="1"/>
  <c r="H6" i="13"/>
  <c r="L6" i="13"/>
  <c r="I12" i="13"/>
  <c r="J9" i="13"/>
  <c r="K9" i="13" s="1"/>
  <c r="G8" i="13"/>
  <c r="J8" i="13" s="1"/>
  <c r="K8" i="13" s="1"/>
  <c r="F5" i="13"/>
  <c r="H5" i="13" s="1"/>
  <c r="F7" i="13"/>
  <c r="J7" i="13" s="1"/>
  <c r="K7" i="13" s="1"/>
  <c r="F13" i="13"/>
  <c r="J13" i="13" s="1"/>
  <c r="K13" i="13" s="1"/>
  <c r="F10" i="13"/>
  <c r="J10" i="13" s="1"/>
  <c r="K10" i="13" s="1"/>
  <c r="H9" i="13"/>
  <c r="L12" i="13"/>
  <c r="M12" i="13" s="1"/>
  <c r="L10" i="13"/>
  <c r="I14" i="13"/>
  <c r="J12" i="13"/>
  <c r="K12" i="13" s="1"/>
  <c r="H12" i="13"/>
  <c r="J14" i="13"/>
  <c r="K14" i="13" s="1"/>
  <c r="J6" i="13"/>
  <c r="K6" i="13" s="1"/>
  <c r="L7" i="13"/>
  <c r="H10" i="13"/>
  <c r="I7" i="13"/>
  <c r="H7" i="13"/>
  <c r="L14" i="13"/>
  <c r="H14" i="13"/>
  <c r="M9" i="13"/>
  <c r="M13" i="13"/>
  <c r="L5" i="13"/>
  <c r="I5" i="13"/>
  <c r="M6" i="13" l="1"/>
  <c r="H13" i="13"/>
  <c r="L8" i="13"/>
  <c r="M8" i="13" s="1"/>
  <c r="J5" i="13"/>
  <c r="K5" i="13" s="1"/>
  <c r="M5" i="13" s="1"/>
  <c r="M14" i="13"/>
  <c r="I8" i="13"/>
  <c r="H8" i="13"/>
  <c r="M7" i="13"/>
  <c r="M10" i="13"/>
</calcChain>
</file>

<file path=xl/sharedStrings.xml><?xml version="1.0" encoding="utf-8"?>
<sst xmlns="http://schemas.openxmlformats.org/spreadsheetml/2006/main" count="226" uniqueCount="146">
  <si>
    <t>Roll</t>
  </si>
  <si>
    <t>Batch</t>
  </si>
  <si>
    <t>Session</t>
  </si>
  <si>
    <t>Full Name</t>
  </si>
  <si>
    <t>2024-25</t>
  </si>
  <si>
    <t>First Name</t>
  </si>
  <si>
    <t>Last Name</t>
  </si>
  <si>
    <t>Palash Kumar</t>
  </si>
  <si>
    <t>Sen</t>
  </si>
  <si>
    <t>Moin Shahed</t>
  </si>
  <si>
    <t>Ahmed</t>
  </si>
  <si>
    <t xml:space="preserve">Md Salman </t>
  </si>
  <si>
    <t>Rahman</t>
  </si>
  <si>
    <t>Md Motiur</t>
  </si>
  <si>
    <t>Pabitra Kumar</t>
  </si>
  <si>
    <t>Mondal</t>
  </si>
  <si>
    <t>Bipro Dash</t>
  </si>
  <si>
    <t>Sarker</t>
  </si>
  <si>
    <t>M. Yasser</t>
  </si>
  <si>
    <t>Arafat</t>
  </si>
  <si>
    <t>Md. Rakib</t>
  </si>
  <si>
    <t>Uddin</t>
  </si>
  <si>
    <t xml:space="preserve">Md. Abul </t>
  </si>
  <si>
    <t>Hasnat</t>
  </si>
  <si>
    <t xml:space="preserve">Al </t>
  </si>
  <si>
    <t>Mamun</t>
  </si>
  <si>
    <t>9th</t>
  </si>
  <si>
    <t>sum</t>
  </si>
  <si>
    <t>Modulas</t>
  </si>
  <si>
    <t>Celling</t>
  </si>
  <si>
    <t>Floor</t>
  </si>
  <si>
    <t>length</t>
  </si>
  <si>
    <t>hello</t>
  </si>
  <si>
    <t>hello world</t>
  </si>
  <si>
    <t>Round</t>
  </si>
  <si>
    <t>I Love Bangladesh</t>
  </si>
  <si>
    <t>Value</t>
  </si>
  <si>
    <t>Year</t>
  </si>
  <si>
    <t>Code</t>
  </si>
  <si>
    <t>left, mid, right</t>
  </si>
  <si>
    <t>DateTime</t>
  </si>
  <si>
    <t>Hour</t>
  </si>
  <si>
    <t>Minute</t>
  </si>
  <si>
    <t>Second</t>
  </si>
  <si>
    <t>Month</t>
  </si>
  <si>
    <t>Day</t>
  </si>
  <si>
    <t>ICT</t>
  </si>
  <si>
    <t>Theory</t>
  </si>
  <si>
    <t>Total</t>
  </si>
  <si>
    <t>Grade</t>
  </si>
  <si>
    <t>GPA</t>
  </si>
  <si>
    <t>GP</t>
  </si>
  <si>
    <t>Practical</t>
  </si>
  <si>
    <t>IF(Condition, If True, If False)</t>
  </si>
  <si>
    <t>Name</t>
  </si>
  <si>
    <t>Age</t>
  </si>
  <si>
    <t>Genger</t>
  </si>
  <si>
    <t>gh</t>
  </si>
  <si>
    <t>hgf</t>
  </si>
  <si>
    <t>dfg</t>
  </si>
  <si>
    <t>dbgbd</t>
  </si>
  <si>
    <t>F</t>
  </si>
  <si>
    <t>M</t>
  </si>
  <si>
    <t>IF(F23&lt;=15,"Y","N")</t>
  </si>
  <si>
    <t>IF(F23&gt;15,"N",IF(G23="F","Y","N"))</t>
  </si>
  <si>
    <t>Mark</t>
  </si>
  <si>
    <t>IF(F23&lt;10,1,IF(F23&lt;20,2,IF(F23&lt;30,3,IF(F23&lt;40,4,"Out of Range"))))</t>
  </si>
  <si>
    <t>IF(Condition, True, False)</t>
  </si>
  <si>
    <t>IF(E5&lt;33,"F",IF(E5&lt;40,"D", IF(E5&lt;50,"C", IF(E5&lt;60,"B",IF(E5&lt;70,"A-", IF(E5&lt;80,"A","A+"))))))</t>
  </si>
  <si>
    <t>IF(E5&lt;33,0,IF(E5&lt;40,1, IF(E5&lt;50,2, IF(E5&lt;60,3,IF(E5&lt;70,3.5, IF(E5&lt;80,4,5))))))</t>
  </si>
  <si>
    <t>Grade Point (GP)</t>
  </si>
  <si>
    <t>Ban</t>
  </si>
  <si>
    <t>Eng</t>
  </si>
  <si>
    <t>Math</t>
  </si>
  <si>
    <t>Without Optional</t>
  </si>
  <si>
    <t>AVERAGE(D5,E5,G5)</t>
  </si>
  <si>
    <t>IF(J5&gt;5,5,J5)</t>
  </si>
  <si>
    <t>MIN(D5,E5,G5)</t>
  </si>
  <si>
    <t>IF(L5&gt;0,K5,0)</t>
  </si>
  <si>
    <t>Min GP in any Subject</t>
  </si>
  <si>
    <t>Final GPA ( using Fail Cosideratio</t>
  </si>
  <si>
    <t>Final GPA (without Fail Cosideration)</t>
  </si>
  <si>
    <t>GPA (with optional Before reduction)</t>
  </si>
  <si>
    <r>
      <t>(D5+E5+G5+</t>
    </r>
    <r>
      <rPr>
        <sz val="16"/>
        <color theme="9"/>
        <rFont val="Calibri"/>
        <family val="2"/>
        <scheme val="minor"/>
      </rPr>
      <t>IF(F5&gt;2,F5-2,0))/3</t>
    </r>
  </si>
  <si>
    <t>Sum of Total</t>
  </si>
  <si>
    <t>Grand Total</t>
  </si>
  <si>
    <t>Row Labels</t>
  </si>
  <si>
    <t>Sum of Practical</t>
  </si>
  <si>
    <t>Sum of Theory</t>
  </si>
  <si>
    <t>Sum of GP</t>
  </si>
  <si>
    <t>(Multiple Items)</t>
  </si>
  <si>
    <t>Income</t>
  </si>
  <si>
    <t>Column1</t>
  </si>
  <si>
    <t>OnePlus</t>
  </si>
  <si>
    <t>Xiaomi</t>
  </si>
  <si>
    <t>Vivo</t>
  </si>
  <si>
    <t>Samsung</t>
  </si>
  <si>
    <t>Apple</t>
  </si>
  <si>
    <t>December</t>
  </si>
  <si>
    <t>November</t>
  </si>
  <si>
    <t>October</t>
  </si>
  <si>
    <t>September</t>
  </si>
  <si>
    <t>August</t>
  </si>
  <si>
    <t>July</t>
  </si>
  <si>
    <t>Friday</t>
  </si>
  <si>
    <t>June</t>
  </si>
  <si>
    <t>Thursday</t>
  </si>
  <si>
    <t>May</t>
  </si>
  <si>
    <t>Wednesday</t>
  </si>
  <si>
    <t>April</t>
  </si>
  <si>
    <t>Tuesday</t>
  </si>
  <si>
    <t>Banana</t>
  </si>
  <si>
    <t>March</t>
  </si>
  <si>
    <t>Monday</t>
  </si>
  <si>
    <t>Orange</t>
  </si>
  <si>
    <t>abcd</t>
  </si>
  <si>
    <t>February</t>
  </si>
  <si>
    <t>Sunday</t>
  </si>
  <si>
    <t>abc</t>
  </si>
  <si>
    <t>January</t>
  </si>
  <si>
    <t>Saturday</t>
  </si>
  <si>
    <t>Mobile List</t>
  </si>
  <si>
    <t>List</t>
  </si>
  <si>
    <t>Date</t>
  </si>
  <si>
    <t>Text Length</t>
  </si>
  <si>
    <t>Whole Number</t>
  </si>
  <si>
    <t>Value 1</t>
  </si>
  <si>
    <t>Value 2</t>
  </si>
  <si>
    <t>Value 3</t>
  </si>
  <si>
    <t>Calculator (Formula)</t>
  </si>
  <si>
    <t>Calculator (Function)</t>
  </si>
  <si>
    <t>Multiplication</t>
  </si>
  <si>
    <t>Subtraction</t>
  </si>
  <si>
    <t>Division</t>
  </si>
  <si>
    <t>Average</t>
  </si>
  <si>
    <t>Sum</t>
  </si>
  <si>
    <t>Count</t>
  </si>
  <si>
    <t>Max</t>
  </si>
  <si>
    <t>Min</t>
  </si>
  <si>
    <t>ABS</t>
  </si>
  <si>
    <t>Power (2)</t>
  </si>
  <si>
    <t>Fn</t>
  </si>
  <si>
    <t>Formula</t>
  </si>
  <si>
    <t>VLOOkUP</t>
  </si>
  <si>
    <t>LOOKUP(E5,{0,33,40,50,60,70,80},{"F","D","C","B","A-","A","A+"})</t>
  </si>
  <si>
    <t>LOOKUP(E5,{0,33,40,50,60,70,80},{"0","1","2","3","3.5","4","5"})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</si>
</sst>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\ h:mm;@"/>
    <numFmt numFmtId="165" formatCode="[$-409]m/d/yy\ h:mm\ AM/PM;@"/>
    <numFmt numFmtId="173" formatCode="0.000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6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0" xfId="1" applyFont="1"/>
    <xf numFmtId="173" fontId="0" fillId="0" borderId="0" xfId="0" applyNumberFormat="1"/>
    <xf numFmtId="0" fontId="19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theme="4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 of Eng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4203883077488"/>
          <c:y val="0.16706171030946712"/>
          <c:w val="0.83473107556018689"/>
          <c:h val="0.637166819263871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Eng!$B$5:$B$14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Eng!$E$5:$E$14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59</c:v>
                </c:pt>
                <c:pt idx="3">
                  <c:v>32</c:v>
                </c:pt>
                <c:pt idx="4">
                  <c:v>66</c:v>
                </c:pt>
                <c:pt idx="5">
                  <c:v>89</c:v>
                </c:pt>
                <c:pt idx="6">
                  <c:v>65</c:v>
                </c:pt>
                <c:pt idx="7">
                  <c:v>15</c:v>
                </c:pt>
                <c:pt idx="8">
                  <c:v>2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4-4485-8BE2-84729A5988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0411519"/>
        <c:axId val="1910412479"/>
      </c:barChart>
      <c:catAx>
        <c:axId val="19104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Roll</a:t>
                </a:r>
              </a:p>
            </c:rich>
          </c:tx>
          <c:overlay val="0"/>
          <c:spPr>
            <a:noFill/>
            <a:ln w="12700">
              <a:solidFill>
                <a:srgbClr val="FF0000">
                  <a:alpha val="99000"/>
                </a:srgb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12479"/>
        <c:crosses val="autoZero"/>
        <c:auto val="1"/>
        <c:lblAlgn val="ctr"/>
        <c:lblOffset val="100"/>
        <c:noMultiLvlLbl val="0"/>
      </c:catAx>
      <c:valAx>
        <c:axId val="1910412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04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ICT!$C$4</c:f>
              <c:strCache>
                <c:ptCount val="1"/>
                <c:pt idx="0">
                  <c:v>Theory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ICT!$B$5:$B$14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6</c:v>
                </c:pt>
              </c:numCache>
            </c:numRef>
          </c:cat>
          <c:val>
            <c:numRef>
              <c:f>ICT!$C$5:$C$14</c:f>
              <c:numCache>
                <c:formatCode>General</c:formatCode>
                <c:ptCount val="10"/>
                <c:pt idx="0">
                  <c:v>45</c:v>
                </c:pt>
                <c:pt idx="1">
                  <c:v>0</c:v>
                </c:pt>
                <c:pt idx="2">
                  <c:v>22</c:v>
                </c:pt>
                <c:pt idx="3">
                  <c:v>32</c:v>
                </c:pt>
                <c:pt idx="4">
                  <c:v>45</c:v>
                </c:pt>
                <c:pt idx="5">
                  <c:v>52</c:v>
                </c:pt>
                <c:pt idx="6">
                  <c:v>56</c:v>
                </c:pt>
                <c:pt idx="7">
                  <c:v>63</c:v>
                </c:pt>
                <c:pt idx="8">
                  <c:v>65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DD3-A260-E5F064ED714C}"/>
            </c:ext>
          </c:extLst>
        </c:ser>
        <c:ser>
          <c:idx val="1"/>
          <c:order val="1"/>
          <c:tx>
            <c:strRef>
              <c:f>ICT!$D$4</c:f>
              <c:strCache>
                <c:ptCount val="1"/>
                <c:pt idx="0">
                  <c:v>Practical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ICT!$B$5:$B$14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6</c:v>
                </c:pt>
              </c:numCache>
            </c:numRef>
          </c:cat>
          <c:val>
            <c:numRef>
              <c:f>ICT!$D$5:$D$14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12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DD3-A260-E5F064ED71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4207039"/>
        <c:axId val="2084927295"/>
      </c:lineChart>
      <c:catAx>
        <c:axId val="208420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7295"/>
        <c:crosses val="autoZero"/>
        <c:auto val="1"/>
        <c:lblAlgn val="ctr"/>
        <c:lblOffset val="100"/>
        <c:noMultiLvlLbl val="0"/>
      </c:catAx>
      <c:valAx>
        <c:axId val="20849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42313789172351E-2"/>
          <c:y val="0.21954485565213577"/>
          <c:w val="0.88943142382112772"/>
          <c:h val="0.5437203437060838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>
                    <a:alpha val="98000"/>
                  </a:srgb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movingAvg"/>
            <c:period val="2"/>
            <c:dispRSqr val="0"/>
            <c:dispEq val="1"/>
            <c:trendlineLbl>
              <c:layout>
                <c:manualLayout>
                  <c:x val="-0.60963473315835526"/>
                  <c:y val="-0.14339457567804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rgbClr val="FF0000"/>
                        </a:solidFill>
                      </a:rPr>
                      <a:t>y = 3.2x - 2.2</a:t>
                    </a:r>
                    <a:endParaRPr lang="en-US" sz="1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ICT!$D$23:$D$27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ICT!$E$23:$E$27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B-42CD-B4C3-534A1CCA4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7085151"/>
        <c:axId val="2007085631"/>
      </c:lineChart>
      <c:catAx>
        <c:axId val="200708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85631"/>
        <c:crosses val="autoZero"/>
        <c:auto val="1"/>
        <c:lblAlgn val="ctr"/>
        <c:lblOffset val="100"/>
        <c:noMultiLvlLbl val="0"/>
      </c:catAx>
      <c:valAx>
        <c:axId val="2007085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070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310832</xdr:colOff>
      <xdr:row>3</xdr:row>
      <xdr:rowOff>104669</xdr:rowOff>
    </xdr:from>
    <xdr:to>
      <xdr:col>17</xdr:col>
      <xdr:colOff>13441</xdr:colOff>
      <xdr:row>18</xdr:row>
      <xdr:rowOff>55139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57F19-09F0-8AA6-BF91-D689922A3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340592</xdr:colOff>
      <xdr:row>1</xdr:row>
      <xdr:rowOff>48491</xdr:rowOff>
    </xdr:from>
    <xdr:to>
      <xdr:col>15</xdr:col>
      <xdr:colOff>17320</xdr:colOff>
      <xdr:row>16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79E3F-2D54-A80F-A709-E2072857C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400629</xdr:colOff>
      <xdr:row>19</xdr:row>
      <xdr:rowOff>45027</xdr:rowOff>
    </xdr:from>
    <xdr:to>
      <xdr:col>12</xdr:col>
      <xdr:colOff>250537</xdr:colOff>
      <xdr:row>32</xdr:row>
      <xdr:rowOff>13853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35D9B-B798-1A91-31FE-60B66B40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7.511475694446" createdVersion="8" refreshedVersion="8" minRefreshableVersion="3" recordCount="10" xr:uid="{0BBB8F21-60CB-4DA1-94E3-8DB30EA1E457}">
  <cacheSource type="worksheet">
    <worksheetSource ref="B4:G14" sheet="Math"/>
  </cacheSource>
  <cacheFields count="6">
    <cacheField name="Roll" numFmtId="0">
      <sharedItems containsSemiMixedTypes="0" containsString="0" containsNumber="1" containsInteger="1" minValue="1" maxValue="10" count="10">
        <n v="6"/>
        <n v="1"/>
        <n v="9"/>
        <n v="8"/>
        <n v="7"/>
        <n v="5"/>
        <n v="2"/>
        <n v="10"/>
        <n v="3"/>
        <n v="4"/>
      </sharedItems>
    </cacheField>
    <cacheField name="Theory" numFmtId="0">
      <sharedItems containsSemiMixedTypes="0" containsString="0" containsNumber="1" containsInteger="1" minValue="12" maxValue="70" count="10">
        <n v="70"/>
        <n v="65"/>
        <n v="63"/>
        <n v="56"/>
        <n v="52"/>
        <n v="45"/>
        <n v="32"/>
        <n v="22"/>
        <n v="20"/>
        <n v="12"/>
      </sharedItems>
    </cacheField>
    <cacheField name="Practical" numFmtId="0">
      <sharedItems containsSemiMixedTypes="0" containsString="0" containsNumber="1" containsInteger="1" minValue="12" maxValue="24"/>
    </cacheField>
    <cacheField name="Total" numFmtId="0">
      <sharedItems containsSemiMixedTypes="0" containsString="0" containsNumber="1" containsInteger="1" minValue="32" maxValue="91" count="10">
        <n v="91"/>
        <n v="89"/>
        <n v="86"/>
        <n v="77"/>
        <n v="75"/>
        <n v="57"/>
        <n v="55"/>
        <n v="43"/>
        <n v="42"/>
        <n v="32"/>
      </sharedItems>
    </cacheField>
    <cacheField name="Grade" numFmtId="0">
      <sharedItems count="5">
        <s v="A+"/>
        <s v="A"/>
        <s v="B"/>
        <s v="C"/>
        <s v="F"/>
      </sharedItems>
    </cacheField>
    <cacheField name="GP" numFmtId="0">
      <sharedItems containsSemiMixedTypes="0" containsString="0" containsNumber="1" containsInteger="1" minValue="0" maxValue="5" count="5">
        <n v="5"/>
        <n v="4"/>
        <n v="3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1"/>
    <x v="0"/>
    <x v="0"/>
    <x v="0"/>
  </r>
  <r>
    <x v="1"/>
    <x v="1"/>
    <n v="24"/>
    <x v="1"/>
    <x v="0"/>
    <x v="0"/>
  </r>
  <r>
    <x v="2"/>
    <x v="2"/>
    <n v="23"/>
    <x v="2"/>
    <x v="0"/>
    <x v="0"/>
  </r>
  <r>
    <x v="3"/>
    <x v="3"/>
    <n v="21"/>
    <x v="3"/>
    <x v="1"/>
    <x v="1"/>
  </r>
  <r>
    <x v="4"/>
    <x v="4"/>
    <n v="23"/>
    <x v="4"/>
    <x v="1"/>
    <x v="1"/>
  </r>
  <r>
    <x v="5"/>
    <x v="5"/>
    <n v="12"/>
    <x v="5"/>
    <x v="2"/>
    <x v="2"/>
  </r>
  <r>
    <x v="6"/>
    <x v="6"/>
    <n v="23"/>
    <x v="6"/>
    <x v="2"/>
    <x v="2"/>
  </r>
  <r>
    <x v="7"/>
    <x v="7"/>
    <n v="21"/>
    <x v="7"/>
    <x v="3"/>
    <x v="3"/>
  </r>
  <r>
    <x v="8"/>
    <x v="8"/>
    <n v="22"/>
    <x v="8"/>
    <x v="3"/>
    <x v="3"/>
  </r>
  <r>
    <x v="9"/>
    <x v="9"/>
    <n v="20"/>
    <x v="9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86DB-A424-44AF-91A8-FF3E0DB2757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P22" firstHeaderRow="1" firstDataRow="1" firstDataCol="0"/>
  <pivotFields count="6">
    <pivotField showAll="0">
      <items count="11">
        <item x="1"/>
        <item x="6"/>
        <item x="8"/>
        <item x="9"/>
        <item x="5"/>
        <item x="0"/>
        <item x="4"/>
        <item x="3"/>
        <item x="2"/>
        <item x="7"/>
        <item t="default"/>
      </items>
    </pivotField>
    <pivotField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multipleItemSelectionAllowed="1" showAll="0">
      <items count="6">
        <item h="1" x="4"/>
        <item h="1" x="3"/>
        <item x="2"/>
        <item x="1"/>
        <item h="1"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34A7A-4C51-4363-AAA8-3C231FB382A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5:W13" firstHeaderRow="0" firstDataRow="1" firstDataCol="1" rowPageCount="1" colPageCount="1"/>
  <pivotFields count="6">
    <pivotField axis="axisRow" showAll="0">
      <items count="11">
        <item x="1"/>
        <item x="6"/>
        <item x="8"/>
        <item x="9"/>
        <item x="5"/>
        <item x="0"/>
        <item x="4"/>
        <item x="3"/>
        <item x="2"/>
        <item x="7"/>
        <item t="default"/>
      </items>
    </pivotField>
    <pivotField dataField="1" showAll="0"/>
    <pivotField dataField="1" showAll="0"/>
    <pivotField dataField="1" showAll="0"/>
    <pivotField showAll="0">
      <items count="6">
        <item x="1"/>
        <item x="0"/>
        <item x="2"/>
        <item x="3"/>
        <item x="4"/>
        <item t="default"/>
      </items>
    </pivotField>
    <pivotField axis="axisPage" dataField="1" multipleItemSelectionAllowed="1" showAll="0">
      <items count="6">
        <item h="1" x="4"/>
        <item h="1"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Practical" fld="2" baseField="0" baseItem="0"/>
    <dataField name="Sum of Theory" fld="1" baseField="0" baseItem="0"/>
    <dataField name="Sum of Total" fld="3" baseField="0" baseItem="0"/>
    <dataField name="Sum of GP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A7641-F53C-48EB-9057-2F137C6D0D15}" name="Table1" displayName="Table1" ref="A1:G14" totalsRowCount="1">
  <autoFilter ref="A1:G13" xr:uid="{B3D9651E-C4ED-4449-8BCB-6A541DB9842C}"/>
  <tableColumns count="7">
    <tableColumn id="1" xr3:uid="{4E1FB393-9F09-45E8-BCB3-931C83F63CC0}" name="Day" totalsRowLabel="Total"/>
    <tableColumn id="2" xr3:uid="{936A9775-FC7C-4B58-A67D-C6253F0B7245}" name="Month"/>
    <tableColumn id="3" xr3:uid="{E78B0138-3FC3-4FDF-B876-498102C767AB}" name="Whole Number" totalsRowFunction="countNums"/>
    <tableColumn id="4" xr3:uid="{C1129C0B-3D80-4062-B7F6-A2C176CC1E48}" name="Text Length"/>
    <tableColumn id="5" xr3:uid="{81676044-6137-4062-A266-B24FE86EFEA2}" name="Date"/>
    <tableColumn id="6" xr3:uid="{8FC0CE4D-71B2-4406-AAF3-04BBD822DDA0}" name="List"/>
    <tableColumn id="7" xr3:uid="{C006EABF-6377-4938-88B2-FCCDE3A7BBC6}" name="Mobile List" totalsRowFunction="count" dataDxfId="2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31960-8FFD-41D5-8202-93DD0AAA4313}" name="Table2" displayName="Table2" ref="D4:D14" totalsRowShown="0" headerRowDxfId="6" dataDxfId="5">
  <autoFilter ref="D4:D14" xr:uid="{66531960-8FFD-41D5-8202-93DD0AAA4313}"/>
  <tableColumns count="1">
    <tableColumn id="1" xr3:uid="{449EDA30-B716-4E0F-9106-2EB9166AA475}" name="Column1" dataDxfId="4">
      <calculatedColumnFormula>CONCATENATE('Basic - 02'!C4," ",'Basic - 02'!D4)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8AE0-DCBD-4B0F-8FB9-EA2911929327}">
  <sheetPr codeName="Sheet1"/>
  <dimension ref="A1:W59"/>
  <sheetViews>
    <sheetView zoomScaleNormal="100" workbookViewId="0">
      <selection activeCell="M15" sqref="M15"/>
    </sheetView>
  </sheetViews>
  <sheetFormatPr defaultRowHeight="14.4" x14ac:dyDescent="0.3"/>
  <cols>
    <col min="1" max="1" width="16.21875" style="3" bestFit="1" customWidth="1"/>
    <col min="2" max="2" width="11.5546875" style="3" bestFit="1" customWidth="1"/>
    <col min="3" max="3" width="8.6640625" style="3" bestFit="1" customWidth="1"/>
    <col min="4" max="4" width="14.88671875" style="3" bestFit="1" customWidth="1"/>
    <col min="5" max="5" width="11.77734375" style="3" bestFit="1" customWidth="1"/>
    <col min="6" max="6" width="14" style="3" bestFit="1" customWidth="1"/>
    <col min="7" max="9" width="8.88671875" style="3"/>
    <col min="10" max="10" width="10.21875" style="3" bestFit="1" customWidth="1"/>
    <col min="11" max="11" width="8.88671875" style="3"/>
    <col min="12" max="12" width="8.77734375" style="3"/>
    <col min="13" max="13" width="18.21875" style="3" customWidth="1"/>
    <col min="14" max="14" width="8.77734375" style="3"/>
    <col min="15" max="15" width="14.88671875" style="3" bestFit="1" customWidth="1"/>
    <col min="16" max="18" width="8.77734375" style="3"/>
    <col min="19" max="19" width="5.77734375" style="3" customWidth="1"/>
    <col min="20" max="20" width="21.21875" style="3" customWidth="1"/>
    <col min="21" max="22" width="8.77734375" style="3"/>
    <col min="23" max="23" width="10.109375" style="3" customWidth="1"/>
  </cols>
  <sheetData>
    <row r="1" spans="1:10" ht="18" thickBot="1" x14ac:dyDescent="0.35">
      <c r="A1" s="62" t="s">
        <v>129</v>
      </c>
      <c r="B1" s="63"/>
      <c r="C1" s="63"/>
      <c r="D1" s="63"/>
      <c r="E1" s="63"/>
      <c r="F1" s="63"/>
      <c r="G1" s="63"/>
      <c r="H1" s="64"/>
    </row>
    <row r="2" spans="1:10" ht="15.6" x14ac:dyDescent="0.3">
      <c r="A2" s="58" t="s">
        <v>126</v>
      </c>
      <c r="B2" s="58" t="s">
        <v>127</v>
      </c>
      <c r="C2" s="58" t="s">
        <v>128</v>
      </c>
      <c r="D2" s="58" t="s">
        <v>135</v>
      </c>
      <c r="E2" s="58" t="s">
        <v>132</v>
      </c>
      <c r="F2" s="58" t="s">
        <v>131</v>
      </c>
      <c r="G2" s="58" t="s">
        <v>133</v>
      </c>
      <c r="H2" s="58" t="s">
        <v>134</v>
      </c>
    </row>
    <row r="3" spans="1:10" x14ac:dyDescent="0.3">
      <c r="A3" s="56">
        <v>9</v>
      </c>
      <c r="B3" s="56">
        <v>6</v>
      </c>
      <c r="C3" s="56">
        <v>7</v>
      </c>
      <c r="D3" s="56">
        <f>A3+B3+C3</f>
        <v>22</v>
      </c>
      <c r="E3" s="56">
        <f>A3-B3</f>
        <v>3</v>
      </c>
      <c r="F3" s="56">
        <f>A3*B3*C3</f>
        <v>378</v>
      </c>
      <c r="G3" s="56">
        <f>A3/B3</f>
        <v>1.5</v>
      </c>
      <c r="H3" s="56">
        <f>(A3+B3+C3)/3</f>
        <v>7.333333333333333</v>
      </c>
    </row>
    <row r="4" spans="1:10" x14ac:dyDescent="0.3">
      <c r="A4" s="56">
        <v>14</v>
      </c>
      <c r="B4" s="56">
        <v>5</v>
      </c>
      <c r="C4" s="56">
        <v>2</v>
      </c>
      <c r="D4" s="56">
        <f t="shared" ref="D4:D5" si="0">A4+B4+C4</f>
        <v>21</v>
      </c>
      <c r="E4" s="56">
        <f t="shared" ref="E4:E5" si="1">A4-B4</f>
        <v>9</v>
      </c>
      <c r="F4" s="56">
        <f t="shared" ref="F4:F5" si="2">A4*B4*C4</f>
        <v>140</v>
      </c>
      <c r="G4" s="56">
        <f t="shared" ref="G4:G5" si="3">A4/B4</f>
        <v>2.8</v>
      </c>
      <c r="H4" s="56">
        <f t="shared" ref="H4:H5" si="4">(A4+B4+C4)/3</f>
        <v>7</v>
      </c>
    </row>
    <row r="5" spans="1:10" x14ac:dyDescent="0.3">
      <c r="A5" s="56">
        <v>3</v>
      </c>
      <c r="B5" s="56">
        <v>20</v>
      </c>
      <c r="C5" s="56">
        <v>15</v>
      </c>
      <c r="D5" s="56">
        <f t="shared" si="0"/>
        <v>38</v>
      </c>
      <c r="E5" s="56">
        <f t="shared" si="1"/>
        <v>-17</v>
      </c>
      <c r="F5" s="56">
        <f t="shared" si="2"/>
        <v>900</v>
      </c>
      <c r="G5" s="56">
        <f t="shared" si="3"/>
        <v>0.15</v>
      </c>
      <c r="H5" s="56">
        <f t="shared" si="4"/>
        <v>12.666666666666666</v>
      </c>
    </row>
    <row r="6" spans="1:10" x14ac:dyDescent="0.3">
      <c r="A6" s="57"/>
      <c r="B6" s="57"/>
      <c r="C6" s="57"/>
      <c r="D6" s="57"/>
      <c r="E6" s="57"/>
      <c r="F6" s="57"/>
      <c r="G6" s="57"/>
      <c r="H6" s="57"/>
    </row>
    <row r="7" spans="1:10" ht="15" thickBot="1" x14ac:dyDescent="0.35">
      <c r="A7" s="57"/>
      <c r="B7" s="57"/>
      <c r="C7" s="57"/>
      <c r="D7" s="57"/>
      <c r="E7" s="57"/>
      <c r="F7" s="57"/>
      <c r="G7" s="57"/>
      <c r="H7" s="57"/>
    </row>
    <row r="8" spans="1:10" ht="18" thickBot="1" x14ac:dyDescent="0.35">
      <c r="A8" s="59" t="s">
        <v>130</v>
      </c>
      <c r="B8" s="60"/>
      <c r="C8" s="60"/>
      <c r="D8" s="60"/>
      <c r="E8" s="60"/>
      <c r="F8" s="60"/>
      <c r="G8" s="60"/>
      <c r="H8" s="60"/>
      <c r="I8" s="60"/>
      <c r="J8" s="61"/>
    </row>
    <row r="9" spans="1:10" ht="15.6" x14ac:dyDescent="0.3">
      <c r="A9" s="58" t="s">
        <v>126</v>
      </c>
      <c r="B9" s="58" t="s">
        <v>127</v>
      </c>
      <c r="C9" s="58" t="s">
        <v>128</v>
      </c>
      <c r="D9" s="58" t="s">
        <v>27</v>
      </c>
      <c r="E9" s="58" t="s">
        <v>134</v>
      </c>
      <c r="F9" s="58" t="s">
        <v>136</v>
      </c>
      <c r="G9" s="58" t="s">
        <v>137</v>
      </c>
      <c r="H9" s="58" t="s">
        <v>138</v>
      </c>
      <c r="I9" s="58" t="s">
        <v>139</v>
      </c>
      <c r="J9" s="58" t="s">
        <v>140</v>
      </c>
    </row>
    <row r="10" spans="1:10" x14ac:dyDescent="0.3">
      <c r="A10" s="56">
        <v>-9</v>
      </c>
      <c r="B10" s="56">
        <v>6</v>
      </c>
      <c r="C10" s="56">
        <v>-7</v>
      </c>
      <c r="D10" s="56">
        <f>SUM(A10:C10)</f>
        <v>-10</v>
      </c>
      <c r="E10" s="56">
        <f>AVERAGE(A10:C10)</f>
        <v>-3.3333333333333335</v>
      </c>
      <c r="F10" s="56">
        <f>COUNT(A10:D10)</f>
        <v>4</v>
      </c>
      <c r="G10" s="56">
        <f>MAX(A10:C10)</f>
        <v>6</v>
      </c>
      <c r="H10" s="56">
        <f>MIN(A10:C10)</f>
        <v>-9</v>
      </c>
      <c r="I10" s="56">
        <f>ABS(D10)</f>
        <v>10</v>
      </c>
      <c r="J10" s="56">
        <f>POWER(A10,2)</f>
        <v>81</v>
      </c>
    </row>
    <row r="11" spans="1:10" x14ac:dyDescent="0.3">
      <c r="A11" s="56">
        <v>14</v>
      </c>
      <c r="B11" s="56">
        <v>5</v>
      </c>
      <c r="C11" s="56">
        <v>2</v>
      </c>
      <c r="D11" s="56">
        <f t="shared" ref="D11:D12" si="5">SUM(A11:C11)</f>
        <v>21</v>
      </c>
      <c r="E11" s="56">
        <f t="shared" ref="E11:E12" si="6">AVERAGE(A11:C11)</f>
        <v>7</v>
      </c>
      <c r="F11" s="56">
        <f t="shared" ref="F11:F12" si="7">COUNT(A11:D11)</f>
        <v>4</v>
      </c>
      <c r="G11" s="56">
        <f t="shared" ref="G11:G12" si="8">MAX(A11:C11)</f>
        <v>14</v>
      </c>
      <c r="H11" s="56">
        <f t="shared" ref="H11:H12" si="9">MIN(A11:C11)</f>
        <v>2</v>
      </c>
      <c r="I11" s="56">
        <f t="shared" ref="I11:I12" si="10">ABS(D11)</f>
        <v>21</v>
      </c>
      <c r="J11" s="56">
        <f t="shared" ref="J11:J12" si="11">POWER(A11,2)</f>
        <v>196</v>
      </c>
    </row>
    <row r="12" spans="1:10" x14ac:dyDescent="0.3">
      <c r="A12" s="56">
        <v>3</v>
      </c>
      <c r="B12" s="56">
        <v>20</v>
      </c>
      <c r="C12" s="56">
        <v>15</v>
      </c>
      <c r="D12" s="56">
        <f t="shared" si="5"/>
        <v>38</v>
      </c>
      <c r="E12" s="56">
        <f t="shared" si="6"/>
        <v>12.666666666666666</v>
      </c>
      <c r="F12" s="56">
        <f t="shared" si="7"/>
        <v>4</v>
      </c>
      <c r="G12" s="56">
        <f t="shared" si="8"/>
        <v>20</v>
      </c>
      <c r="H12" s="56">
        <f t="shared" si="9"/>
        <v>3</v>
      </c>
      <c r="I12" s="56">
        <f t="shared" si="10"/>
        <v>38</v>
      </c>
      <c r="J12" s="56">
        <f t="shared" si="11"/>
        <v>9</v>
      </c>
    </row>
    <row r="13" spans="1:10" ht="15" thickBot="1" x14ac:dyDescent="0.35"/>
    <row r="14" spans="1:10" ht="18" thickBot="1" x14ac:dyDescent="0.35">
      <c r="A14" s="62" t="s">
        <v>28</v>
      </c>
      <c r="B14" s="63"/>
      <c r="C14" s="63"/>
      <c r="D14" s="63"/>
    </row>
    <row r="15" spans="1:10" ht="15.6" x14ac:dyDescent="0.3">
      <c r="A15" s="58" t="s">
        <v>126</v>
      </c>
      <c r="B15" s="58" t="s">
        <v>127</v>
      </c>
      <c r="C15" s="58" t="s">
        <v>142</v>
      </c>
      <c r="D15" s="58" t="s">
        <v>141</v>
      </c>
    </row>
    <row r="16" spans="1:10" x14ac:dyDescent="0.3">
      <c r="A16" s="8">
        <v>12</v>
      </c>
      <c r="B16" s="8">
        <v>7</v>
      </c>
      <c r="C16" s="6"/>
      <c r="D16" s="6">
        <f>MOD(A16,B16)</f>
        <v>5</v>
      </c>
    </row>
    <row r="17" spans="1:6" ht="14.55" customHeight="1" x14ac:dyDescent="0.3">
      <c r="A17" s="8">
        <v>25</v>
      </c>
      <c r="B17" s="8">
        <v>5</v>
      </c>
      <c r="C17" s="6"/>
      <c r="D17" s="6">
        <f>MOD(A17,B17)</f>
        <v>0</v>
      </c>
    </row>
    <row r="18" spans="1:6" ht="14.55" customHeight="1" thickBot="1" x14ac:dyDescent="0.35"/>
    <row r="19" spans="1:6" ht="14.55" customHeight="1" thickBot="1" x14ac:dyDescent="0.35">
      <c r="A19" s="62" t="s">
        <v>29</v>
      </c>
      <c r="B19" s="63"/>
      <c r="D19" s="62" t="s">
        <v>30</v>
      </c>
      <c r="E19" s="63"/>
    </row>
    <row r="20" spans="1:6" ht="14.55" customHeight="1" x14ac:dyDescent="0.3">
      <c r="A20" s="6">
        <v>35.316000000000003</v>
      </c>
      <c r="B20" s="6">
        <f>CEILING(A20,1)</f>
        <v>36</v>
      </c>
      <c r="D20" s="6">
        <v>35.316000000000003</v>
      </c>
      <c r="E20" s="6">
        <f>FLOOR(D20,1)</f>
        <v>35</v>
      </c>
    </row>
    <row r="21" spans="1:6" ht="14.55" customHeight="1" x14ac:dyDescent="0.3"/>
    <row r="22" spans="1:6" x14ac:dyDescent="0.3">
      <c r="A22" s="47" t="s">
        <v>34</v>
      </c>
      <c r="B22" s="47"/>
      <c r="C22" s="47"/>
    </row>
    <row r="23" spans="1:6" x14ac:dyDescent="0.3">
      <c r="A23" s="6">
        <v>35.613599999999998</v>
      </c>
      <c r="B23" s="6">
        <f>ROUND(A23,3)</f>
        <v>35.613999999999997</v>
      </c>
      <c r="C23" s="6">
        <f>ROUND(A23,2)</f>
        <v>35.61</v>
      </c>
      <c r="E23" s="47" t="s">
        <v>31</v>
      </c>
      <c r="F23" s="47"/>
    </row>
    <row r="24" spans="1:6" x14ac:dyDescent="0.3">
      <c r="A24" s="6">
        <v>65.3917</v>
      </c>
      <c r="B24" s="6">
        <f t="shared" ref="B24:B26" si="12">ROUND(A24,3)</f>
        <v>65.391999999999996</v>
      </c>
      <c r="C24" s="6">
        <f t="shared" ref="C24:C25" si="13">ROUND(A24,2)</f>
        <v>65.39</v>
      </c>
      <c r="E24" s="6" t="s">
        <v>32</v>
      </c>
      <c r="F24" s="6">
        <f>LEN(E24)</f>
        <v>5</v>
      </c>
    </row>
    <row r="25" spans="1:6" x14ac:dyDescent="0.3">
      <c r="A25" s="6">
        <v>89.657200000000003</v>
      </c>
      <c r="B25" s="6">
        <f t="shared" si="12"/>
        <v>89.656999999999996</v>
      </c>
      <c r="C25" s="6">
        <f t="shared" si="13"/>
        <v>89.66</v>
      </c>
      <c r="E25" s="6" t="s">
        <v>33</v>
      </c>
      <c r="F25" s="6">
        <f>LEN(E25)</f>
        <v>11</v>
      </c>
    </row>
    <row r="26" spans="1:6" x14ac:dyDescent="0.3">
      <c r="A26" s="6">
        <v>65.996799999999993</v>
      </c>
      <c r="B26" s="6">
        <f t="shared" si="12"/>
        <v>65.997</v>
      </c>
      <c r="C26" s="6">
        <f>ROUND(A26,2)</f>
        <v>66</v>
      </c>
    </row>
    <row r="29" spans="1:6" x14ac:dyDescent="0.3">
      <c r="A29" s="47" t="s">
        <v>39</v>
      </c>
      <c r="B29" s="47"/>
      <c r="C29" s="47"/>
      <c r="D29" s="47"/>
    </row>
    <row r="30" spans="1:6" x14ac:dyDescent="0.3">
      <c r="A30" s="7" t="s">
        <v>36</v>
      </c>
      <c r="B30" s="7" t="s">
        <v>37</v>
      </c>
      <c r="C30" s="7" t="s">
        <v>38</v>
      </c>
      <c r="D30" s="7" t="s">
        <v>0</v>
      </c>
    </row>
    <row r="31" spans="1:6" x14ac:dyDescent="0.3">
      <c r="A31" s="9">
        <v>20229304332564</v>
      </c>
      <c r="B31" s="7" t="str">
        <f>LEFT(A31,4)</f>
        <v>2022</v>
      </c>
      <c r="C31" s="7" t="str">
        <f>MID(A31,5,4)</f>
        <v>9304</v>
      </c>
      <c r="D31" s="7" t="str">
        <f>RIGHT(A31,6)</f>
        <v>332564</v>
      </c>
    </row>
    <row r="32" spans="1:6" x14ac:dyDescent="0.3">
      <c r="A32" s="6"/>
      <c r="B32" s="6"/>
      <c r="C32" s="6"/>
      <c r="D32" s="6"/>
    </row>
    <row r="33" spans="1:18" x14ac:dyDescent="0.3">
      <c r="A33" s="10" t="s">
        <v>35</v>
      </c>
      <c r="B33" s="10" t="str">
        <f>LEFT(A33,1)</f>
        <v>I</v>
      </c>
      <c r="C33" s="10" t="str">
        <f>MID(A33,3,4)</f>
        <v>Love</v>
      </c>
      <c r="D33" s="10" t="str">
        <f>RIGHT(A33,10)</f>
        <v>Bangladesh</v>
      </c>
    </row>
    <row r="36" spans="1:18" x14ac:dyDescent="0.3">
      <c r="A36" s="11" t="s">
        <v>40</v>
      </c>
      <c r="B36" s="12">
        <v>45356.932986111111</v>
      </c>
      <c r="D36" s="13">
        <v>45691.020856481482</v>
      </c>
    </row>
    <row r="37" spans="1:18" x14ac:dyDescent="0.3">
      <c r="A37" s="6" t="s">
        <v>41</v>
      </c>
      <c r="B37" s="6">
        <f>HOUR(B36)</f>
        <v>22</v>
      </c>
    </row>
    <row r="38" spans="1:18" x14ac:dyDescent="0.3">
      <c r="A38" s="6" t="s">
        <v>42</v>
      </c>
      <c r="B38" s="6">
        <f>MINUTE(B36)</f>
        <v>23</v>
      </c>
    </row>
    <row r="39" spans="1:18" x14ac:dyDescent="0.3">
      <c r="A39" s="6" t="s">
        <v>43</v>
      </c>
      <c r="B39" s="6">
        <f>SECOND(B36)</f>
        <v>30</v>
      </c>
    </row>
    <row r="40" spans="1:18" x14ac:dyDescent="0.3">
      <c r="A40" s="6" t="s">
        <v>44</v>
      </c>
      <c r="B40" s="6">
        <f>MONTH(B36)</f>
        <v>3</v>
      </c>
    </row>
    <row r="41" spans="1:18" x14ac:dyDescent="0.3">
      <c r="A41" s="6" t="s">
        <v>45</v>
      </c>
      <c r="B41" s="6">
        <f>DAY(B36)</f>
        <v>5</v>
      </c>
    </row>
    <row r="42" spans="1:18" x14ac:dyDescent="0.3">
      <c r="A42" s="6" t="s">
        <v>37</v>
      </c>
      <c r="B42" s="6">
        <f>YEAR(B36)</f>
        <v>2024</v>
      </c>
    </row>
    <row r="45" spans="1:18" x14ac:dyDescent="0.3">
      <c r="F45" s="44" t="s">
        <v>67</v>
      </c>
      <c r="G45" s="44"/>
      <c r="H45" s="44"/>
      <c r="I45" s="44"/>
      <c r="J45" s="44"/>
      <c r="K45" s="44"/>
      <c r="L45" s="44" t="s">
        <v>53</v>
      </c>
      <c r="M45" s="44"/>
      <c r="N45" s="44"/>
      <c r="O45" s="44"/>
      <c r="P45" s="44"/>
      <c r="Q45" s="44"/>
      <c r="R45"/>
    </row>
    <row r="46" spans="1:18" x14ac:dyDescent="0.3"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/>
    </row>
    <row r="47" spans="1:18" x14ac:dyDescent="0.3"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/>
    </row>
    <row r="48" spans="1:18" x14ac:dyDescent="0.3"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/>
    </row>
    <row r="49" spans="2:18" x14ac:dyDescent="0.3"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/>
    </row>
    <row r="50" spans="2:18" ht="15" thickBot="1" x14ac:dyDescent="0.35">
      <c r="F50" s="45" t="s">
        <v>66</v>
      </c>
      <c r="G50" s="45"/>
      <c r="H50" s="45"/>
      <c r="I50" s="45"/>
      <c r="J50" s="45"/>
      <c r="K50" s="45"/>
      <c r="L50" s="46" t="s">
        <v>64</v>
      </c>
      <c r="M50" s="46"/>
      <c r="N50" s="46"/>
      <c r="O50" s="46"/>
      <c r="P50" s="46"/>
      <c r="Q50" s="46"/>
      <c r="R50"/>
    </row>
    <row r="51" spans="2:18" x14ac:dyDescent="0.3">
      <c r="B51" s="16" t="s">
        <v>54</v>
      </c>
      <c r="C51" s="17" t="s">
        <v>55</v>
      </c>
      <c r="D51" s="17" t="s">
        <v>56</v>
      </c>
      <c r="E51" s="18" t="s">
        <v>65</v>
      </c>
      <c r="F51" s="45"/>
      <c r="G51" s="45"/>
      <c r="H51" s="45"/>
      <c r="I51" s="45"/>
      <c r="J51" s="45"/>
      <c r="K51" s="45"/>
      <c r="L51" s="46"/>
      <c r="M51" s="46"/>
      <c r="N51" s="46"/>
      <c r="O51" s="46"/>
      <c r="P51" s="46"/>
      <c r="Q51" s="46"/>
      <c r="R51"/>
    </row>
    <row r="52" spans="2:18" x14ac:dyDescent="0.3">
      <c r="B52" s="19" t="s">
        <v>57</v>
      </c>
      <c r="C52" s="6">
        <v>12</v>
      </c>
      <c r="D52" s="6" t="s">
        <v>61</v>
      </c>
      <c r="E52" s="20">
        <f>IF(C52&lt;10,1,IF(C52&lt;20,2,IF(C52&lt;30,3,IF(C52&lt;40,4,"Out of Range"))))</f>
        <v>2</v>
      </c>
      <c r="F52" s="45"/>
      <c r="G52" s="45"/>
      <c r="H52" s="45"/>
      <c r="I52" s="45"/>
      <c r="J52" s="45"/>
      <c r="K52" s="45"/>
      <c r="L52" s="46"/>
      <c r="M52" s="46"/>
      <c r="N52" s="46"/>
      <c r="O52" s="46"/>
      <c r="P52" s="46"/>
      <c r="Q52" s="46"/>
      <c r="R52"/>
    </row>
    <row r="53" spans="2:18" x14ac:dyDescent="0.3">
      <c r="B53" s="19" t="s">
        <v>57</v>
      </c>
      <c r="C53" s="6">
        <v>45</v>
      </c>
      <c r="D53" s="6" t="s">
        <v>62</v>
      </c>
      <c r="E53" s="20" t="str">
        <f t="shared" ref="E53:E56" si="14">IF(C53&lt;10,1,IF(C53&lt;20,2,IF(C53&lt;30,3,IF(C53&lt;40,4,"Out of Range"))))</f>
        <v>Out of Range</v>
      </c>
      <c r="F53" s="45"/>
      <c r="G53" s="45"/>
      <c r="H53" s="45"/>
      <c r="I53" s="45"/>
      <c r="J53" s="45"/>
      <c r="K53" s="45"/>
      <c r="L53" s="46"/>
      <c r="M53" s="46"/>
      <c r="N53" s="46"/>
      <c r="O53" s="46"/>
      <c r="P53" s="46"/>
      <c r="Q53" s="46"/>
      <c r="R53"/>
    </row>
    <row r="54" spans="2:18" x14ac:dyDescent="0.3">
      <c r="B54" s="19" t="s">
        <v>58</v>
      </c>
      <c r="C54" s="6">
        <v>36</v>
      </c>
      <c r="D54" s="6" t="s">
        <v>61</v>
      </c>
      <c r="E54" s="20">
        <f t="shared" si="14"/>
        <v>4</v>
      </c>
      <c r="F54" s="45"/>
      <c r="G54" s="45"/>
      <c r="H54" s="45"/>
      <c r="I54" s="45"/>
      <c r="J54" s="45"/>
      <c r="K54" s="45"/>
      <c r="L54" s="46"/>
      <c r="M54" s="46"/>
      <c r="N54" s="46"/>
      <c r="O54" s="46"/>
      <c r="P54" s="46"/>
      <c r="Q54" s="46"/>
      <c r="R54"/>
    </row>
    <row r="55" spans="2:18" x14ac:dyDescent="0.3">
      <c r="B55" s="19" t="s">
        <v>59</v>
      </c>
      <c r="C55" s="6">
        <v>10</v>
      </c>
      <c r="D55" s="6" t="s">
        <v>62</v>
      </c>
      <c r="E55" s="20">
        <f t="shared" si="14"/>
        <v>2</v>
      </c>
      <c r="F55" s="44" t="s">
        <v>63</v>
      </c>
      <c r="G55" s="44"/>
      <c r="H55" s="44"/>
      <c r="I55" s="44"/>
      <c r="J55" s="44"/>
      <c r="K55" s="44"/>
      <c r="L55" s="44" t="s">
        <v>63</v>
      </c>
      <c r="M55" s="44"/>
      <c r="N55" s="44"/>
      <c r="O55" s="44"/>
      <c r="P55" s="44"/>
      <c r="Q55" s="44"/>
      <c r="R55"/>
    </row>
    <row r="56" spans="2:18" ht="15" thickBot="1" x14ac:dyDescent="0.35">
      <c r="B56" s="21" t="s">
        <v>60</v>
      </c>
      <c r="C56" s="22">
        <v>3</v>
      </c>
      <c r="D56" s="22" t="s">
        <v>61</v>
      </c>
      <c r="E56" s="20">
        <f t="shared" si="14"/>
        <v>1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/>
    </row>
    <row r="57" spans="2:18" x14ac:dyDescent="0.3"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/>
    </row>
    <row r="58" spans="2:18" x14ac:dyDescent="0.3"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/>
    </row>
    <row r="59" spans="2:18" x14ac:dyDescent="0.3"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/>
    </row>
  </sheetData>
  <mergeCells count="14">
    <mergeCell ref="A1:H1"/>
    <mergeCell ref="A8:J8"/>
    <mergeCell ref="A14:D14"/>
    <mergeCell ref="A19:B19"/>
    <mergeCell ref="D19:E19"/>
    <mergeCell ref="E23:F23"/>
    <mergeCell ref="A22:C22"/>
    <mergeCell ref="A29:D29"/>
    <mergeCell ref="F45:K49"/>
    <mergeCell ref="F50:K54"/>
    <mergeCell ref="F55:K59"/>
    <mergeCell ref="L50:Q54"/>
    <mergeCell ref="L55:Q59"/>
    <mergeCell ref="L45:Q4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D3BF-73AE-4D45-8B8C-17D32294ED6E}">
  <dimension ref="D4:D17"/>
  <sheetViews>
    <sheetView zoomScaleNormal="100" workbookViewId="0">
      <selection activeCell="G15" sqref="G15"/>
    </sheetView>
  </sheetViews>
  <sheetFormatPr defaultRowHeight="14.4" x14ac:dyDescent="0.3"/>
  <cols>
    <col min="4" max="4" width="27.21875" customWidth="1"/>
  </cols>
  <sheetData>
    <row r="4" spans="4:4" x14ac:dyDescent="0.3">
      <c r="D4" s="5" t="s">
        <v>92</v>
      </c>
    </row>
    <row r="5" spans="4:4" x14ac:dyDescent="0.3">
      <c r="D5" s="5" t="str">
        <f>CONCATENATE('Basic - 02'!C4," ",'Basic - 02'!D4)</f>
        <v>Palash Kumar Sen</v>
      </c>
    </row>
    <row r="6" spans="4:4" x14ac:dyDescent="0.3">
      <c r="D6" s="5" t="str">
        <f>CONCATENATE('Basic - 02'!C5," ",'Basic - 02'!D5)</f>
        <v>Moin Shahed Ahmed</v>
      </c>
    </row>
    <row r="7" spans="4:4" x14ac:dyDescent="0.3">
      <c r="D7" s="5" t="str">
        <f>CONCATENATE('Basic - 02'!C6," ",'Basic - 02'!D6)</f>
        <v>Md Salman  Rahman</v>
      </c>
    </row>
    <row r="8" spans="4:4" x14ac:dyDescent="0.3">
      <c r="D8" s="5" t="str">
        <f>CONCATENATE('Basic - 02'!C7," ",'Basic - 02'!D7)</f>
        <v>Md Motiur Rahman</v>
      </c>
    </row>
    <row r="9" spans="4:4" x14ac:dyDescent="0.3">
      <c r="D9" s="5" t="str">
        <f>CONCATENATE('Basic - 02'!C8," ",'Basic - 02'!D8)</f>
        <v>Pabitra Kumar Mondal</v>
      </c>
    </row>
    <row r="10" spans="4:4" x14ac:dyDescent="0.3">
      <c r="D10" s="5" t="str">
        <f>CONCATENATE('Basic - 02'!C9," ",'Basic - 02'!D9)</f>
        <v>Bipro Dash Sarker</v>
      </c>
    </row>
    <row r="11" spans="4:4" x14ac:dyDescent="0.3">
      <c r="D11" s="5" t="str">
        <f>CONCATENATE('Basic - 02'!C10," ",'Basic - 02'!D10)</f>
        <v>M. Yasser Arafat</v>
      </c>
    </row>
    <row r="12" spans="4:4" x14ac:dyDescent="0.3">
      <c r="D12" s="5" t="str">
        <f>CONCATENATE('Basic - 02'!C11," ",'Basic - 02'!D11)</f>
        <v>Md. Rakib Uddin</v>
      </c>
    </row>
    <row r="13" spans="4:4" x14ac:dyDescent="0.3">
      <c r="D13" s="5" t="str">
        <f>CONCATENATE('Basic - 02'!C12," ",'Basic - 02'!D12)</f>
        <v>Md. Abul  Hasnat</v>
      </c>
    </row>
    <row r="14" spans="4:4" x14ac:dyDescent="0.3">
      <c r="D14" s="5" t="str">
        <f>CONCATENATE('Basic - 02'!C13," ",'Basic - 02'!D13)</f>
        <v>Al  Mamun</v>
      </c>
    </row>
    <row r="15" spans="4:4" x14ac:dyDescent="0.3">
      <c r="D15" t="str">
        <f>CONCATENATE('Basic - 02'!C14," ",'Basic - 02'!D14)</f>
        <v xml:space="preserve"> </v>
      </c>
    </row>
    <row r="16" spans="4:4" x14ac:dyDescent="0.3">
      <c r="D16" t="str">
        <f>CONCATENATE('Basic - 02'!C15," ",'Basic - 02'!D15)</f>
        <v xml:space="preserve"> </v>
      </c>
    </row>
    <row r="17" spans="4:4" x14ac:dyDescent="0.3">
      <c r="D17" t="str">
        <f>CONCATENATE('Basic - 02'!C16," ",'Basic - 02'!D16)</f>
        <v xml:space="preserve">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3:G13"/>
  <sheetViews>
    <sheetView zoomScale="115" zoomScaleNormal="115" workbookViewId="0">
      <selection activeCell="E16" sqref="E16"/>
    </sheetView>
  </sheetViews>
  <sheetFormatPr defaultRowHeight="14.4" x14ac:dyDescent="0.3"/>
  <cols>
    <col min="2" max="2" width="8.77734375" style="5"/>
    <col min="3" max="3" width="14.44140625" customWidth="1"/>
    <col min="4" max="4" width="12.5546875" customWidth="1"/>
    <col min="5" max="5" width="23" customWidth="1"/>
    <col min="6" max="6" width="10.77734375" customWidth="1"/>
    <col min="7" max="7" width="10.5546875" customWidth="1"/>
  </cols>
  <sheetData>
    <row r="3" spans="2:7" s="1" customFormat="1" ht="15.6" x14ac:dyDescent="0.3">
      <c r="B3" s="4" t="s">
        <v>0</v>
      </c>
      <c r="C3" s="2" t="s">
        <v>5</v>
      </c>
      <c r="D3" s="2" t="s">
        <v>6</v>
      </c>
      <c r="E3" s="2" t="s">
        <v>3</v>
      </c>
      <c r="F3" s="2" t="s">
        <v>1</v>
      </c>
      <c r="G3" s="2" t="s">
        <v>2</v>
      </c>
    </row>
    <row r="4" spans="2:7" x14ac:dyDescent="0.3">
      <c r="B4" s="5">
        <v>1</v>
      </c>
      <c r="C4" t="s">
        <v>7</v>
      </c>
      <c r="D4" t="s">
        <v>8</v>
      </c>
      <c r="E4" t="str">
        <f>_xlfn.CONCAT(C4, " ",D4)</f>
        <v>Palash Kumar Sen</v>
      </c>
      <c r="F4" s="5" t="s">
        <v>26</v>
      </c>
      <c r="G4" s="5" t="s">
        <v>4</v>
      </c>
    </row>
    <row r="5" spans="2:7" x14ac:dyDescent="0.3">
      <c r="B5" s="5">
        <v>2</v>
      </c>
      <c r="C5" t="s">
        <v>9</v>
      </c>
      <c r="D5" t="s">
        <v>10</v>
      </c>
      <c r="E5" t="str">
        <f t="shared" ref="E5:E13" si="0">_xlfn.CONCAT(C5, " ",D5)</f>
        <v>Moin Shahed Ahmed</v>
      </c>
      <c r="F5" s="5" t="s">
        <v>26</v>
      </c>
      <c r="G5" s="5" t="s">
        <v>4</v>
      </c>
    </row>
    <row r="6" spans="2:7" x14ac:dyDescent="0.3">
      <c r="B6" s="5">
        <v>3</v>
      </c>
      <c r="C6" t="s">
        <v>11</v>
      </c>
      <c r="D6" t="s">
        <v>12</v>
      </c>
      <c r="E6" t="str">
        <f t="shared" si="0"/>
        <v>Md Salman  Rahman</v>
      </c>
      <c r="F6" s="5" t="s">
        <v>26</v>
      </c>
      <c r="G6" s="5" t="s">
        <v>4</v>
      </c>
    </row>
    <row r="7" spans="2:7" x14ac:dyDescent="0.3">
      <c r="B7" s="5">
        <v>4</v>
      </c>
      <c r="C7" t="s">
        <v>13</v>
      </c>
      <c r="D7" t="s">
        <v>12</v>
      </c>
      <c r="E7" t="str">
        <f t="shared" si="0"/>
        <v>Md Motiur Rahman</v>
      </c>
      <c r="F7" s="5" t="s">
        <v>26</v>
      </c>
      <c r="G7" s="5" t="s">
        <v>4</v>
      </c>
    </row>
    <row r="8" spans="2:7" x14ac:dyDescent="0.3">
      <c r="B8" s="5">
        <v>5</v>
      </c>
      <c r="C8" t="s">
        <v>14</v>
      </c>
      <c r="D8" t="s">
        <v>15</v>
      </c>
      <c r="E8" t="str">
        <f t="shared" si="0"/>
        <v>Pabitra Kumar Mondal</v>
      </c>
      <c r="F8" s="5" t="s">
        <v>26</v>
      </c>
      <c r="G8" s="5" t="s">
        <v>4</v>
      </c>
    </row>
    <row r="9" spans="2:7" x14ac:dyDescent="0.3">
      <c r="B9" s="5">
        <v>6</v>
      </c>
      <c r="C9" t="s">
        <v>16</v>
      </c>
      <c r="D9" t="s">
        <v>17</v>
      </c>
      <c r="E9" t="str">
        <f t="shared" si="0"/>
        <v>Bipro Dash Sarker</v>
      </c>
      <c r="F9" s="5" t="s">
        <v>26</v>
      </c>
      <c r="G9" s="5" t="s">
        <v>4</v>
      </c>
    </row>
    <row r="10" spans="2:7" x14ac:dyDescent="0.3">
      <c r="B10" s="5">
        <v>7</v>
      </c>
      <c r="C10" t="s">
        <v>18</v>
      </c>
      <c r="D10" t="s">
        <v>19</v>
      </c>
      <c r="E10" t="str">
        <f t="shared" si="0"/>
        <v>M. Yasser Arafat</v>
      </c>
      <c r="F10" s="5" t="s">
        <v>26</v>
      </c>
      <c r="G10" s="5" t="s">
        <v>4</v>
      </c>
    </row>
    <row r="11" spans="2:7" x14ac:dyDescent="0.3">
      <c r="B11" s="5">
        <v>8</v>
      </c>
      <c r="C11" t="s">
        <v>20</v>
      </c>
      <c r="D11" t="s">
        <v>21</v>
      </c>
      <c r="E11" t="str">
        <f t="shared" si="0"/>
        <v>Md. Rakib Uddin</v>
      </c>
      <c r="F11" s="5" t="s">
        <v>26</v>
      </c>
      <c r="G11" s="5" t="s">
        <v>4</v>
      </c>
    </row>
    <row r="12" spans="2:7" x14ac:dyDescent="0.3">
      <c r="B12" s="5">
        <v>9</v>
      </c>
      <c r="C12" t="s">
        <v>22</v>
      </c>
      <c r="D12" t="s">
        <v>23</v>
      </c>
      <c r="E12" t="str">
        <f t="shared" si="0"/>
        <v>Md. Abul  Hasnat</v>
      </c>
      <c r="F12" s="5" t="s">
        <v>26</v>
      </c>
      <c r="G12" s="5" t="s">
        <v>4</v>
      </c>
    </row>
    <row r="13" spans="2:7" x14ac:dyDescent="0.3">
      <c r="B13" s="5">
        <v>10</v>
      </c>
      <c r="C13" t="s">
        <v>24</v>
      </c>
      <c r="D13" t="s">
        <v>25</v>
      </c>
      <c r="E13" t="str">
        <f t="shared" si="0"/>
        <v>Al  Mamun</v>
      </c>
      <c r="F13" s="5" t="s">
        <v>26</v>
      </c>
      <c r="G13" s="5" t="s">
        <v>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4166-0BE3-4838-83D9-D466133EDED3}">
  <dimension ref="A1:K20"/>
  <sheetViews>
    <sheetView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9.77734375" bestFit="1" customWidth="1"/>
    <col min="3" max="3" width="16.109375" bestFit="1" customWidth="1"/>
    <col min="4" max="4" width="13" bestFit="1" customWidth="1"/>
    <col min="5" max="5" width="9.5546875" bestFit="1" customWidth="1"/>
    <col min="11" max="11" width="16.6640625" bestFit="1" customWidth="1"/>
  </cols>
  <sheetData>
    <row r="1" spans="1:11" x14ac:dyDescent="0.3">
      <c r="A1" t="s">
        <v>45</v>
      </c>
      <c r="B1" t="s">
        <v>44</v>
      </c>
      <c r="C1" t="s">
        <v>125</v>
      </c>
      <c r="D1" t="s">
        <v>124</v>
      </c>
      <c r="E1" t="s">
        <v>123</v>
      </c>
      <c r="F1" t="s">
        <v>122</v>
      </c>
      <c r="G1" t="s">
        <v>121</v>
      </c>
    </row>
    <row r="2" spans="1:11" x14ac:dyDescent="0.3">
      <c r="A2" t="s">
        <v>120</v>
      </c>
      <c r="B2" t="s">
        <v>119</v>
      </c>
      <c r="C2">
        <v>20</v>
      </c>
      <c r="D2" t="s">
        <v>118</v>
      </c>
      <c r="E2" s="55">
        <v>45381</v>
      </c>
      <c r="F2" t="s">
        <v>111</v>
      </c>
      <c r="G2" s="5" t="s">
        <v>97</v>
      </c>
    </row>
    <row r="3" spans="1:11" x14ac:dyDescent="0.3">
      <c r="A3" t="s">
        <v>117</v>
      </c>
      <c r="B3" t="s">
        <v>116</v>
      </c>
      <c r="C3">
        <v>20</v>
      </c>
      <c r="D3" t="s">
        <v>115</v>
      </c>
      <c r="F3" t="s">
        <v>114</v>
      </c>
      <c r="G3" s="5" t="s">
        <v>96</v>
      </c>
    </row>
    <row r="4" spans="1:11" x14ac:dyDescent="0.3">
      <c r="A4" t="s">
        <v>113</v>
      </c>
      <c r="B4" t="s">
        <v>112</v>
      </c>
      <c r="C4">
        <v>10</v>
      </c>
      <c r="F4" t="s">
        <v>111</v>
      </c>
      <c r="G4" s="5"/>
      <c r="I4" t="s">
        <v>97</v>
      </c>
    </row>
    <row r="5" spans="1:11" x14ac:dyDescent="0.3">
      <c r="A5" t="s">
        <v>110</v>
      </c>
      <c r="B5" t="s">
        <v>109</v>
      </c>
      <c r="C5">
        <v>30</v>
      </c>
      <c r="G5" s="5"/>
      <c r="I5" t="s">
        <v>96</v>
      </c>
    </row>
    <row r="6" spans="1:11" x14ac:dyDescent="0.3">
      <c r="A6" t="s">
        <v>108</v>
      </c>
      <c r="B6" t="s">
        <v>107</v>
      </c>
      <c r="C6">
        <v>100</v>
      </c>
      <c r="G6" s="5"/>
      <c r="I6" t="s">
        <v>95</v>
      </c>
    </row>
    <row r="7" spans="1:11" x14ac:dyDescent="0.3">
      <c r="A7" t="s">
        <v>106</v>
      </c>
      <c r="B7" t="s">
        <v>105</v>
      </c>
      <c r="C7">
        <v>90</v>
      </c>
      <c r="G7" s="5"/>
      <c r="I7" t="s">
        <v>94</v>
      </c>
    </row>
    <row r="8" spans="1:11" x14ac:dyDescent="0.3">
      <c r="A8" t="s">
        <v>104</v>
      </c>
      <c r="B8" t="s">
        <v>103</v>
      </c>
      <c r="C8">
        <v>80</v>
      </c>
      <c r="G8" s="5"/>
      <c r="I8" t="s">
        <v>93</v>
      </c>
      <c r="K8" s="78">
        <v>12000.002506000001</v>
      </c>
    </row>
    <row r="9" spans="1:11" x14ac:dyDescent="0.3">
      <c r="B9" t="s">
        <v>102</v>
      </c>
      <c r="G9" s="5"/>
    </row>
    <row r="10" spans="1:11" x14ac:dyDescent="0.3">
      <c r="B10" t="s">
        <v>101</v>
      </c>
      <c r="G10" s="5"/>
    </row>
    <row r="11" spans="1:11" x14ac:dyDescent="0.3">
      <c r="B11" t="s">
        <v>100</v>
      </c>
      <c r="G11" s="5"/>
    </row>
    <row r="12" spans="1:11" x14ac:dyDescent="0.3">
      <c r="B12" t="s">
        <v>99</v>
      </c>
      <c r="G12" s="5"/>
    </row>
    <row r="13" spans="1:11" x14ac:dyDescent="0.3">
      <c r="B13" t="s">
        <v>98</v>
      </c>
      <c r="G13" s="5"/>
    </row>
    <row r="14" spans="1:11" x14ac:dyDescent="0.3">
      <c r="A14" t="s">
        <v>48</v>
      </c>
      <c r="C14">
        <f>SUBTOTAL(102,Table1[Whole Number])</f>
        <v>7</v>
      </c>
      <c r="G14" s="5">
        <f>SUBTOTAL(103,Table1[Mobile List])</f>
        <v>2</v>
      </c>
    </row>
    <row r="18" spans="2:7" x14ac:dyDescent="0.3">
      <c r="G18" s="77"/>
    </row>
    <row r="20" spans="2:7" x14ac:dyDescent="0.3">
      <c r="B20">
        <v>34</v>
      </c>
    </row>
  </sheetData>
  <conditionalFormatting sqref="C2: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expression" dxfId="0" priority="1">
      <formula>$B$20&gt;33</formula>
    </cfRule>
  </conditionalFormatting>
  <dataValidations count="6">
    <dataValidation type="list" allowBlank="1" showInputMessage="1" showErrorMessage="1" sqref="F2:F13" xr:uid="{467E5ABD-C818-4BF5-AD07-748E311666CA}">
      <formula1>"Banana, Orange, Apple, Guava"</formula1>
    </dataValidation>
    <dataValidation type="date" allowBlank="1" showInputMessage="1" showErrorMessage="1" promptTitle="date" prompt="Please Enter a date" sqref="E2:E13" xr:uid="{F380B6CD-2431-469F-B5A5-13A898D3C55B}">
      <formula1>42370</formula1>
      <formula2>45658</formula2>
    </dataValidation>
    <dataValidation type="textLength" allowBlank="1" showInputMessage="1" showErrorMessage="1" sqref="D2:D13" xr:uid="{400B17DC-5425-46CA-A4EE-8DE39F2B6E71}">
      <formula1>3</formula1>
      <formula2>5</formula2>
    </dataValidation>
    <dataValidation type="whole" allowBlank="1" showInputMessage="1" showErrorMessage="1" errorTitle="error" error="the error" sqref="C2:C13" xr:uid="{BB0F11FC-795A-44BD-BCA7-E0018A430765}">
      <formula1>10</formula1>
      <formula2>100</formula2>
    </dataValidation>
    <dataValidation type="whole" allowBlank="1" showInputMessage="1" showErrorMessage="1" sqref="C1" xr:uid="{B74F520C-1197-4519-8E98-99AA2CE9EFD1}">
      <formula1>10</formula1>
      <formula2>100</formula2>
    </dataValidation>
    <dataValidation type="list" allowBlank="1" showInputMessage="1" showErrorMessage="1" sqref="G2:G13" xr:uid="{E40A7924-56F3-464B-ACB0-6F4C9B9F9A7E}">
      <formula1>$I$4:$I$8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B517-DBCA-44E9-B6FC-4C1C610E1654}">
  <sheetPr codeName="Sheet3"/>
  <dimension ref="B4:L26"/>
  <sheetViews>
    <sheetView topLeftCell="A15" zoomScale="130" zoomScaleNormal="130" workbookViewId="0">
      <selection activeCell="H27" sqref="H27"/>
    </sheetView>
  </sheetViews>
  <sheetFormatPr defaultRowHeight="14.4" x14ac:dyDescent="0.3"/>
  <cols>
    <col min="4" max="4" width="9.6640625" customWidth="1"/>
  </cols>
  <sheetData>
    <row r="4" spans="2:12" ht="15.6" x14ac:dyDescent="0.3">
      <c r="B4" s="14" t="s">
        <v>0</v>
      </c>
      <c r="C4" s="14" t="s">
        <v>47</v>
      </c>
      <c r="D4" s="14" t="s">
        <v>52</v>
      </c>
      <c r="E4" s="14" t="s">
        <v>48</v>
      </c>
      <c r="F4" s="14" t="s">
        <v>49</v>
      </c>
      <c r="G4" s="14" t="s">
        <v>51</v>
      </c>
      <c r="H4" s="23"/>
    </row>
    <row r="5" spans="2:12" x14ac:dyDescent="0.3">
      <c r="B5" s="15">
        <v>1</v>
      </c>
      <c r="C5" s="15">
        <v>78</v>
      </c>
      <c r="D5" s="15">
        <v>0</v>
      </c>
      <c r="E5" s="15">
        <f>SUM(C5:D5)</f>
        <v>78</v>
      </c>
      <c r="F5" s="15" t="str">
        <f>IF(E5&lt;33,"F",IF(E5&lt;40,"D", IF(E5&lt;50,"C", IF(E5&lt;60,"B",IF(E5&lt;70,"A-", IF(E5&lt;80,"A","A+"))))))</f>
        <v>A</v>
      </c>
      <c r="G5" s="15">
        <f>IF(E5&lt;33,0,IF(E5&lt;40,1, IF(E5&lt;50,2, IF(E5&lt;60,3,IF(E5&lt;70,3.5, IF(E5&lt;80,4,5))))))</f>
        <v>4</v>
      </c>
      <c r="H5" s="5"/>
    </row>
    <row r="6" spans="2:12" x14ac:dyDescent="0.3">
      <c r="B6" s="15">
        <v>2</v>
      </c>
      <c r="C6" s="15">
        <v>55</v>
      </c>
      <c r="D6" s="15">
        <v>0</v>
      </c>
      <c r="E6" s="15">
        <f t="shared" ref="E6:E14" si="0">SUM(C6:D6)</f>
        <v>55</v>
      </c>
      <c r="F6" s="15" t="str">
        <f>IF(E6&lt;33,"F",IF(E6&lt;40,"D", IF(E6&lt;50,"C", IF(E6&lt;60,"B",IF(E6&lt;70,"A-", IF(E6&lt;80,"A","A+"))))))</f>
        <v>B</v>
      </c>
      <c r="G6" s="15">
        <f t="shared" ref="G6:G14" si="1">IF(E6&lt;33,0,IF(E6&lt;40,1, IF(E6&lt;50,2, IF(E6&lt;60,3,IF(E6&lt;70,3.5, IF(E6&lt;80,4,5))))))</f>
        <v>3</v>
      </c>
      <c r="H6" s="5"/>
      <c r="I6" s="49" t="s">
        <v>49</v>
      </c>
      <c r="J6" s="51" t="s">
        <v>68</v>
      </c>
      <c r="K6" s="51"/>
      <c r="L6" s="51"/>
    </row>
    <row r="7" spans="2:12" x14ac:dyDescent="0.3">
      <c r="B7" s="15">
        <v>3</v>
      </c>
      <c r="C7" s="15">
        <v>64</v>
      </c>
      <c r="D7" s="15">
        <v>0</v>
      </c>
      <c r="E7" s="15">
        <f t="shared" si="0"/>
        <v>64</v>
      </c>
      <c r="F7" s="15" t="str">
        <f t="shared" ref="F7:F14" si="2">IF(E7&lt;33,"F",IF(E7&lt;40,"D", IF(E7&lt;50,"C", IF(E7&lt;60,"B",IF(E7&lt;70,"A-", IF(E7&lt;80,"A","A+"))))))</f>
        <v>A-</v>
      </c>
      <c r="G7" s="15">
        <f t="shared" si="1"/>
        <v>3.5</v>
      </c>
      <c r="H7" s="5"/>
      <c r="I7" s="49"/>
      <c r="J7" s="51"/>
      <c r="K7" s="51"/>
      <c r="L7" s="51"/>
    </row>
    <row r="8" spans="2:12" x14ac:dyDescent="0.3">
      <c r="B8" s="15">
        <v>4</v>
      </c>
      <c r="C8" s="15">
        <v>53</v>
      </c>
      <c r="D8" s="15">
        <v>0</v>
      </c>
      <c r="E8" s="15">
        <f t="shared" si="0"/>
        <v>53</v>
      </c>
      <c r="F8" s="15" t="str">
        <f t="shared" si="2"/>
        <v>B</v>
      </c>
      <c r="G8" s="15">
        <f t="shared" si="1"/>
        <v>3</v>
      </c>
      <c r="H8" s="5"/>
      <c r="I8" s="49"/>
      <c r="J8" s="51"/>
      <c r="K8" s="51"/>
      <c r="L8" s="51"/>
    </row>
    <row r="9" spans="2:12" x14ac:dyDescent="0.3">
      <c r="B9" s="15">
        <v>5</v>
      </c>
      <c r="C9" s="15">
        <v>89</v>
      </c>
      <c r="D9" s="15">
        <v>0</v>
      </c>
      <c r="E9" s="15">
        <f t="shared" si="0"/>
        <v>89</v>
      </c>
      <c r="F9" s="15" t="str">
        <f t="shared" si="2"/>
        <v>A+</v>
      </c>
      <c r="G9" s="15">
        <f t="shared" si="1"/>
        <v>5</v>
      </c>
      <c r="H9" s="5"/>
      <c r="I9" s="49"/>
      <c r="J9" s="51"/>
      <c r="K9" s="51"/>
      <c r="L9" s="51"/>
    </row>
    <row r="10" spans="2:12" x14ac:dyDescent="0.3">
      <c r="B10" s="15">
        <v>6</v>
      </c>
      <c r="C10" s="15">
        <v>40</v>
      </c>
      <c r="D10" s="15">
        <v>0</v>
      </c>
      <c r="E10" s="15">
        <f t="shared" si="0"/>
        <v>40</v>
      </c>
      <c r="F10" s="15" t="str">
        <f t="shared" si="2"/>
        <v>C</v>
      </c>
      <c r="G10" s="15">
        <f t="shared" si="1"/>
        <v>2</v>
      </c>
      <c r="H10" s="5"/>
      <c r="I10" s="49"/>
      <c r="J10" s="51"/>
      <c r="K10" s="51"/>
      <c r="L10" s="51"/>
    </row>
    <row r="11" spans="2:12" x14ac:dyDescent="0.3">
      <c r="B11" s="15">
        <v>7</v>
      </c>
      <c r="C11" s="15">
        <v>77</v>
      </c>
      <c r="D11" s="15">
        <v>0</v>
      </c>
      <c r="E11" s="15">
        <f t="shared" si="0"/>
        <v>77</v>
      </c>
      <c r="F11" s="15" t="str">
        <f t="shared" si="2"/>
        <v>A</v>
      </c>
      <c r="G11" s="15">
        <f t="shared" si="1"/>
        <v>4</v>
      </c>
      <c r="H11" s="5"/>
      <c r="I11" s="50" t="s">
        <v>70</v>
      </c>
      <c r="J11" s="48" t="s">
        <v>69</v>
      </c>
      <c r="K11" s="48"/>
      <c r="L11" s="48"/>
    </row>
    <row r="12" spans="2:12" x14ac:dyDescent="0.3">
      <c r="B12" s="15">
        <v>8</v>
      </c>
      <c r="C12" s="15">
        <v>45</v>
      </c>
      <c r="D12" s="15">
        <v>0</v>
      </c>
      <c r="E12" s="15">
        <f t="shared" si="0"/>
        <v>45</v>
      </c>
      <c r="F12" s="15" t="str">
        <f t="shared" si="2"/>
        <v>C</v>
      </c>
      <c r="G12" s="15">
        <f t="shared" si="1"/>
        <v>2</v>
      </c>
      <c r="H12" s="5"/>
      <c r="I12" s="50"/>
      <c r="J12" s="48"/>
      <c r="K12" s="48"/>
      <c r="L12" s="48"/>
    </row>
    <row r="13" spans="2:12" x14ac:dyDescent="0.3">
      <c r="B13" s="15">
        <v>9</v>
      </c>
      <c r="C13" s="15">
        <v>22</v>
      </c>
      <c r="D13" s="15">
        <v>0</v>
      </c>
      <c r="E13" s="15">
        <f t="shared" si="0"/>
        <v>22</v>
      </c>
      <c r="F13" s="15" t="str">
        <f>IF(E13&lt;33,"F",IF(E13&lt;40,"D", IF(E13&lt;50,"C", IF(E13&lt;60,"B",IF(E13&lt;70,"A-", IF(E13&lt;80,"A","A+"))))))</f>
        <v>F</v>
      </c>
      <c r="G13" s="15">
        <f t="shared" si="1"/>
        <v>0</v>
      </c>
      <c r="H13" s="5"/>
      <c r="I13" s="50"/>
      <c r="J13" s="48"/>
      <c r="K13" s="48"/>
      <c r="L13" s="48"/>
    </row>
    <row r="14" spans="2:12" x14ac:dyDescent="0.3">
      <c r="B14" s="15">
        <v>10</v>
      </c>
      <c r="C14" s="15">
        <v>33</v>
      </c>
      <c r="D14" s="15">
        <v>0</v>
      </c>
      <c r="E14" s="15">
        <f t="shared" si="0"/>
        <v>33</v>
      </c>
      <c r="F14" s="15" t="str">
        <f t="shared" si="2"/>
        <v>D</v>
      </c>
      <c r="G14" s="15">
        <f t="shared" si="1"/>
        <v>1</v>
      </c>
      <c r="H14" s="5"/>
      <c r="I14" s="50"/>
      <c r="J14" s="48"/>
      <c r="K14" s="48"/>
      <c r="L14" s="48"/>
    </row>
    <row r="15" spans="2:12" x14ac:dyDescent="0.3">
      <c r="E15" s="41"/>
      <c r="F15" s="41"/>
      <c r="G15" s="41"/>
      <c r="H15" s="5"/>
      <c r="I15" s="50"/>
      <c r="J15" s="48"/>
      <c r="K15" s="48"/>
      <c r="L15" s="48"/>
    </row>
    <row r="17" spans="6:12" ht="20.399999999999999" customHeight="1" x14ac:dyDescent="0.3">
      <c r="F17" s="15" t="str">
        <f>LOOKUP(E5,{0,33,40,50,60,70,80},{"F","D","C","B","A-","A","A+"})</f>
        <v>A</v>
      </c>
      <c r="G17" s="15" t="str">
        <f>LOOKUP(E5,{0,33,40,50,60,70,80},{"0","1","2","3","3.5","4","5"})</f>
        <v>4</v>
      </c>
      <c r="I17" s="79" t="s">
        <v>144</v>
      </c>
      <c r="J17" s="79"/>
      <c r="K17" s="79"/>
      <c r="L17" s="79"/>
    </row>
    <row r="18" spans="6:12" ht="14.4" customHeight="1" x14ac:dyDescent="0.3">
      <c r="F18" s="15" t="str">
        <f>LOOKUP(E6,{0,33,40,50,60,70,80},{"F","D","C","B","A-","A","A+"})</f>
        <v>B</v>
      </c>
      <c r="G18" s="15" t="str">
        <f>LOOKUP(E6,{0,33,40,50,60,70,80},{"0","1","2","3","3.5","4","5"})</f>
        <v>3</v>
      </c>
      <c r="I18" s="79"/>
      <c r="J18" s="79"/>
      <c r="K18" s="79"/>
      <c r="L18" s="79"/>
    </row>
    <row r="19" spans="6:12" ht="14.4" customHeight="1" x14ac:dyDescent="0.3">
      <c r="F19" s="15" t="str">
        <f>LOOKUP(E7,{0,33,40,50,60,70,80},{"F","D","C","B","A-","A","A+"})</f>
        <v>A-</v>
      </c>
      <c r="G19" s="15" t="str">
        <f>LOOKUP(E7,{0,33,40,50,60,70,80},{"0","1","2","3","3.5","4","5"})</f>
        <v>3.5</v>
      </c>
      <c r="I19" s="79"/>
      <c r="J19" s="79"/>
      <c r="K19" s="79"/>
      <c r="L19" s="79"/>
    </row>
    <row r="20" spans="6:12" ht="14.4" customHeight="1" x14ac:dyDescent="0.3">
      <c r="F20" s="15" t="str">
        <f>LOOKUP(E8,{0,33,40,50,60,70,80},{"F","D","C","B","A-","A","A+"})</f>
        <v>B</v>
      </c>
      <c r="G20" s="15" t="str">
        <f>LOOKUP(E8,{0,33,40,50,60,70,80},{"0","1","2","3","3.5","4","5"})</f>
        <v>3</v>
      </c>
      <c r="I20" s="80"/>
      <c r="J20" s="80"/>
      <c r="K20" s="80"/>
      <c r="L20" s="80"/>
    </row>
    <row r="21" spans="6:12" ht="14.4" customHeight="1" x14ac:dyDescent="0.3">
      <c r="F21" s="15" t="str">
        <f>LOOKUP(E9,{0,33,40,50,60,70,80},{"F","D","C","B","A-","A","A+"})</f>
        <v>A+</v>
      </c>
      <c r="G21" s="15" t="str">
        <f>LOOKUP(E9,{0,33,40,50,60,70,80},{"0","1","2","3","3.5","4","5"})</f>
        <v>5</v>
      </c>
      <c r="I21" s="79" t="s">
        <v>145</v>
      </c>
      <c r="J21" s="79"/>
      <c r="K21" s="79"/>
      <c r="L21" s="79"/>
    </row>
    <row r="22" spans="6:12" ht="14.4" customHeight="1" x14ac:dyDescent="0.3">
      <c r="F22" s="15" t="str">
        <f>LOOKUP(E10,{0,33,40,50,60,70,80},{"F","D","C","B","A-","A","A+"})</f>
        <v>C</v>
      </c>
      <c r="G22" s="15" t="str">
        <f>LOOKUP(E10,{0,33,40,50,60,70,80},{"0","1","2","3","3.5","4","5"})</f>
        <v>2</v>
      </c>
      <c r="I22" s="79"/>
      <c r="J22" s="79"/>
      <c r="K22" s="79"/>
      <c r="L22" s="79"/>
    </row>
    <row r="23" spans="6:12" ht="14.4" customHeight="1" x14ac:dyDescent="0.3">
      <c r="F23" s="15" t="str">
        <f>LOOKUP(E11,{0,33,40,50,60,70,80},{"F","D","C","B","A-","A","A+"})</f>
        <v>A</v>
      </c>
      <c r="G23" s="15" t="str">
        <f>LOOKUP(E11,{0,33,40,50,60,70,80},{"0","1","2","3","3.5","4","5"})</f>
        <v>4</v>
      </c>
      <c r="I23" s="79"/>
      <c r="J23" s="79"/>
      <c r="K23" s="79"/>
      <c r="L23" s="79"/>
    </row>
    <row r="24" spans="6:12" x14ac:dyDescent="0.3">
      <c r="F24" s="15" t="str">
        <f>LOOKUP(E12,{0,33,40,50,60,70,80},{"F","D","C","B","A-","A","A+"})</f>
        <v>C</v>
      </c>
      <c r="G24" s="15" t="str">
        <f>LOOKUP(E12,{0,33,40,50,60,70,80},{"0","1","2","3","3.5","4","5"})</f>
        <v>2</v>
      </c>
    </row>
    <row r="25" spans="6:12" x14ac:dyDescent="0.3">
      <c r="F25" s="15" t="str">
        <f>LOOKUP(E13,{0,33,40,50,60,70,80},{"F","D","C","B","A-","A","A+"})</f>
        <v>F</v>
      </c>
      <c r="G25" s="15" t="str">
        <f>LOOKUP(E13,{0,33,40,50,60,70,80},{"0","1","2","3","3.5","4","5"})</f>
        <v>0</v>
      </c>
    </row>
    <row r="26" spans="6:12" x14ac:dyDescent="0.3">
      <c r="F26" s="15" t="str">
        <f>LOOKUP(E14,{0,33,40,50,60,70,80},{"F","D","C","B","A-","A","A+"})</f>
        <v>D</v>
      </c>
      <c r="G26" s="15" t="str">
        <f>LOOKUP(E14,{0,33,40,50,60,70,80},{"0","1","2","3","3.5","4","5"})</f>
        <v>1</v>
      </c>
    </row>
  </sheetData>
  <mergeCells count="6">
    <mergeCell ref="I21:L23"/>
    <mergeCell ref="I17:L19"/>
    <mergeCell ref="J11:L15"/>
    <mergeCell ref="I6:I10"/>
    <mergeCell ref="I11:I15"/>
    <mergeCell ref="J6:L10"/>
  </mergeCells>
  <pageMargins left="0.7" right="0.7" top="0.75" bottom="0.75" header="0.3" footer="0.3"/>
  <ignoredErrors>
    <ignoredError sqref="E5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B0BE-3E6D-42E3-9C02-A81268E7C24F}">
  <sheetPr codeName="Sheet4"/>
  <dimension ref="B4:G14"/>
  <sheetViews>
    <sheetView tabSelected="1" zoomScaleNormal="100" workbookViewId="0">
      <selection activeCell="G19" sqref="G19"/>
    </sheetView>
  </sheetViews>
  <sheetFormatPr defaultRowHeight="14.4" x14ac:dyDescent="0.3"/>
  <sheetData>
    <row r="4" spans="2:7" ht="15.6" x14ac:dyDescent="0.3">
      <c r="B4" s="14" t="s">
        <v>0</v>
      </c>
      <c r="C4" s="14" t="s">
        <v>47</v>
      </c>
      <c r="D4" s="14" t="s">
        <v>52</v>
      </c>
      <c r="E4" s="14" t="s">
        <v>48</v>
      </c>
      <c r="F4" s="14" t="s">
        <v>49</v>
      </c>
      <c r="G4" s="14" t="s">
        <v>51</v>
      </c>
    </row>
    <row r="5" spans="2:7" x14ac:dyDescent="0.3">
      <c r="B5" s="15">
        <v>1</v>
      </c>
      <c r="C5" s="15">
        <v>80</v>
      </c>
      <c r="D5" s="15">
        <v>0</v>
      </c>
      <c r="E5" s="15">
        <f t="shared" ref="E5:E14" si="0">SUM(C5:D5)</f>
        <v>80</v>
      </c>
      <c r="F5" s="15" t="str">
        <f t="shared" ref="F5:F14" si="1">IF(E5&lt;33,"F",IF(E5&lt;40,"D", IF(E5&lt;50,"C", IF(E5&lt;60,"B",IF(E5&lt;70,"A-", IF(E5&lt;80,"A","A+"))))))</f>
        <v>A+</v>
      </c>
      <c r="G5" s="15">
        <f t="shared" ref="G5:G14" si="2">IF(E5&lt;33,0,IF(E5&lt;40,1, IF(E5&lt;50,2, IF(E5&lt;60,3,IF(E5&lt;70,3.5, IF(E5&lt;80,4,5))))))</f>
        <v>5</v>
      </c>
    </row>
    <row r="6" spans="2:7" x14ac:dyDescent="0.3">
      <c r="B6" s="15">
        <v>2</v>
      </c>
      <c r="C6" s="15">
        <v>79</v>
      </c>
      <c r="D6" s="15">
        <v>0</v>
      </c>
      <c r="E6" s="15">
        <f t="shared" si="0"/>
        <v>79</v>
      </c>
      <c r="F6" s="15" t="str">
        <f t="shared" si="1"/>
        <v>A</v>
      </c>
      <c r="G6" s="15">
        <f t="shared" si="2"/>
        <v>4</v>
      </c>
    </row>
    <row r="7" spans="2:7" x14ac:dyDescent="0.3">
      <c r="B7" s="15">
        <v>3</v>
      </c>
      <c r="C7" s="15">
        <v>59</v>
      </c>
      <c r="D7" s="15">
        <v>0</v>
      </c>
      <c r="E7" s="15">
        <f t="shared" si="0"/>
        <v>59</v>
      </c>
      <c r="F7" s="15" t="str">
        <f t="shared" si="1"/>
        <v>B</v>
      </c>
      <c r="G7" s="15">
        <f t="shared" si="2"/>
        <v>3</v>
      </c>
    </row>
    <row r="8" spans="2:7" x14ac:dyDescent="0.3">
      <c r="B8" s="15">
        <v>4</v>
      </c>
      <c r="C8" s="15">
        <v>32</v>
      </c>
      <c r="D8" s="15">
        <v>0</v>
      </c>
      <c r="E8" s="15">
        <f t="shared" si="0"/>
        <v>32</v>
      </c>
      <c r="F8" s="15" t="str">
        <f t="shared" si="1"/>
        <v>F</v>
      </c>
      <c r="G8" s="15">
        <f t="shared" si="2"/>
        <v>0</v>
      </c>
    </row>
    <row r="9" spans="2:7" x14ac:dyDescent="0.3">
      <c r="B9" s="15">
        <v>5</v>
      </c>
      <c r="C9" s="15">
        <v>66</v>
      </c>
      <c r="D9" s="15">
        <v>0</v>
      </c>
      <c r="E9" s="15">
        <f t="shared" si="0"/>
        <v>66</v>
      </c>
      <c r="F9" s="15" t="str">
        <f t="shared" si="1"/>
        <v>A-</v>
      </c>
      <c r="G9" s="15">
        <f t="shared" si="2"/>
        <v>3.5</v>
      </c>
    </row>
    <row r="10" spans="2:7" x14ac:dyDescent="0.3">
      <c r="B10" s="15">
        <v>6</v>
      </c>
      <c r="C10" s="15">
        <v>89</v>
      </c>
      <c r="D10" s="15">
        <v>0</v>
      </c>
      <c r="E10" s="15">
        <f t="shared" si="0"/>
        <v>89</v>
      </c>
      <c r="F10" s="15" t="str">
        <f t="shared" si="1"/>
        <v>A+</v>
      </c>
      <c r="G10" s="15">
        <f t="shared" si="2"/>
        <v>5</v>
      </c>
    </row>
    <row r="11" spans="2:7" x14ac:dyDescent="0.3">
      <c r="B11" s="15">
        <v>7</v>
      </c>
      <c r="C11" s="15">
        <v>65</v>
      </c>
      <c r="D11" s="15">
        <v>0</v>
      </c>
      <c r="E11" s="15">
        <f t="shared" si="0"/>
        <v>65</v>
      </c>
      <c r="F11" s="15" t="str">
        <f t="shared" si="1"/>
        <v>A-</v>
      </c>
      <c r="G11" s="15">
        <f t="shared" si="2"/>
        <v>3.5</v>
      </c>
    </row>
    <row r="12" spans="2:7" x14ac:dyDescent="0.3">
      <c r="B12" s="15">
        <v>8</v>
      </c>
      <c r="C12" s="15">
        <v>15</v>
      </c>
      <c r="D12" s="15">
        <v>0</v>
      </c>
      <c r="E12" s="15">
        <f t="shared" si="0"/>
        <v>15</v>
      </c>
      <c r="F12" s="15" t="str">
        <f t="shared" si="1"/>
        <v>F</v>
      </c>
      <c r="G12" s="15">
        <f t="shared" si="2"/>
        <v>0</v>
      </c>
    </row>
    <row r="13" spans="2:7" x14ac:dyDescent="0.3">
      <c r="B13" s="15">
        <v>9</v>
      </c>
      <c r="C13" s="15">
        <v>2</v>
      </c>
      <c r="D13" s="15">
        <v>0</v>
      </c>
      <c r="E13" s="15">
        <f t="shared" si="0"/>
        <v>2</v>
      </c>
      <c r="F13" s="15" t="str">
        <f t="shared" si="1"/>
        <v>F</v>
      </c>
      <c r="G13" s="15">
        <f t="shared" si="2"/>
        <v>0</v>
      </c>
    </row>
    <row r="14" spans="2:7" x14ac:dyDescent="0.3">
      <c r="B14" s="15">
        <v>10</v>
      </c>
      <c r="C14" s="15">
        <v>65</v>
      </c>
      <c r="D14" s="15">
        <v>0</v>
      </c>
      <c r="E14" s="15">
        <f t="shared" si="0"/>
        <v>65</v>
      </c>
      <c r="F14" s="15" t="str">
        <f t="shared" si="1"/>
        <v>A-</v>
      </c>
      <c r="G14" s="15">
        <f t="shared" si="2"/>
        <v>3.5</v>
      </c>
    </row>
  </sheetData>
  <sortState xmlns:xlrd2="http://schemas.microsoft.com/office/spreadsheetml/2017/richdata2" ref="B5:G14">
    <sortCondition ref="B5:B14"/>
  </sortState>
  <pageMargins left="0.7" right="0.7" top="0.75" bottom="0.75" header="0.3" footer="0.3"/>
  <pageSetup orientation="portrait" r:id="rId1"/>
  <ignoredErrors>
    <ignoredError sqref="E5:E14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CA1B-8A31-4164-B181-4964F8835368}">
  <sheetPr codeName="Sheet5"/>
  <dimension ref="A1:G27"/>
  <sheetViews>
    <sheetView zoomScale="110" zoomScaleNormal="110" workbookViewId="0">
      <selection activeCell="E30" sqref="E30"/>
    </sheetView>
  </sheetViews>
  <sheetFormatPr defaultRowHeight="14.4" x14ac:dyDescent="0.3"/>
  <sheetData>
    <row r="1" spans="1:7" x14ac:dyDescent="0.3">
      <c r="A1" t="s">
        <v>46</v>
      </c>
    </row>
    <row r="4" spans="1:7" ht="15.6" x14ac:dyDescent="0.3">
      <c r="B4" s="14" t="s">
        <v>0</v>
      </c>
      <c r="C4" s="14" t="s">
        <v>47</v>
      </c>
      <c r="D4" s="14" t="s">
        <v>52</v>
      </c>
      <c r="E4" s="14" t="s">
        <v>48</v>
      </c>
      <c r="F4" s="14" t="s">
        <v>49</v>
      </c>
      <c r="G4" s="14" t="s">
        <v>51</v>
      </c>
    </row>
    <row r="5" spans="1:7" x14ac:dyDescent="0.3">
      <c r="B5" s="15">
        <v>4</v>
      </c>
      <c r="C5" s="15">
        <v>45</v>
      </c>
      <c r="D5" s="15">
        <v>21</v>
      </c>
      <c r="E5" s="15">
        <f t="shared" ref="E5:E14" si="0">SUM(C5:D5)</f>
        <v>66</v>
      </c>
      <c r="F5" s="15" t="str">
        <f t="shared" ref="F5:F14" si="1">IF(E5&lt;33,"F",IF(E5&lt;40,"D", IF(E5&lt;50,"C", IF(E5&lt;60,"B",IF(E5&lt;70,"A-", IF(E5&lt;80,"A","A+"))))))</f>
        <v>A-</v>
      </c>
      <c r="G5" s="15">
        <f t="shared" ref="G5:G14" si="2">IF(E5&lt;33,0,IF(E5&lt;40,1, IF(E5&lt;50,2, IF(E5&lt;60,3,IF(E5&lt;70,3.5, IF(E5&lt;80,4,5))))))</f>
        <v>3.5</v>
      </c>
    </row>
    <row r="6" spans="1:7" x14ac:dyDescent="0.3">
      <c r="B6" s="15">
        <v>3</v>
      </c>
      <c r="C6" s="15">
        <v>0</v>
      </c>
      <c r="D6" s="15">
        <v>22</v>
      </c>
      <c r="E6" s="15">
        <f t="shared" si="0"/>
        <v>22</v>
      </c>
      <c r="F6" s="15" t="str">
        <f t="shared" si="1"/>
        <v>F</v>
      </c>
      <c r="G6" s="15">
        <f t="shared" si="2"/>
        <v>0</v>
      </c>
    </row>
    <row r="7" spans="1:7" x14ac:dyDescent="0.3">
      <c r="B7" s="15">
        <v>10</v>
      </c>
      <c r="C7" s="15">
        <v>22</v>
      </c>
      <c r="D7" s="15">
        <v>21</v>
      </c>
      <c r="E7" s="15">
        <f t="shared" si="0"/>
        <v>43</v>
      </c>
      <c r="F7" s="15" t="str">
        <f t="shared" si="1"/>
        <v>C</v>
      </c>
      <c r="G7" s="15">
        <f t="shared" si="2"/>
        <v>2</v>
      </c>
    </row>
    <row r="8" spans="1:7" x14ac:dyDescent="0.3">
      <c r="B8" s="15">
        <v>2</v>
      </c>
      <c r="C8" s="15">
        <v>32</v>
      </c>
      <c r="D8" s="15">
        <v>23</v>
      </c>
      <c r="E8" s="15">
        <f t="shared" si="0"/>
        <v>55</v>
      </c>
      <c r="F8" s="15" t="str">
        <f t="shared" si="1"/>
        <v>B</v>
      </c>
      <c r="G8" s="15">
        <f t="shared" si="2"/>
        <v>3</v>
      </c>
    </row>
    <row r="9" spans="1:7" x14ac:dyDescent="0.3">
      <c r="B9" s="15">
        <v>5</v>
      </c>
      <c r="C9" s="15">
        <v>45</v>
      </c>
      <c r="D9" s="15">
        <v>12</v>
      </c>
      <c r="E9" s="15">
        <f t="shared" si="0"/>
        <v>57</v>
      </c>
      <c r="F9" s="15" t="str">
        <f t="shared" si="1"/>
        <v>B</v>
      </c>
      <c r="G9" s="15">
        <f t="shared" si="2"/>
        <v>3</v>
      </c>
    </row>
    <row r="10" spans="1:7" x14ac:dyDescent="0.3">
      <c r="B10" s="15">
        <v>7</v>
      </c>
      <c r="C10" s="15">
        <v>52</v>
      </c>
      <c r="D10" s="15">
        <v>23</v>
      </c>
      <c r="E10" s="15">
        <f t="shared" si="0"/>
        <v>75</v>
      </c>
      <c r="F10" s="15" t="str">
        <f t="shared" si="1"/>
        <v>A</v>
      </c>
      <c r="G10" s="15">
        <f t="shared" si="2"/>
        <v>4</v>
      </c>
    </row>
    <row r="11" spans="1:7" x14ac:dyDescent="0.3">
      <c r="B11" s="15">
        <v>8</v>
      </c>
      <c r="C11" s="15">
        <v>56</v>
      </c>
      <c r="D11" s="15">
        <v>21</v>
      </c>
      <c r="E11" s="15">
        <f t="shared" si="0"/>
        <v>77</v>
      </c>
      <c r="F11" s="15" t="str">
        <f t="shared" si="1"/>
        <v>A</v>
      </c>
      <c r="G11" s="15">
        <f t="shared" si="2"/>
        <v>4</v>
      </c>
    </row>
    <row r="12" spans="1:7" x14ac:dyDescent="0.3">
      <c r="B12" s="15">
        <v>9</v>
      </c>
      <c r="C12" s="15">
        <v>63</v>
      </c>
      <c r="D12" s="15">
        <v>23</v>
      </c>
      <c r="E12" s="15">
        <f t="shared" si="0"/>
        <v>86</v>
      </c>
      <c r="F12" s="15" t="str">
        <f t="shared" si="1"/>
        <v>A+</v>
      </c>
      <c r="G12" s="15">
        <f t="shared" si="2"/>
        <v>5</v>
      </c>
    </row>
    <row r="13" spans="1:7" x14ac:dyDescent="0.3">
      <c r="B13" s="15">
        <v>1</v>
      </c>
      <c r="C13" s="15">
        <v>65</v>
      </c>
      <c r="D13" s="15">
        <v>24</v>
      </c>
      <c r="E13" s="15">
        <f t="shared" si="0"/>
        <v>89</v>
      </c>
      <c r="F13" s="15" t="str">
        <f t="shared" si="1"/>
        <v>A+</v>
      </c>
      <c r="G13" s="15">
        <f t="shared" si="2"/>
        <v>5</v>
      </c>
    </row>
    <row r="14" spans="1:7" x14ac:dyDescent="0.3">
      <c r="B14" s="15">
        <v>6</v>
      </c>
      <c r="C14" s="15">
        <v>70</v>
      </c>
      <c r="D14" s="15">
        <v>21</v>
      </c>
      <c r="E14" s="15">
        <f t="shared" si="0"/>
        <v>91</v>
      </c>
      <c r="F14" s="15" t="str">
        <f t="shared" si="1"/>
        <v>A+</v>
      </c>
      <c r="G14" s="15">
        <f t="shared" si="2"/>
        <v>5</v>
      </c>
    </row>
    <row r="22" spans="4:5" x14ac:dyDescent="0.3">
      <c r="D22" s="5" t="s">
        <v>55</v>
      </c>
      <c r="E22" s="5" t="s">
        <v>91</v>
      </c>
    </row>
    <row r="23" spans="4:5" x14ac:dyDescent="0.3">
      <c r="D23" s="5">
        <v>10</v>
      </c>
      <c r="E23" s="5">
        <v>2</v>
      </c>
    </row>
    <row r="24" spans="4:5" x14ac:dyDescent="0.3">
      <c r="D24" s="5">
        <v>20</v>
      </c>
      <c r="E24" s="5">
        <v>4</v>
      </c>
    </row>
    <row r="25" spans="4:5" x14ac:dyDescent="0.3">
      <c r="D25" s="5">
        <v>30</v>
      </c>
      <c r="E25" s="5">
        <v>6</v>
      </c>
    </row>
    <row r="26" spans="4:5" x14ac:dyDescent="0.3">
      <c r="D26" s="5">
        <v>40</v>
      </c>
      <c r="E26" s="5">
        <v>10</v>
      </c>
    </row>
    <row r="27" spans="4:5" x14ac:dyDescent="0.3">
      <c r="D27" s="5">
        <v>50</v>
      </c>
      <c r="E27" s="5">
        <v>15</v>
      </c>
    </row>
  </sheetData>
  <sortState xmlns:xlrd2="http://schemas.microsoft.com/office/spreadsheetml/2017/richdata2" ref="B5:G14">
    <sortCondition ref="C5:C14"/>
  </sortState>
  <dataValidations count="1">
    <dataValidation type="decimal" allowBlank="1" showInputMessage="1" showErrorMessage="1" errorTitle="Range Error" error="You are entering out of range number" sqref="C5:C14" xr:uid="{208D1EB7-9D50-4B77-B025-4E72D26E4BBB}">
      <formula1>0</formula1>
      <formula2>75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8FA3-5D29-462F-8D35-2016D21E19D1}">
  <sheetPr codeName="Sheet6"/>
  <dimension ref="B3:W22"/>
  <sheetViews>
    <sheetView zoomScaleNormal="100" workbookViewId="0">
      <selection activeCell="N7" sqref="N7"/>
    </sheetView>
  </sheetViews>
  <sheetFormatPr defaultRowHeight="14.4" x14ac:dyDescent="0.3"/>
  <cols>
    <col min="14" max="14" width="12.5546875" bestFit="1" customWidth="1"/>
    <col min="15" max="15" width="9.77734375" bestFit="1" customWidth="1"/>
    <col min="16" max="18" width="9.44140625" bestFit="1" customWidth="1"/>
    <col min="19" max="19" width="12.33203125" bestFit="1" customWidth="1"/>
    <col min="20" max="20" width="16.44140625" bestFit="1" customWidth="1"/>
    <col min="21" max="21" width="13" bestFit="1" customWidth="1"/>
    <col min="22" max="22" width="11.33203125" bestFit="1" customWidth="1"/>
    <col min="23" max="23" width="9.44140625" bestFit="1" customWidth="1"/>
    <col min="24" max="24" width="13" bestFit="1" customWidth="1"/>
    <col min="25" max="25" width="14.21875" bestFit="1" customWidth="1"/>
    <col min="26" max="26" width="13" bestFit="1" customWidth="1"/>
    <col min="27" max="27" width="14.21875" bestFit="1" customWidth="1"/>
    <col min="28" max="28" width="13" bestFit="1" customWidth="1"/>
    <col min="29" max="29" width="14.21875" bestFit="1" customWidth="1"/>
    <col min="30" max="30" width="13" bestFit="1" customWidth="1"/>
    <col min="31" max="31" width="14.21875" bestFit="1" customWidth="1"/>
    <col min="32" max="32" width="13" bestFit="1" customWidth="1"/>
    <col min="33" max="33" width="14.21875" bestFit="1" customWidth="1"/>
    <col min="34" max="34" width="13" bestFit="1" customWidth="1"/>
    <col min="35" max="35" width="19.109375" bestFit="1" customWidth="1"/>
    <col min="36" max="36" width="17.77734375" bestFit="1" customWidth="1"/>
  </cols>
  <sheetData>
    <row r="3" spans="2:23" x14ac:dyDescent="0.3">
      <c r="S3" s="42" t="s">
        <v>51</v>
      </c>
      <c r="T3" t="s">
        <v>90</v>
      </c>
    </row>
    <row r="4" spans="2:23" ht="15.6" x14ac:dyDescent="0.3">
      <c r="B4" s="14" t="s">
        <v>0</v>
      </c>
      <c r="C4" s="14" t="s">
        <v>47</v>
      </c>
      <c r="D4" s="14" t="s">
        <v>52</v>
      </c>
      <c r="E4" s="14" t="s">
        <v>48</v>
      </c>
      <c r="F4" s="14" t="s">
        <v>49</v>
      </c>
      <c r="G4" s="14" t="s">
        <v>51</v>
      </c>
    </row>
    <row r="5" spans="2:23" x14ac:dyDescent="0.3">
      <c r="B5" s="15">
        <v>6</v>
      </c>
      <c r="C5" s="15">
        <v>70</v>
      </c>
      <c r="D5" s="15">
        <v>21</v>
      </c>
      <c r="E5" s="15">
        <f t="shared" ref="E5:E14" si="0">SUM(C5:D5)</f>
        <v>91</v>
      </c>
      <c r="F5" s="15" t="str">
        <f t="shared" ref="F5:F14" si="1">IF(E5&lt;33,"F",IF(E5&lt;40,"D", IF(E5&lt;50,"C", IF(E5&lt;60,"B",IF(E5&lt;70,"A-", IF(E5&lt;80,"A","A+"))))))</f>
        <v>A+</v>
      </c>
      <c r="G5" s="15">
        <f t="shared" ref="G5:G14" si="2">IF(E5&lt;33,0,IF(E5&lt;40,1, IF(E5&lt;50,2, IF(E5&lt;60,3,IF(E5&lt;70,3.5, IF(E5&lt;80,4,5))))))</f>
        <v>5</v>
      </c>
      <c r="N5" s="65"/>
      <c r="O5" s="66"/>
      <c r="P5" s="67"/>
      <c r="S5" s="42" t="s">
        <v>86</v>
      </c>
      <c r="T5" t="s">
        <v>87</v>
      </c>
      <c r="U5" t="s">
        <v>88</v>
      </c>
      <c r="V5" t="s">
        <v>84</v>
      </c>
      <c r="W5" t="s">
        <v>89</v>
      </c>
    </row>
    <row r="6" spans="2:23" x14ac:dyDescent="0.3">
      <c r="B6" s="15">
        <v>1</v>
      </c>
      <c r="C6" s="15">
        <v>65</v>
      </c>
      <c r="D6" s="15">
        <v>24</v>
      </c>
      <c r="E6" s="15">
        <f t="shared" si="0"/>
        <v>89</v>
      </c>
      <c r="F6" s="15" t="str">
        <f t="shared" si="1"/>
        <v>A+</v>
      </c>
      <c r="G6" s="15">
        <f t="shared" si="2"/>
        <v>5</v>
      </c>
      <c r="N6" s="68"/>
      <c r="O6" s="69"/>
      <c r="P6" s="70"/>
      <c r="S6" s="43">
        <v>1</v>
      </c>
      <c r="T6">
        <v>24</v>
      </c>
      <c r="U6">
        <v>65</v>
      </c>
      <c r="V6">
        <v>89</v>
      </c>
      <c r="W6">
        <v>5</v>
      </c>
    </row>
    <row r="7" spans="2:23" x14ac:dyDescent="0.3">
      <c r="B7" s="15">
        <v>9</v>
      </c>
      <c r="C7" s="15">
        <v>63</v>
      </c>
      <c r="D7" s="15">
        <v>23</v>
      </c>
      <c r="E7" s="15">
        <f t="shared" si="0"/>
        <v>86</v>
      </c>
      <c r="F7" s="15" t="str">
        <f t="shared" si="1"/>
        <v>A+</v>
      </c>
      <c r="G7" s="15">
        <f t="shared" si="2"/>
        <v>5</v>
      </c>
      <c r="N7" s="68"/>
      <c r="O7" s="69"/>
      <c r="P7" s="70"/>
      <c r="S7" s="43">
        <v>2</v>
      </c>
      <c r="T7">
        <v>23</v>
      </c>
      <c r="U7">
        <v>32</v>
      </c>
      <c r="V7">
        <v>55</v>
      </c>
      <c r="W7">
        <v>3</v>
      </c>
    </row>
    <row r="8" spans="2:23" x14ac:dyDescent="0.3">
      <c r="B8" s="15">
        <v>8</v>
      </c>
      <c r="C8" s="15">
        <v>56</v>
      </c>
      <c r="D8" s="15">
        <v>21</v>
      </c>
      <c r="E8" s="15">
        <f t="shared" si="0"/>
        <v>77</v>
      </c>
      <c r="F8" s="15" t="str">
        <f t="shared" si="1"/>
        <v>A</v>
      </c>
      <c r="G8" s="15">
        <f t="shared" si="2"/>
        <v>4</v>
      </c>
      <c r="N8" s="68"/>
      <c r="O8" s="69"/>
      <c r="P8" s="70"/>
      <c r="S8" s="43">
        <v>5</v>
      </c>
      <c r="T8">
        <v>12</v>
      </c>
      <c r="U8">
        <v>45</v>
      </c>
      <c r="V8">
        <v>57</v>
      </c>
      <c r="W8">
        <v>3</v>
      </c>
    </row>
    <row r="9" spans="2:23" x14ac:dyDescent="0.3">
      <c r="B9" s="15">
        <v>7</v>
      </c>
      <c r="C9" s="15">
        <v>52</v>
      </c>
      <c r="D9" s="15">
        <v>23</v>
      </c>
      <c r="E9" s="15">
        <f t="shared" si="0"/>
        <v>75</v>
      </c>
      <c r="F9" s="15" t="str">
        <f t="shared" si="1"/>
        <v>A</v>
      </c>
      <c r="G9" s="15">
        <f t="shared" si="2"/>
        <v>4</v>
      </c>
      <c r="N9" s="68"/>
      <c r="O9" s="69"/>
      <c r="P9" s="70"/>
      <c r="S9" s="43">
        <v>6</v>
      </c>
      <c r="T9">
        <v>21</v>
      </c>
      <c r="U9">
        <v>70</v>
      </c>
      <c r="V9">
        <v>91</v>
      </c>
      <c r="W9">
        <v>5</v>
      </c>
    </row>
    <row r="10" spans="2:23" x14ac:dyDescent="0.3">
      <c r="B10" s="15">
        <v>5</v>
      </c>
      <c r="C10" s="15">
        <v>45</v>
      </c>
      <c r="D10" s="15">
        <v>12</v>
      </c>
      <c r="E10" s="15">
        <f t="shared" si="0"/>
        <v>57</v>
      </c>
      <c r="F10" s="15" t="str">
        <f t="shared" si="1"/>
        <v>B</v>
      </c>
      <c r="G10" s="15">
        <f t="shared" si="2"/>
        <v>3</v>
      </c>
      <c r="N10" s="68"/>
      <c r="O10" s="69"/>
      <c r="P10" s="70"/>
      <c r="S10" s="43">
        <v>7</v>
      </c>
      <c r="T10">
        <v>23</v>
      </c>
      <c r="U10">
        <v>52</v>
      </c>
      <c r="V10">
        <v>75</v>
      </c>
      <c r="W10">
        <v>4</v>
      </c>
    </row>
    <row r="11" spans="2:23" x14ac:dyDescent="0.3">
      <c r="B11" s="15">
        <v>2</v>
      </c>
      <c r="C11" s="15">
        <v>32</v>
      </c>
      <c r="D11" s="15">
        <v>23</v>
      </c>
      <c r="E11" s="15">
        <f t="shared" si="0"/>
        <v>55</v>
      </c>
      <c r="F11" s="15" t="str">
        <f t="shared" si="1"/>
        <v>B</v>
      </c>
      <c r="G11" s="15">
        <f t="shared" si="2"/>
        <v>3</v>
      </c>
      <c r="N11" s="68"/>
      <c r="O11" s="69"/>
      <c r="P11" s="70"/>
      <c r="S11" s="43">
        <v>8</v>
      </c>
      <c r="T11">
        <v>21</v>
      </c>
      <c r="U11">
        <v>56</v>
      </c>
      <c r="V11">
        <v>77</v>
      </c>
      <c r="W11">
        <v>4</v>
      </c>
    </row>
    <row r="12" spans="2:23" x14ac:dyDescent="0.3">
      <c r="B12" s="15">
        <v>10</v>
      </c>
      <c r="C12" s="15">
        <v>22</v>
      </c>
      <c r="D12" s="15">
        <v>21</v>
      </c>
      <c r="E12" s="15">
        <f t="shared" si="0"/>
        <v>43</v>
      </c>
      <c r="F12" s="15" t="str">
        <f t="shared" si="1"/>
        <v>C</v>
      </c>
      <c r="G12" s="15">
        <f t="shared" si="2"/>
        <v>2</v>
      </c>
      <c r="N12" s="68"/>
      <c r="O12" s="69"/>
      <c r="P12" s="70"/>
      <c r="S12" s="43">
        <v>9</v>
      </c>
      <c r="T12">
        <v>23</v>
      </c>
      <c r="U12">
        <v>63</v>
      </c>
      <c r="V12">
        <v>86</v>
      </c>
      <c r="W12">
        <v>5</v>
      </c>
    </row>
    <row r="13" spans="2:23" x14ac:dyDescent="0.3">
      <c r="B13" s="15">
        <v>3</v>
      </c>
      <c r="C13" s="15">
        <v>20</v>
      </c>
      <c r="D13" s="15">
        <v>22</v>
      </c>
      <c r="E13" s="15">
        <f t="shared" si="0"/>
        <v>42</v>
      </c>
      <c r="F13" s="15" t="str">
        <f t="shared" si="1"/>
        <v>C</v>
      </c>
      <c r="G13" s="15">
        <f t="shared" si="2"/>
        <v>2</v>
      </c>
      <c r="N13" s="68"/>
      <c r="O13" s="69"/>
      <c r="P13" s="70"/>
      <c r="S13" s="43" t="s">
        <v>85</v>
      </c>
      <c r="T13">
        <v>147</v>
      </c>
      <c r="U13">
        <v>383</v>
      </c>
      <c r="V13">
        <v>530</v>
      </c>
      <c r="W13">
        <v>29</v>
      </c>
    </row>
    <row r="14" spans="2:23" x14ac:dyDescent="0.3">
      <c r="B14" s="15">
        <v>4</v>
      </c>
      <c r="C14" s="15">
        <v>12</v>
      </c>
      <c r="D14" s="15">
        <v>20</v>
      </c>
      <c r="E14" s="15">
        <f t="shared" si="0"/>
        <v>32</v>
      </c>
      <c r="F14" s="15" t="str">
        <f t="shared" si="1"/>
        <v>F</v>
      </c>
      <c r="G14" s="15">
        <f t="shared" si="2"/>
        <v>0</v>
      </c>
      <c r="N14" s="68"/>
      <c r="O14" s="69"/>
      <c r="P14" s="70"/>
    </row>
    <row r="15" spans="2:23" x14ac:dyDescent="0.3">
      <c r="N15" s="68"/>
      <c r="O15" s="69"/>
      <c r="P15" s="70"/>
    </row>
    <row r="16" spans="2:23" x14ac:dyDescent="0.3">
      <c r="N16" s="68"/>
      <c r="O16" s="69"/>
      <c r="P16" s="70"/>
    </row>
    <row r="17" spans="14:16" x14ac:dyDescent="0.3">
      <c r="N17" s="68"/>
      <c r="O17" s="69"/>
      <c r="P17" s="70"/>
    </row>
    <row r="18" spans="14:16" x14ac:dyDescent="0.3">
      <c r="N18" s="68"/>
      <c r="O18" s="69"/>
      <c r="P18" s="70"/>
    </row>
    <row r="19" spans="14:16" x14ac:dyDescent="0.3">
      <c r="N19" s="68"/>
      <c r="O19" s="69"/>
      <c r="P19" s="70"/>
    </row>
    <row r="20" spans="14:16" x14ac:dyDescent="0.3">
      <c r="N20" s="68"/>
      <c r="O20" s="69"/>
      <c r="P20" s="70"/>
    </row>
    <row r="21" spans="14:16" x14ac:dyDescent="0.3">
      <c r="N21" s="68"/>
      <c r="O21" s="69"/>
      <c r="P21" s="70"/>
    </row>
    <row r="22" spans="14:16" x14ac:dyDescent="0.3">
      <c r="N22" s="71"/>
      <c r="O22" s="72"/>
      <c r="P22" s="73"/>
    </row>
  </sheetData>
  <sortState xmlns:xlrd2="http://schemas.microsoft.com/office/spreadsheetml/2017/richdata2" ref="B5:G14">
    <sortCondition descending="1" ref="E5:E14"/>
  </sortState>
  <dataValidations count="1">
    <dataValidation type="decimal" operator="greaterThan" allowBlank="1" showInputMessage="1" showErrorMessage="1" sqref="C5:C14" xr:uid="{F6AC7551-E165-4DC0-837C-1A60B10C0C30}">
      <formula1>50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222A-6BCD-4CD5-BDAE-8722CC91A66F}">
  <sheetPr codeName="Sheet7"/>
  <dimension ref="C3:S20"/>
  <sheetViews>
    <sheetView zoomScale="85" zoomScaleNormal="85" workbookViewId="0">
      <selection activeCell="M5" sqref="M5"/>
    </sheetView>
  </sheetViews>
  <sheetFormatPr defaultRowHeight="14.4" x14ac:dyDescent="0.3"/>
  <cols>
    <col min="2" max="2" width="4.77734375" customWidth="1"/>
    <col min="3" max="3" width="6.109375" customWidth="1"/>
    <col min="4" max="4" width="5.88671875" customWidth="1"/>
    <col min="5" max="5" width="5.6640625" customWidth="1"/>
    <col min="6" max="6" width="7" customWidth="1"/>
    <col min="7" max="7" width="6.88671875" customWidth="1"/>
    <col min="9" max="9" width="18.21875" customWidth="1"/>
    <col min="10" max="10" width="17" customWidth="1"/>
    <col min="11" max="11" width="20" customWidth="1"/>
    <col min="12" max="12" width="16.44140625" customWidth="1"/>
    <col min="13" max="13" width="19.6640625" customWidth="1"/>
    <col min="15" max="15" width="5.77734375" customWidth="1"/>
    <col min="16" max="16" width="2" customWidth="1"/>
    <col min="19" max="19" width="0.44140625" customWidth="1"/>
  </cols>
  <sheetData>
    <row r="3" spans="3:19" ht="15" thickBot="1" x14ac:dyDescent="0.35"/>
    <row r="4" spans="3:19" s="26" customFormat="1" ht="46.8" x14ac:dyDescent="0.3">
      <c r="C4" s="27" t="s">
        <v>0</v>
      </c>
      <c r="D4" s="29" t="s">
        <v>71</v>
      </c>
      <c r="E4" s="30" t="s">
        <v>72</v>
      </c>
      <c r="F4" s="31" t="s">
        <v>46</v>
      </c>
      <c r="G4" s="30" t="s">
        <v>73</v>
      </c>
      <c r="H4" s="30" t="s">
        <v>50</v>
      </c>
      <c r="I4" s="30" t="s">
        <v>74</v>
      </c>
      <c r="J4" s="30" t="s">
        <v>82</v>
      </c>
      <c r="K4" s="30" t="s">
        <v>81</v>
      </c>
      <c r="L4" s="30" t="s">
        <v>79</v>
      </c>
      <c r="M4" s="32" t="s">
        <v>80</v>
      </c>
    </row>
    <row r="5" spans="3:19" ht="14.55" customHeight="1" x14ac:dyDescent="0.3">
      <c r="C5" s="28">
        <v>1</v>
      </c>
      <c r="D5" s="33">
        <f>Bangla!G5</f>
        <v>4</v>
      </c>
      <c r="E5" s="15">
        <f>Eng!G5</f>
        <v>5</v>
      </c>
      <c r="F5" s="25">
        <f>ICT!G5</f>
        <v>3.5</v>
      </c>
      <c r="G5" s="15">
        <f>Math!G5</f>
        <v>5</v>
      </c>
      <c r="H5" s="24">
        <f t="shared" ref="H5:H14" si="0">AVERAGE(D5:G5)</f>
        <v>4.375</v>
      </c>
      <c r="I5" s="24">
        <f t="shared" ref="I5:I14" si="1">AVERAGE(D5,E5,G5)</f>
        <v>4.666666666666667</v>
      </c>
      <c r="J5" s="24">
        <f t="shared" ref="J5:J14" si="2">(D5+E5+G5+IF(F5&gt;2,F5-2,0))/3</f>
        <v>5.166666666666667</v>
      </c>
      <c r="K5" s="24">
        <f t="shared" ref="K5:K14" si="3">IF(J5&gt;5,5,J5)</f>
        <v>5</v>
      </c>
      <c r="L5" s="24">
        <f>MIN(D5,E5,G5)</f>
        <v>4</v>
      </c>
      <c r="M5" s="34">
        <f>IF(L5&gt;0,K5,0)</f>
        <v>5</v>
      </c>
      <c r="N5" s="52" t="s">
        <v>83</v>
      </c>
      <c r="O5" s="52"/>
      <c r="P5" s="52"/>
      <c r="Q5" s="52" t="s">
        <v>76</v>
      </c>
      <c r="R5" s="52"/>
      <c r="S5" s="52"/>
    </row>
    <row r="6" spans="3:19" x14ac:dyDescent="0.3">
      <c r="C6" s="28">
        <v>6</v>
      </c>
      <c r="D6" s="33">
        <f>Bangla!G10</f>
        <v>2</v>
      </c>
      <c r="E6" s="15">
        <f>Eng!G10</f>
        <v>5</v>
      </c>
      <c r="F6" s="25">
        <f>ICT!G10</f>
        <v>4</v>
      </c>
      <c r="G6" s="15">
        <f>Math!G10</f>
        <v>3</v>
      </c>
      <c r="H6" s="24">
        <f t="shared" si="0"/>
        <v>3.5</v>
      </c>
      <c r="I6" s="24">
        <f t="shared" si="1"/>
        <v>3.3333333333333335</v>
      </c>
      <c r="J6" s="24">
        <f t="shared" si="2"/>
        <v>4</v>
      </c>
      <c r="K6" s="24">
        <f t="shared" si="3"/>
        <v>4</v>
      </c>
      <c r="L6" s="24">
        <f t="shared" ref="L6:L14" si="4">MIN(D6,E6,G6)</f>
        <v>2</v>
      </c>
      <c r="M6" s="34">
        <f t="shared" ref="M6:M14" si="5">IF(L6&gt;0,K6,0)</f>
        <v>4</v>
      </c>
      <c r="N6" s="52"/>
      <c r="O6" s="52"/>
      <c r="P6" s="52"/>
      <c r="Q6" s="52"/>
      <c r="R6" s="52"/>
      <c r="S6" s="52"/>
    </row>
    <row r="7" spans="3:19" x14ac:dyDescent="0.3">
      <c r="C7" s="28">
        <v>7</v>
      </c>
      <c r="D7" s="33">
        <f>Bangla!G11</f>
        <v>4</v>
      </c>
      <c r="E7" s="15">
        <f>Eng!G11</f>
        <v>3.5</v>
      </c>
      <c r="F7" s="25">
        <f>ICT!G11</f>
        <v>4</v>
      </c>
      <c r="G7" s="15">
        <f>Math!G11</f>
        <v>3</v>
      </c>
      <c r="H7" s="24">
        <f t="shared" si="0"/>
        <v>3.625</v>
      </c>
      <c r="I7" s="24">
        <f t="shared" si="1"/>
        <v>3.5</v>
      </c>
      <c r="J7" s="24">
        <f t="shared" si="2"/>
        <v>4.166666666666667</v>
      </c>
      <c r="K7" s="24">
        <f t="shared" si="3"/>
        <v>4.166666666666667</v>
      </c>
      <c r="L7" s="24">
        <f t="shared" si="4"/>
        <v>3</v>
      </c>
      <c r="M7" s="34">
        <f t="shared" si="5"/>
        <v>4.166666666666667</v>
      </c>
      <c r="N7" s="52"/>
      <c r="O7" s="52"/>
      <c r="P7" s="52"/>
      <c r="Q7" s="52"/>
      <c r="R7" s="52"/>
      <c r="S7" s="52"/>
    </row>
    <row r="8" spans="3:19" x14ac:dyDescent="0.3">
      <c r="C8" s="28">
        <v>5</v>
      </c>
      <c r="D8" s="33">
        <f>Bangla!G9</f>
        <v>5</v>
      </c>
      <c r="E8" s="15">
        <f>Eng!G9</f>
        <v>3.5</v>
      </c>
      <c r="F8" s="25">
        <f>ICT!G9</f>
        <v>3</v>
      </c>
      <c r="G8" s="15">
        <f>Math!G9</f>
        <v>4</v>
      </c>
      <c r="H8" s="24">
        <f t="shared" si="0"/>
        <v>3.875</v>
      </c>
      <c r="I8" s="24">
        <f t="shared" si="1"/>
        <v>4.166666666666667</v>
      </c>
      <c r="J8" s="24">
        <f t="shared" si="2"/>
        <v>4.5</v>
      </c>
      <c r="K8" s="24">
        <f t="shared" si="3"/>
        <v>4.5</v>
      </c>
      <c r="L8" s="24">
        <f t="shared" si="4"/>
        <v>3.5</v>
      </c>
      <c r="M8" s="34">
        <f t="shared" si="5"/>
        <v>4.5</v>
      </c>
      <c r="N8" s="52"/>
      <c r="O8" s="52"/>
      <c r="P8" s="52"/>
      <c r="Q8" s="52"/>
      <c r="R8" s="52"/>
      <c r="S8" s="52"/>
    </row>
    <row r="9" spans="3:19" x14ac:dyDescent="0.3">
      <c r="C9" s="28">
        <v>2</v>
      </c>
      <c r="D9" s="33">
        <f>Bangla!G6</f>
        <v>3</v>
      </c>
      <c r="E9" s="15">
        <f>Eng!G6</f>
        <v>4</v>
      </c>
      <c r="F9" s="25">
        <f>ICT!G6</f>
        <v>0</v>
      </c>
      <c r="G9" s="15">
        <f>Math!G6</f>
        <v>5</v>
      </c>
      <c r="H9" s="24">
        <f t="shared" si="0"/>
        <v>3</v>
      </c>
      <c r="I9" s="24">
        <f t="shared" si="1"/>
        <v>4</v>
      </c>
      <c r="J9" s="24">
        <f t="shared" si="2"/>
        <v>4</v>
      </c>
      <c r="K9" s="24">
        <f t="shared" si="3"/>
        <v>4</v>
      </c>
      <c r="L9" s="24">
        <f t="shared" si="4"/>
        <v>3</v>
      </c>
      <c r="M9" s="34">
        <f t="shared" si="5"/>
        <v>4</v>
      </c>
      <c r="N9" s="52"/>
      <c r="O9" s="52"/>
      <c r="P9" s="52"/>
      <c r="Q9" s="52"/>
      <c r="R9" s="52"/>
      <c r="S9" s="52"/>
    </row>
    <row r="10" spans="3:19" x14ac:dyDescent="0.3">
      <c r="C10" s="28">
        <v>3</v>
      </c>
      <c r="D10" s="33">
        <f>Bangla!G7</f>
        <v>3.5</v>
      </c>
      <c r="E10" s="15">
        <f>Eng!G7</f>
        <v>3</v>
      </c>
      <c r="F10" s="25">
        <f>ICT!G7</f>
        <v>2</v>
      </c>
      <c r="G10" s="15">
        <f>Math!G7</f>
        <v>5</v>
      </c>
      <c r="H10" s="24">
        <f t="shared" si="0"/>
        <v>3.375</v>
      </c>
      <c r="I10" s="24">
        <f t="shared" si="1"/>
        <v>3.8333333333333335</v>
      </c>
      <c r="J10" s="24">
        <f t="shared" si="2"/>
        <v>3.8333333333333335</v>
      </c>
      <c r="K10" s="24">
        <f t="shared" si="3"/>
        <v>3.8333333333333335</v>
      </c>
      <c r="L10" s="24">
        <f t="shared" si="4"/>
        <v>3</v>
      </c>
      <c r="M10" s="34">
        <f t="shared" si="5"/>
        <v>3.8333333333333335</v>
      </c>
      <c r="N10" s="52"/>
      <c r="O10" s="52"/>
      <c r="P10" s="52"/>
      <c r="Q10" s="52"/>
      <c r="R10" s="52"/>
      <c r="S10" s="52"/>
    </row>
    <row r="11" spans="3:19" x14ac:dyDescent="0.3">
      <c r="C11" s="28">
        <v>8</v>
      </c>
      <c r="D11" s="33">
        <f>Bangla!G12</f>
        <v>2</v>
      </c>
      <c r="E11" s="15">
        <f>Eng!G12</f>
        <v>0</v>
      </c>
      <c r="F11" s="25">
        <f>ICT!G12</f>
        <v>5</v>
      </c>
      <c r="G11" s="15">
        <f>Math!G12</f>
        <v>2</v>
      </c>
      <c r="H11" s="24">
        <f t="shared" si="0"/>
        <v>2.25</v>
      </c>
      <c r="I11" s="24">
        <f t="shared" si="1"/>
        <v>1.3333333333333333</v>
      </c>
      <c r="J11" s="24">
        <f t="shared" si="2"/>
        <v>2.3333333333333335</v>
      </c>
      <c r="K11" s="24">
        <f t="shared" si="3"/>
        <v>2.3333333333333335</v>
      </c>
      <c r="L11" s="24">
        <f t="shared" si="4"/>
        <v>0</v>
      </c>
      <c r="M11" s="39">
        <f t="shared" si="5"/>
        <v>0</v>
      </c>
      <c r="N11" s="52"/>
      <c r="O11" s="52"/>
      <c r="P11" s="52"/>
      <c r="Q11" s="52"/>
      <c r="R11" s="52"/>
      <c r="S11" s="52"/>
    </row>
    <row r="12" spans="3:19" x14ac:dyDescent="0.3">
      <c r="C12" s="28">
        <v>9</v>
      </c>
      <c r="D12" s="33">
        <f>Bangla!G13</f>
        <v>0</v>
      </c>
      <c r="E12" s="15">
        <f>Eng!G13</f>
        <v>0</v>
      </c>
      <c r="F12" s="25">
        <f>ICT!G13</f>
        <v>5</v>
      </c>
      <c r="G12" s="15">
        <f>Math!G13</f>
        <v>2</v>
      </c>
      <c r="H12" s="24">
        <f t="shared" si="0"/>
        <v>1.75</v>
      </c>
      <c r="I12" s="24">
        <f t="shared" si="1"/>
        <v>0.66666666666666663</v>
      </c>
      <c r="J12" s="24">
        <f t="shared" si="2"/>
        <v>1.6666666666666667</v>
      </c>
      <c r="K12" s="24">
        <f t="shared" si="3"/>
        <v>1.6666666666666667</v>
      </c>
      <c r="L12" s="24">
        <f t="shared" si="4"/>
        <v>0</v>
      </c>
      <c r="M12" s="39">
        <f t="shared" si="5"/>
        <v>0</v>
      </c>
      <c r="N12" s="52"/>
      <c r="O12" s="52"/>
      <c r="P12" s="52"/>
      <c r="Q12" s="52"/>
      <c r="R12" s="52"/>
      <c r="S12" s="52"/>
    </row>
    <row r="13" spans="3:19" x14ac:dyDescent="0.3">
      <c r="C13" s="28">
        <v>10</v>
      </c>
      <c r="D13" s="33">
        <f>Bangla!G14</f>
        <v>1</v>
      </c>
      <c r="E13" s="15">
        <f>Eng!G14</f>
        <v>3.5</v>
      </c>
      <c r="F13" s="25">
        <f>ICT!G14</f>
        <v>5</v>
      </c>
      <c r="G13" s="15">
        <f>Math!G14</f>
        <v>0</v>
      </c>
      <c r="H13" s="24">
        <f t="shared" si="0"/>
        <v>2.375</v>
      </c>
      <c r="I13" s="24">
        <f t="shared" si="1"/>
        <v>1.5</v>
      </c>
      <c r="J13" s="24">
        <f t="shared" si="2"/>
        <v>2.5</v>
      </c>
      <c r="K13" s="24">
        <f t="shared" si="3"/>
        <v>2.5</v>
      </c>
      <c r="L13" s="24">
        <f t="shared" si="4"/>
        <v>0</v>
      </c>
      <c r="M13" s="34">
        <f t="shared" si="5"/>
        <v>0</v>
      </c>
      <c r="N13" s="52" t="s">
        <v>75</v>
      </c>
      <c r="O13" s="52"/>
      <c r="P13" s="52"/>
      <c r="Q13" s="53" t="s">
        <v>77</v>
      </c>
      <c r="R13" s="53"/>
      <c r="S13" s="53"/>
    </row>
    <row r="14" spans="3:19" ht="15" thickBot="1" x14ac:dyDescent="0.35">
      <c r="C14" s="28">
        <v>4</v>
      </c>
      <c r="D14" s="35">
        <f>Bangla!G8</f>
        <v>3</v>
      </c>
      <c r="E14" s="36">
        <f>Eng!G8</f>
        <v>0</v>
      </c>
      <c r="F14" s="37">
        <f>ICT!G8</f>
        <v>3</v>
      </c>
      <c r="G14" s="36">
        <f>Math!G8</f>
        <v>4</v>
      </c>
      <c r="H14" s="38">
        <f t="shared" si="0"/>
        <v>2.5</v>
      </c>
      <c r="I14" s="38">
        <f t="shared" si="1"/>
        <v>2.3333333333333335</v>
      </c>
      <c r="J14" s="38">
        <f t="shared" si="2"/>
        <v>2.6666666666666665</v>
      </c>
      <c r="K14" s="38">
        <f t="shared" si="3"/>
        <v>2.6666666666666665</v>
      </c>
      <c r="L14" s="38">
        <f t="shared" si="4"/>
        <v>0</v>
      </c>
      <c r="M14" s="40">
        <f t="shared" si="5"/>
        <v>0</v>
      </c>
      <c r="N14" s="52"/>
      <c r="O14" s="52"/>
      <c r="P14" s="52"/>
      <c r="Q14" s="53"/>
      <c r="R14" s="53"/>
      <c r="S14" s="53"/>
    </row>
    <row r="15" spans="3:19" x14ac:dyDescent="0.3">
      <c r="N15" s="52"/>
      <c r="O15" s="52"/>
      <c r="P15" s="52"/>
      <c r="Q15" s="53"/>
      <c r="R15" s="53"/>
      <c r="S15" s="53"/>
    </row>
    <row r="16" spans="3:19" x14ac:dyDescent="0.3">
      <c r="M16" s="54" t="s">
        <v>78</v>
      </c>
      <c r="N16" s="52"/>
      <c r="O16" s="52"/>
      <c r="P16" s="52"/>
      <c r="Q16" s="53"/>
      <c r="R16" s="53"/>
      <c r="S16" s="53"/>
    </row>
    <row r="17" spans="13:19" x14ac:dyDescent="0.3">
      <c r="M17" s="54"/>
      <c r="N17" s="52"/>
      <c r="O17" s="52"/>
      <c r="P17" s="52"/>
      <c r="Q17" s="53"/>
      <c r="R17" s="53"/>
      <c r="S17" s="53"/>
    </row>
    <row r="18" spans="13:19" x14ac:dyDescent="0.3">
      <c r="N18" s="52"/>
      <c r="O18" s="52"/>
      <c r="P18" s="52"/>
      <c r="Q18" s="53"/>
      <c r="R18" s="53"/>
      <c r="S18" s="53"/>
    </row>
    <row r="19" spans="13:19" x14ac:dyDescent="0.3">
      <c r="N19" s="52"/>
      <c r="O19" s="52"/>
      <c r="P19" s="52"/>
      <c r="Q19" s="53"/>
      <c r="R19" s="53"/>
      <c r="S19" s="53"/>
    </row>
    <row r="20" spans="13:19" x14ac:dyDescent="0.3">
      <c r="N20" s="52"/>
      <c r="O20" s="52"/>
      <c r="P20" s="52"/>
      <c r="Q20" s="53"/>
      <c r="R20" s="53"/>
      <c r="S20" s="53"/>
    </row>
  </sheetData>
  <sortState xmlns:xlrd2="http://schemas.microsoft.com/office/spreadsheetml/2017/richdata2" ref="C4:S20">
    <sortCondition descending="1" ref="J5:J14"/>
  </sortState>
  <mergeCells count="5">
    <mergeCell ref="N5:P12"/>
    <mergeCell ref="N13:P20"/>
    <mergeCell ref="Q5:S12"/>
    <mergeCell ref="Q13:S20"/>
    <mergeCell ref="M16:M17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99C3-8793-43DC-A882-7D2B2B008C57}">
  <dimension ref="C3:S28"/>
  <sheetViews>
    <sheetView topLeftCell="A3" zoomScale="85" zoomScaleNormal="85" workbookViewId="0">
      <selection activeCell="G25" sqref="G25"/>
    </sheetView>
  </sheetViews>
  <sheetFormatPr defaultRowHeight="14.4" x14ac:dyDescent="0.3"/>
  <cols>
    <col min="2" max="2" width="4.77734375" customWidth="1"/>
    <col min="3" max="3" width="6.109375" customWidth="1"/>
    <col min="4" max="4" width="5.88671875" customWidth="1"/>
    <col min="5" max="5" width="5.6640625" customWidth="1"/>
    <col min="6" max="6" width="7" customWidth="1"/>
    <col min="7" max="7" width="6.88671875" customWidth="1"/>
    <col min="8" max="8" width="18.5546875" customWidth="1"/>
    <col min="9" max="9" width="18.21875" customWidth="1"/>
    <col min="10" max="10" width="17" customWidth="1"/>
    <col min="11" max="11" width="20" customWidth="1"/>
    <col min="12" max="12" width="16.44140625" customWidth="1"/>
    <col min="13" max="13" width="19.6640625" customWidth="1"/>
    <col min="15" max="15" width="5.77734375" customWidth="1"/>
    <col min="16" max="16" width="2" customWidth="1"/>
    <col min="19" max="19" width="0.44140625" customWidth="1"/>
  </cols>
  <sheetData>
    <row r="3" spans="3:19" ht="15" thickBot="1" x14ac:dyDescent="0.35"/>
    <row r="4" spans="3:19" s="26" customFormat="1" ht="46.8" x14ac:dyDescent="0.3">
      <c r="C4" s="27" t="s">
        <v>0</v>
      </c>
      <c r="D4" s="29" t="s">
        <v>71</v>
      </c>
      <c r="E4" s="30" t="s">
        <v>72</v>
      </c>
      <c r="F4" s="31" t="s">
        <v>46</v>
      </c>
      <c r="G4" s="30" t="s">
        <v>73</v>
      </c>
      <c r="H4" s="30" t="s">
        <v>50</v>
      </c>
      <c r="I4" s="30" t="s">
        <v>74</v>
      </c>
      <c r="J4" s="30" t="s">
        <v>82</v>
      </c>
      <c r="K4" s="30" t="s">
        <v>81</v>
      </c>
      <c r="L4" s="30" t="s">
        <v>79</v>
      </c>
      <c r="M4" s="32" t="s">
        <v>80</v>
      </c>
    </row>
    <row r="5" spans="3:19" ht="14.55" customHeight="1" x14ac:dyDescent="0.3">
      <c r="C5" s="28">
        <v>1</v>
      </c>
      <c r="D5" s="33">
        <f>Bangla!G5</f>
        <v>4</v>
      </c>
      <c r="E5" s="15">
        <f>Eng!G5</f>
        <v>5</v>
      </c>
      <c r="F5" s="25">
        <f>ICT!G5</f>
        <v>3.5</v>
      </c>
      <c r="G5" s="15">
        <f>Math!G5</f>
        <v>5</v>
      </c>
      <c r="H5" s="24">
        <f t="shared" ref="H5:H14" si="0">AVERAGE(D5:G5)</f>
        <v>4.375</v>
      </c>
      <c r="I5" s="24">
        <f t="shared" ref="I5:I14" si="1">AVERAGE(D5,E5,G5)</f>
        <v>4.666666666666667</v>
      </c>
      <c r="J5" s="24">
        <f t="shared" ref="J5:J14" si="2">(D5+E5+G5+IF(F5&gt;2,F5-2,0))/3</f>
        <v>5.166666666666667</v>
      </c>
      <c r="K5" s="24">
        <f t="shared" ref="K5:K14" si="3">IF(J5&gt;5,5,J5)</f>
        <v>5</v>
      </c>
      <c r="L5" s="24">
        <f>MIN(D5,E5,G5)</f>
        <v>4</v>
      </c>
      <c r="M5" s="34">
        <f>IF(L5&gt;0,K5,0)</f>
        <v>5</v>
      </c>
      <c r="N5" s="52" t="s">
        <v>83</v>
      </c>
      <c r="O5" s="52"/>
      <c r="P5" s="52"/>
      <c r="Q5" s="52" t="s">
        <v>76</v>
      </c>
      <c r="R5" s="52"/>
      <c r="S5" s="52"/>
    </row>
    <row r="6" spans="3:19" x14ac:dyDescent="0.3">
      <c r="C6" s="28">
        <v>6</v>
      </c>
      <c r="D6" s="33">
        <f>Bangla!G10</f>
        <v>2</v>
      </c>
      <c r="E6" s="15">
        <f>Eng!G10</f>
        <v>5</v>
      </c>
      <c r="F6" s="25">
        <f>ICT!G10</f>
        <v>4</v>
      </c>
      <c r="G6" s="15">
        <f>Math!G10</f>
        <v>3</v>
      </c>
      <c r="H6" s="24">
        <f t="shared" si="0"/>
        <v>3.5</v>
      </c>
      <c r="I6" s="24">
        <f t="shared" si="1"/>
        <v>3.3333333333333335</v>
      </c>
      <c r="J6" s="24">
        <f t="shared" si="2"/>
        <v>4</v>
      </c>
      <c r="K6" s="24">
        <f t="shared" si="3"/>
        <v>4</v>
      </c>
      <c r="L6" s="24">
        <f t="shared" ref="L6:L14" si="4">MIN(D6,E6,G6)</f>
        <v>2</v>
      </c>
      <c r="M6" s="34">
        <f t="shared" ref="M6:M14" si="5">IF(L6&gt;0,K6,0)</f>
        <v>4</v>
      </c>
      <c r="N6" s="52"/>
      <c r="O6" s="52"/>
      <c r="P6" s="52"/>
      <c r="Q6" s="52"/>
      <c r="R6" s="52"/>
      <c r="S6" s="52"/>
    </row>
    <row r="7" spans="3:19" x14ac:dyDescent="0.3">
      <c r="C7" s="28">
        <v>7</v>
      </c>
      <c r="D7" s="33">
        <f>Bangla!G11</f>
        <v>4</v>
      </c>
      <c r="E7" s="15">
        <f>Eng!G11</f>
        <v>3.5</v>
      </c>
      <c r="F7" s="25">
        <f>ICT!G11</f>
        <v>4</v>
      </c>
      <c r="G7" s="15">
        <f>Math!G11</f>
        <v>3</v>
      </c>
      <c r="H7" s="24">
        <f t="shared" si="0"/>
        <v>3.625</v>
      </c>
      <c r="I7" s="24">
        <f t="shared" si="1"/>
        <v>3.5</v>
      </c>
      <c r="J7" s="24">
        <f t="shared" si="2"/>
        <v>4.166666666666667</v>
      </c>
      <c r="K7" s="24">
        <f t="shared" si="3"/>
        <v>4.166666666666667</v>
      </c>
      <c r="L7" s="24">
        <f t="shared" si="4"/>
        <v>3</v>
      </c>
      <c r="M7" s="34">
        <f t="shared" si="5"/>
        <v>4.166666666666667</v>
      </c>
      <c r="N7" s="52"/>
      <c r="O7" s="52"/>
      <c r="P7" s="52"/>
      <c r="Q7" s="52"/>
      <c r="R7" s="52"/>
      <c r="S7" s="52"/>
    </row>
    <row r="8" spans="3:19" x14ac:dyDescent="0.3">
      <c r="C8" s="28">
        <v>5</v>
      </c>
      <c r="D8" s="33">
        <f>Bangla!G9</f>
        <v>5</v>
      </c>
      <c r="E8" s="15">
        <f>Eng!G9</f>
        <v>3.5</v>
      </c>
      <c r="F8" s="25">
        <f>ICT!G9</f>
        <v>3</v>
      </c>
      <c r="G8" s="15">
        <f>Math!G9</f>
        <v>4</v>
      </c>
      <c r="H8" s="24">
        <f t="shared" si="0"/>
        <v>3.875</v>
      </c>
      <c r="I8" s="24">
        <f t="shared" si="1"/>
        <v>4.166666666666667</v>
      </c>
      <c r="J8" s="24">
        <f t="shared" si="2"/>
        <v>4.5</v>
      </c>
      <c r="K8" s="24">
        <f t="shared" si="3"/>
        <v>4.5</v>
      </c>
      <c r="L8" s="24">
        <f t="shared" si="4"/>
        <v>3.5</v>
      </c>
      <c r="M8" s="34">
        <f t="shared" si="5"/>
        <v>4.5</v>
      </c>
      <c r="N8" s="52"/>
      <c r="O8" s="52"/>
      <c r="P8" s="52"/>
      <c r="Q8" s="52"/>
      <c r="R8" s="52"/>
      <c r="S8" s="52"/>
    </row>
    <row r="9" spans="3:19" x14ac:dyDescent="0.3">
      <c r="C9" s="28">
        <v>2</v>
      </c>
      <c r="D9" s="33">
        <f>Bangla!G6</f>
        <v>3</v>
      </c>
      <c r="E9" s="15">
        <f>Eng!G6</f>
        <v>4</v>
      </c>
      <c r="F9" s="25">
        <f>ICT!G6</f>
        <v>0</v>
      </c>
      <c r="G9" s="15">
        <f>Math!G6</f>
        <v>5</v>
      </c>
      <c r="H9" s="24">
        <f t="shared" si="0"/>
        <v>3</v>
      </c>
      <c r="I9" s="24">
        <f t="shared" si="1"/>
        <v>4</v>
      </c>
      <c r="J9" s="24">
        <f t="shared" si="2"/>
        <v>4</v>
      </c>
      <c r="K9" s="24">
        <f t="shared" si="3"/>
        <v>4</v>
      </c>
      <c r="L9" s="24">
        <f t="shared" si="4"/>
        <v>3</v>
      </c>
      <c r="M9" s="34">
        <f t="shared" si="5"/>
        <v>4</v>
      </c>
      <c r="N9" s="52"/>
      <c r="O9" s="52"/>
      <c r="P9" s="52"/>
      <c r="Q9" s="52"/>
      <c r="R9" s="52"/>
      <c r="S9" s="52"/>
    </row>
    <row r="10" spans="3:19" x14ac:dyDescent="0.3">
      <c r="C10" s="28">
        <v>3</v>
      </c>
      <c r="D10" s="33">
        <f>Bangla!G7</f>
        <v>3.5</v>
      </c>
      <c r="E10" s="15">
        <f>Eng!G7</f>
        <v>3</v>
      </c>
      <c r="F10" s="25">
        <f>ICT!G7</f>
        <v>2</v>
      </c>
      <c r="G10" s="15">
        <f>Math!G7</f>
        <v>5</v>
      </c>
      <c r="H10" s="24">
        <f t="shared" si="0"/>
        <v>3.375</v>
      </c>
      <c r="I10" s="24">
        <f t="shared" si="1"/>
        <v>3.8333333333333335</v>
      </c>
      <c r="J10" s="24">
        <f t="shared" si="2"/>
        <v>3.8333333333333335</v>
      </c>
      <c r="K10" s="24">
        <f t="shared" si="3"/>
        <v>3.8333333333333335</v>
      </c>
      <c r="L10" s="24">
        <f t="shared" si="4"/>
        <v>3</v>
      </c>
      <c r="M10" s="34">
        <f t="shared" si="5"/>
        <v>3.8333333333333335</v>
      </c>
      <c r="N10" s="52"/>
      <c r="O10" s="52"/>
      <c r="P10" s="52"/>
      <c r="Q10" s="52"/>
      <c r="R10" s="52"/>
      <c r="S10" s="52"/>
    </row>
    <row r="11" spans="3:19" x14ac:dyDescent="0.3">
      <c r="C11" s="28">
        <v>8</v>
      </c>
      <c r="D11" s="33">
        <f>Bangla!G12</f>
        <v>2</v>
      </c>
      <c r="E11" s="15">
        <f>Eng!G12</f>
        <v>0</v>
      </c>
      <c r="F11" s="25">
        <f>ICT!G12</f>
        <v>5</v>
      </c>
      <c r="G11" s="15">
        <f>Math!G12</f>
        <v>2</v>
      </c>
      <c r="H11" s="24">
        <f t="shared" si="0"/>
        <v>2.25</v>
      </c>
      <c r="I11" s="24">
        <f t="shared" si="1"/>
        <v>1.3333333333333333</v>
      </c>
      <c r="J11" s="24">
        <f t="shared" si="2"/>
        <v>2.3333333333333335</v>
      </c>
      <c r="K11" s="24">
        <f t="shared" si="3"/>
        <v>2.3333333333333335</v>
      </c>
      <c r="L11" s="24">
        <f t="shared" si="4"/>
        <v>0</v>
      </c>
      <c r="M11" s="39">
        <f t="shared" si="5"/>
        <v>0</v>
      </c>
      <c r="N11" s="52"/>
      <c r="O11" s="52"/>
      <c r="P11" s="52"/>
      <c r="Q11" s="52"/>
      <c r="R11" s="52"/>
      <c r="S11" s="52"/>
    </row>
    <row r="12" spans="3:19" x14ac:dyDescent="0.3">
      <c r="C12" s="28">
        <v>9</v>
      </c>
      <c r="D12" s="33">
        <f>Bangla!G13</f>
        <v>0</v>
      </c>
      <c r="E12" s="15">
        <f>Eng!G13</f>
        <v>0</v>
      </c>
      <c r="F12" s="25">
        <f>ICT!G13</f>
        <v>5</v>
      </c>
      <c r="G12" s="15">
        <f>Math!G13</f>
        <v>2</v>
      </c>
      <c r="H12" s="24">
        <f t="shared" si="0"/>
        <v>1.75</v>
      </c>
      <c r="I12" s="24">
        <f t="shared" si="1"/>
        <v>0.66666666666666663</v>
      </c>
      <c r="J12" s="24">
        <f t="shared" si="2"/>
        <v>1.6666666666666667</v>
      </c>
      <c r="K12" s="24">
        <f t="shared" si="3"/>
        <v>1.6666666666666667</v>
      </c>
      <c r="L12" s="24">
        <f t="shared" si="4"/>
        <v>0</v>
      </c>
      <c r="M12" s="39">
        <f t="shared" si="5"/>
        <v>0</v>
      </c>
      <c r="N12" s="52"/>
      <c r="O12" s="52"/>
      <c r="P12" s="52"/>
      <c r="Q12" s="52"/>
      <c r="R12" s="52"/>
      <c r="S12" s="52"/>
    </row>
    <row r="13" spans="3:19" x14ac:dyDescent="0.3">
      <c r="C13" s="28">
        <v>10</v>
      </c>
      <c r="D13" s="33">
        <f>Bangla!G14</f>
        <v>1</v>
      </c>
      <c r="E13" s="15">
        <f>Eng!G14</f>
        <v>3.5</v>
      </c>
      <c r="F13" s="25">
        <f>ICT!G14</f>
        <v>5</v>
      </c>
      <c r="G13" s="15">
        <f>Math!G14</f>
        <v>0</v>
      </c>
      <c r="H13" s="24">
        <f t="shared" si="0"/>
        <v>2.375</v>
      </c>
      <c r="I13" s="24">
        <f t="shared" si="1"/>
        <v>1.5</v>
      </c>
      <c r="J13" s="24">
        <f t="shared" si="2"/>
        <v>2.5</v>
      </c>
      <c r="K13" s="24">
        <f t="shared" si="3"/>
        <v>2.5</v>
      </c>
      <c r="L13" s="24">
        <f t="shared" si="4"/>
        <v>0</v>
      </c>
      <c r="M13" s="34">
        <f t="shared" si="5"/>
        <v>0</v>
      </c>
      <c r="N13" s="52" t="s">
        <v>75</v>
      </c>
      <c r="O13" s="52"/>
      <c r="P13" s="52"/>
      <c r="Q13" s="53" t="s">
        <v>77</v>
      </c>
      <c r="R13" s="53"/>
      <c r="S13" s="53"/>
    </row>
    <row r="14" spans="3:19" ht="15" thickBot="1" x14ac:dyDescent="0.35">
      <c r="C14" s="28">
        <v>4</v>
      </c>
      <c r="D14" s="35">
        <f>Bangla!G8</f>
        <v>3</v>
      </c>
      <c r="E14" s="36">
        <f>Eng!G8</f>
        <v>0</v>
      </c>
      <c r="F14" s="37">
        <f>ICT!G8</f>
        <v>3</v>
      </c>
      <c r="G14" s="36">
        <f>Math!G8</f>
        <v>4</v>
      </c>
      <c r="H14" s="38">
        <f t="shared" si="0"/>
        <v>2.5</v>
      </c>
      <c r="I14" s="38">
        <f t="shared" si="1"/>
        <v>2.3333333333333335</v>
      </c>
      <c r="J14" s="38">
        <f t="shared" si="2"/>
        <v>2.6666666666666665</v>
      </c>
      <c r="K14" s="38">
        <f t="shared" si="3"/>
        <v>2.6666666666666665</v>
      </c>
      <c r="L14" s="38">
        <f t="shared" si="4"/>
        <v>0</v>
      </c>
      <c r="M14" s="40">
        <f t="shared" si="5"/>
        <v>0</v>
      </c>
      <c r="N14" s="52"/>
      <c r="O14" s="52"/>
      <c r="P14" s="52"/>
      <c r="Q14" s="53"/>
      <c r="R14" s="53"/>
      <c r="S14" s="53"/>
    </row>
    <row r="15" spans="3:19" x14ac:dyDescent="0.3">
      <c r="N15" s="52"/>
      <c r="O15" s="52"/>
      <c r="P15" s="52"/>
      <c r="Q15" s="53"/>
      <c r="R15" s="53"/>
      <c r="S15" s="53"/>
    </row>
    <row r="16" spans="3:19" x14ac:dyDescent="0.3">
      <c r="M16" s="54" t="s">
        <v>78</v>
      </c>
      <c r="N16" s="52"/>
      <c r="O16" s="52"/>
      <c r="P16" s="52"/>
      <c r="Q16" s="53"/>
      <c r="R16" s="53"/>
      <c r="S16" s="53"/>
    </row>
    <row r="17" spans="7:19" x14ac:dyDescent="0.3">
      <c r="M17" s="54"/>
      <c r="N17" s="52"/>
      <c r="O17" s="52"/>
      <c r="P17" s="52"/>
      <c r="Q17" s="53"/>
      <c r="R17" s="53"/>
      <c r="S17" s="53"/>
    </row>
    <row r="18" spans="7:19" x14ac:dyDescent="0.3">
      <c r="N18" s="52"/>
      <c r="O18" s="52"/>
      <c r="P18" s="52"/>
      <c r="Q18" s="53"/>
      <c r="R18" s="53"/>
      <c r="S18" s="53"/>
    </row>
    <row r="19" spans="7:19" x14ac:dyDescent="0.3">
      <c r="N19" s="52"/>
      <c r="O19" s="52"/>
      <c r="P19" s="52"/>
      <c r="Q19" s="53"/>
      <c r="R19" s="53"/>
      <c r="S19" s="53"/>
    </row>
    <row r="20" spans="7:19" x14ac:dyDescent="0.3">
      <c r="N20" s="52"/>
      <c r="O20" s="52"/>
      <c r="P20" s="52"/>
      <c r="Q20" s="53"/>
      <c r="R20" s="53"/>
      <c r="S20" s="53"/>
    </row>
    <row r="22" spans="7:19" x14ac:dyDescent="0.3">
      <c r="G22" s="75" t="s">
        <v>143</v>
      </c>
      <c r="H22" s="76"/>
    </row>
    <row r="23" spans="7:19" ht="28.8" x14ac:dyDescent="0.3">
      <c r="G23" s="15" t="s">
        <v>0</v>
      </c>
      <c r="H23" s="74" t="s">
        <v>81</v>
      </c>
    </row>
    <row r="24" spans="7:19" x14ac:dyDescent="0.3">
      <c r="G24" s="15">
        <v>1</v>
      </c>
      <c r="H24" s="15">
        <f>VLOOKUP(G24,$C$5:$M$14,11,FALSE)</f>
        <v>5</v>
      </c>
    </row>
    <row r="25" spans="7:19" x14ac:dyDescent="0.3">
      <c r="G25" s="15">
        <v>2</v>
      </c>
      <c r="H25" s="15">
        <f t="shared" ref="H25:H28" si="6">VLOOKUP(G25,$C$5:$M$14,11,FALSE)</f>
        <v>4</v>
      </c>
    </row>
    <row r="26" spans="7:19" x14ac:dyDescent="0.3">
      <c r="G26" s="15">
        <v>7</v>
      </c>
      <c r="H26" s="15">
        <f t="shared" si="6"/>
        <v>4.166666666666667</v>
      </c>
    </row>
    <row r="27" spans="7:19" x14ac:dyDescent="0.3">
      <c r="G27" s="15">
        <v>4</v>
      </c>
      <c r="H27" s="15">
        <f t="shared" si="6"/>
        <v>0</v>
      </c>
    </row>
    <row r="28" spans="7:19" x14ac:dyDescent="0.3">
      <c r="G28" s="15">
        <v>5</v>
      </c>
      <c r="H28" s="15">
        <f t="shared" si="6"/>
        <v>4.5</v>
      </c>
    </row>
  </sheetData>
  <mergeCells count="6">
    <mergeCell ref="N5:P12"/>
    <mergeCell ref="Q5:S12"/>
    <mergeCell ref="N13:P20"/>
    <mergeCell ref="Q13:S20"/>
    <mergeCell ref="M16:M17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- 01</vt:lpstr>
      <vt:lpstr>Basic - 02</vt:lpstr>
      <vt:lpstr>Data Validation</vt:lpstr>
      <vt:lpstr>Bangla</vt:lpstr>
      <vt:lpstr>Eng</vt:lpstr>
      <vt:lpstr>ICT</vt:lpstr>
      <vt:lpstr>Math</vt:lpstr>
      <vt:lpstr>GPA</vt:lpstr>
      <vt:lpstr>GPA_VLOOKUP</vt:lpstr>
      <vt:lpstr>Rakib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Md. Rakib Hasan</cp:lastModifiedBy>
  <cp:lastPrinted>2024-07-24T04:21:49Z</cp:lastPrinted>
  <dcterms:created xsi:type="dcterms:W3CDTF">2015-06-05T18:17:20Z</dcterms:created>
  <dcterms:modified xsi:type="dcterms:W3CDTF">2024-11-18T01:20:30Z</dcterms:modified>
</cp:coreProperties>
</file>