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rgpu\computer-modelling-technologies\"/>
    </mc:Choice>
  </mc:AlternateContent>
  <xr:revisionPtr revIDLastSave="0" documentId="13_ncr:1_{4C347F0C-6FC8-4527-B8E2-87002795F9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Задание 1" sheetId="1" r:id="rId1"/>
    <sheet name="Задание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2" l="1"/>
  <c r="C28" i="2" s="1"/>
  <c r="B28" i="2"/>
  <c r="B29" i="2"/>
  <c r="C30" i="2" s="1"/>
  <c r="B30" i="2"/>
  <c r="B31" i="2"/>
  <c r="B55" i="2" s="1"/>
  <c r="B32" i="2"/>
  <c r="B33" i="2"/>
  <c r="C34" i="2" s="1"/>
  <c r="B34" i="2"/>
  <c r="B58" i="2" s="1"/>
  <c r="B35" i="2"/>
  <c r="C36" i="2" s="1"/>
  <c r="B36" i="2"/>
  <c r="B60" i="2" s="1"/>
  <c r="B37" i="2"/>
  <c r="C38" i="2" s="1"/>
  <c r="B38" i="2"/>
  <c r="C39" i="2" s="1"/>
  <c r="B39" i="2"/>
  <c r="B63" i="2" s="1"/>
  <c r="B40" i="2"/>
  <c r="C41" i="2" s="1"/>
  <c r="B41" i="2"/>
  <c r="C42" i="2" s="1"/>
  <c r="B42" i="2"/>
  <c r="B66" i="2" s="1"/>
  <c r="B43" i="2"/>
  <c r="B26" i="2"/>
  <c r="B25" i="2"/>
  <c r="B49" i="2" s="1"/>
  <c r="A67" i="2"/>
  <c r="C67" i="2" s="1"/>
  <c r="E67" i="2" s="1"/>
  <c r="A66" i="2"/>
  <c r="C66" i="2" s="1"/>
  <c r="E66" i="2" s="1"/>
  <c r="A65" i="2"/>
  <c r="C65" i="2" s="1"/>
  <c r="E65" i="2" s="1"/>
  <c r="A64" i="2"/>
  <c r="C64" i="2" s="1"/>
  <c r="E64" i="2" s="1"/>
  <c r="A63" i="2"/>
  <c r="C63" i="2" s="1"/>
  <c r="E63" i="2" s="1"/>
  <c r="A62" i="2"/>
  <c r="C62" i="2" s="1"/>
  <c r="E62" i="2" s="1"/>
  <c r="A61" i="2"/>
  <c r="C61" i="2" s="1"/>
  <c r="E61" i="2" s="1"/>
  <c r="A60" i="2"/>
  <c r="C60" i="2" s="1"/>
  <c r="E60" i="2" s="1"/>
  <c r="A59" i="2"/>
  <c r="C59" i="2" s="1"/>
  <c r="E59" i="2" s="1"/>
  <c r="A58" i="2"/>
  <c r="C58" i="2" s="1"/>
  <c r="E58" i="2" s="1"/>
  <c r="A57" i="2"/>
  <c r="C57" i="2" s="1"/>
  <c r="E57" i="2" s="1"/>
  <c r="A56" i="2"/>
  <c r="C56" i="2" s="1"/>
  <c r="E56" i="2" s="1"/>
  <c r="A55" i="2"/>
  <c r="C55" i="2" s="1"/>
  <c r="E55" i="2" s="1"/>
  <c r="A54" i="2"/>
  <c r="C54" i="2" s="1"/>
  <c r="E54" i="2" s="1"/>
  <c r="A53" i="2"/>
  <c r="C53" i="2" s="1"/>
  <c r="E53" i="2" s="1"/>
  <c r="A52" i="2"/>
  <c r="C52" i="2" s="1"/>
  <c r="E52" i="2" s="1"/>
  <c r="A51" i="2"/>
  <c r="C51" i="2" s="1"/>
  <c r="E51" i="2" s="1"/>
  <c r="A50" i="2"/>
  <c r="C50" i="2" s="1"/>
  <c r="E50" i="2" s="1"/>
  <c r="A49" i="2"/>
  <c r="C49" i="2" s="1"/>
  <c r="B35" i="1"/>
  <c r="B34" i="1"/>
  <c r="C30" i="1"/>
  <c r="E30" i="1" s="1"/>
  <c r="B30" i="1"/>
  <c r="A30" i="1"/>
  <c r="C29" i="1"/>
  <c r="E29" i="1" s="1"/>
  <c r="B29" i="1"/>
  <c r="D29" i="1" s="1"/>
  <c r="A29" i="1"/>
  <c r="C28" i="1"/>
  <c r="E28" i="1" s="1"/>
  <c r="B28" i="1"/>
  <c r="A28" i="1"/>
  <c r="C27" i="1"/>
  <c r="E27" i="1" s="1"/>
  <c r="B27" i="1"/>
  <c r="A27" i="1"/>
  <c r="C26" i="1"/>
  <c r="E26" i="1" s="1"/>
  <c r="B26" i="1"/>
  <c r="A26" i="1"/>
  <c r="C25" i="1"/>
  <c r="E25" i="1" s="1"/>
  <c r="B25" i="1"/>
  <c r="A25" i="1"/>
  <c r="C24" i="1"/>
  <c r="E24" i="1" s="1"/>
  <c r="B24" i="1"/>
  <c r="A24" i="1"/>
  <c r="C23" i="1"/>
  <c r="E23" i="1" s="1"/>
  <c r="B23" i="1"/>
  <c r="A23" i="1"/>
  <c r="C22" i="1"/>
  <c r="B22" i="1"/>
  <c r="A22" i="1"/>
  <c r="B17" i="1"/>
  <c r="D16" i="1"/>
  <c r="G16" i="1" s="1"/>
  <c r="C16" i="1"/>
  <c r="D15" i="1"/>
  <c r="G15" i="1" s="1"/>
  <c r="C15" i="1"/>
  <c r="D14" i="1"/>
  <c r="G14" i="1" s="1"/>
  <c r="C14" i="1"/>
  <c r="D13" i="1"/>
  <c r="G13" i="1" s="1"/>
  <c r="C13" i="1"/>
  <c r="D12" i="1"/>
  <c r="G12" i="1" s="1"/>
  <c r="C12" i="1"/>
  <c r="D11" i="1"/>
  <c r="G11" i="1" s="1"/>
  <c r="C11" i="1"/>
  <c r="E11" i="1" s="1"/>
  <c r="H11" i="1" s="1"/>
  <c r="D10" i="1"/>
  <c r="C10" i="1"/>
  <c r="D9" i="1"/>
  <c r="G9" i="1" s="1"/>
  <c r="C9" i="1"/>
  <c r="B65" i="2" l="1"/>
  <c r="D60" i="2"/>
  <c r="D41" i="2"/>
  <c r="D63" i="2"/>
  <c r="D58" i="2"/>
  <c r="D66" i="2"/>
  <c r="C26" i="2"/>
  <c r="D55" i="2"/>
  <c r="B57" i="2"/>
  <c r="D57" i="2" s="1"/>
  <c r="D33" i="2"/>
  <c r="G33" i="2" s="1"/>
  <c r="C33" i="2"/>
  <c r="B61" i="2"/>
  <c r="D61" i="2" s="1"/>
  <c r="B52" i="2"/>
  <c r="D52" i="2" s="1"/>
  <c r="D36" i="2"/>
  <c r="G36" i="2" s="1"/>
  <c r="D35" i="2"/>
  <c r="G35" i="2" s="1"/>
  <c r="D43" i="2"/>
  <c r="G43" i="2" s="1"/>
  <c r="D28" i="2"/>
  <c r="G28" i="2" s="1"/>
  <c r="D32" i="2"/>
  <c r="G32" i="2" s="1"/>
  <c r="D65" i="2"/>
  <c r="C69" i="2"/>
  <c r="E49" i="2"/>
  <c r="C68" i="2"/>
  <c r="G41" i="2"/>
  <c r="C31" i="2"/>
  <c r="D40" i="2"/>
  <c r="D31" i="2"/>
  <c r="C29" i="2"/>
  <c r="D30" i="2"/>
  <c r="C37" i="2"/>
  <c r="D38" i="2"/>
  <c r="B44" i="2"/>
  <c r="B54" i="2"/>
  <c r="D54" i="2" s="1"/>
  <c r="B62" i="2"/>
  <c r="D62" i="2" s="1"/>
  <c r="D29" i="2"/>
  <c r="D37" i="2"/>
  <c r="D49" i="2"/>
  <c r="B59" i="2"/>
  <c r="D59" i="2" s="1"/>
  <c r="C27" i="2"/>
  <c r="C35" i="2"/>
  <c r="C43" i="2"/>
  <c r="B56" i="2"/>
  <c r="D56" i="2" s="1"/>
  <c r="B64" i="2"/>
  <c r="D64" i="2" s="1"/>
  <c r="D39" i="2"/>
  <c r="B51" i="2"/>
  <c r="D51" i="2" s="1"/>
  <c r="B67" i="2"/>
  <c r="D67" i="2" s="1"/>
  <c r="D27" i="2"/>
  <c r="B53" i="2"/>
  <c r="D53" i="2" s="1"/>
  <c r="D26" i="2"/>
  <c r="D34" i="2"/>
  <c r="D42" i="2"/>
  <c r="B50" i="2"/>
  <c r="C32" i="2"/>
  <c r="C40" i="2"/>
  <c r="D28" i="1"/>
  <c r="D26" i="1"/>
  <c r="E14" i="1"/>
  <c r="H14" i="1" s="1"/>
  <c r="B31" i="1"/>
  <c r="D30" i="1"/>
  <c r="D25" i="1"/>
  <c r="D27" i="1"/>
  <c r="E16" i="1"/>
  <c r="H16" i="1" s="1"/>
  <c r="E13" i="1"/>
  <c r="H13" i="1" s="1"/>
  <c r="C31" i="1"/>
  <c r="E10" i="1"/>
  <c r="H10" i="1" s="1"/>
  <c r="D24" i="1"/>
  <c r="F13" i="1"/>
  <c r="G17" i="1"/>
  <c r="B32" i="1"/>
  <c r="C32" i="1"/>
  <c r="G10" i="1"/>
  <c r="E22" i="1"/>
  <c r="D23" i="1"/>
  <c r="F11" i="1"/>
  <c r="C17" i="1"/>
  <c r="D22" i="1"/>
  <c r="E9" i="1"/>
  <c r="H9" i="1" s="1"/>
  <c r="E15" i="1"/>
  <c r="H15" i="1" s="1"/>
  <c r="E12" i="1"/>
  <c r="E35" i="2" l="1"/>
  <c r="H35" i="2" s="1"/>
  <c r="B69" i="2"/>
  <c r="G26" i="2"/>
  <c r="E43" i="2"/>
  <c r="E31" i="2"/>
  <c r="H31" i="2" s="1"/>
  <c r="E69" i="2"/>
  <c r="E68" i="2"/>
  <c r="G27" i="2"/>
  <c r="E27" i="2"/>
  <c r="H27" i="2" s="1"/>
  <c r="G38" i="2"/>
  <c r="E33" i="2"/>
  <c r="E39" i="2"/>
  <c r="H39" i="2" s="1"/>
  <c r="E36" i="2"/>
  <c r="E40" i="2"/>
  <c r="H40" i="2" s="1"/>
  <c r="E37" i="2"/>
  <c r="H37" i="2" s="1"/>
  <c r="C44" i="2"/>
  <c r="E30" i="2"/>
  <c r="H30" i="2" s="1"/>
  <c r="E32" i="2"/>
  <c r="G30" i="2"/>
  <c r="E26" i="2"/>
  <c r="H26" i="2" s="1"/>
  <c r="E28" i="2"/>
  <c r="E41" i="2"/>
  <c r="E38" i="2"/>
  <c r="H38" i="2" s="1"/>
  <c r="B68" i="2"/>
  <c r="D50" i="2"/>
  <c r="D69" i="2" s="1"/>
  <c r="G39" i="2"/>
  <c r="G37" i="2"/>
  <c r="E29" i="2"/>
  <c r="H29" i="2" s="1"/>
  <c r="E34" i="2"/>
  <c r="H34" i="2" s="1"/>
  <c r="E42" i="2"/>
  <c r="H42" i="2" s="1"/>
  <c r="G42" i="2"/>
  <c r="G29" i="2"/>
  <c r="G31" i="2"/>
  <c r="G34" i="2"/>
  <c r="G40" i="2"/>
  <c r="F14" i="1"/>
  <c r="F15" i="1"/>
  <c r="F10" i="1"/>
  <c r="F16" i="1"/>
  <c r="E31" i="1"/>
  <c r="E32" i="1"/>
  <c r="F12" i="1"/>
  <c r="H12" i="1"/>
  <c r="H17" i="1" s="1"/>
  <c r="D32" i="1"/>
  <c r="D31" i="1"/>
  <c r="F9" i="1"/>
  <c r="B71" i="2" l="1"/>
  <c r="B72" i="2" s="1"/>
  <c r="F35" i="2"/>
  <c r="F40" i="2"/>
  <c r="F31" i="2"/>
  <c r="F39" i="2"/>
  <c r="F27" i="2"/>
  <c r="F30" i="2"/>
  <c r="F34" i="2"/>
  <c r="F29" i="2"/>
  <c r="F42" i="2"/>
  <c r="H36" i="2"/>
  <c r="F36" i="2"/>
  <c r="D68" i="2"/>
  <c r="H33" i="2"/>
  <c r="F33" i="2"/>
  <c r="H32" i="2"/>
  <c r="F32" i="2"/>
  <c r="F38" i="2"/>
  <c r="H43" i="2"/>
  <c r="F43" i="2"/>
  <c r="H41" i="2"/>
  <c r="F41" i="2"/>
  <c r="F26" i="2"/>
  <c r="F37" i="2"/>
  <c r="H28" i="2"/>
  <c r="F28" i="2"/>
  <c r="G44" i="2"/>
  <c r="F17" i="1"/>
  <c r="B19" i="1" s="1"/>
  <c r="H44" i="2" l="1"/>
  <c r="F44" i="2"/>
  <c r="B46" i="2" s="1"/>
</calcChain>
</file>

<file path=xl/sharedStrings.xml><?xml version="1.0" encoding="utf-8"?>
<sst xmlns="http://schemas.openxmlformats.org/spreadsheetml/2006/main" count="66" uniqueCount="34">
  <si>
    <t>t</t>
  </si>
  <si>
    <t>yt</t>
  </si>
  <si>
    <t>yt-1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</si>
  <si>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scheme val="minor"/>
      </rPr>
      <t xml:space="preserve"> - 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(ср)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</si>
  <si>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scheme val="minor"/>
      </rPr>
      <t xml:space="preserve"> - 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(ср)</t>
    </r>
  </si>
  <si>
    <t>(yt - y1(ср))*(yt-1 - y2(ср))</t>
  </si>
  <si>
    <r>
      <t>(y</t>
    </r>
    <r>
      <rPr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scheme val="minor"/>
      </rPr>
      <t xml:space="preserve"> - 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(ср))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</si>
  <si>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(y</t>
    </r>
    <r>
      <rPr>
        <vertAlign val="subscript"/>
        <sz val="11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scheme val="minor"/>
      </rPr>
      <t xml:space="preserve"> - 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</si>
  <si>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-</t>
  </si>
  <si>
    <t>Сумма</t>
  </si>
  <si>
    <t>№ п/п</t>
  </si>
  <si>
    <t>y</t>
  </si>
  <si>
    <t>y*t</t>
  </si>
  <si>
    <t>t*t</t>
  </si>
  <si>
    <t>r1</t>
  </si>
  <si>
    <t>y = 226,9167 - 10,85t</t>
  </si>
  <si>
    <t>b</t>
  </si>
  <si>
    <t>a</t>
  </si>
  <si>
    <t>Ср. знач.</t>
  </si>
  <si>
    <t>Таким образом, в среднем ежегодно валовый сбор винограда во всех категориях хозяйств за 1992–2000 гг. снижался на 10,85 тыс. тонн.</t>
  </si>
  <si>
    <t>Год</t>
  </si>
  <si>
    <t>Валовой сбор, тыс. т</t>
  </si>
  <si>
    <t>Годы</t>
  </si>
  <si>
    <t>Пшеничная озима</t>
  </si>
  <si>
    <t>Кукуруза</t>
  </si>
  <si>
    <t>Картофель</t>
  </si>
  <si>
    <t>Сахарная свекла</t>
  </si>
  <si>
    <t>Подсолнечник</t>
  </si>
  <si>
    <t>Овощи</t>
  </si>
  <si>
    <t>Табак</t>
  </si>
  <si>
    <r>
      <t>(y</t>
    </r>
    <r>
      <rPr>
        <vertAlign val="subscript"/>
        <sz val="11"/>
        <color theme="1"/>
        <rFont val="Calibri"/>
        <family val="2"/>
        <charset val="204"/>
        <scheme val="minor"/>
      </rPr>
      <t>t-1</t>
    </r>
    <r>
      <rPr>
        <sz val="11"/>
        <color theme="1"/>
        <rFont val="Calibri"/>
        <family val="2"/>
        <scheme val="minor"/>
      </rPr>
      <t xml:space="preserve"> - y</t>
    </r>
    <r>
      <rPr>
        <vertAlign val="subscript"/>
        <sz val="11"/>
        <color theme="1"/>
        <rFont val="Calibri"/>
        <family val="2"/>
        <charset val="204"/>
        <scheme val="minor"/>
      </rPr>
      <t>2(ср)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</si>
  <si>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y = 28,48 - 0,566t</t>
  </si>
  <si>
    <t>(коэфф. автокорелл. 1-го порядка)</t>
  </si>
  <si>
    <t>Таким образом, в среднем ежегодно сбор кукурузы за 1980–1998 гг. снижался на 0,566.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</si>
</sst>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 applyAlignment="1"/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 ряд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1'!$B$1:$J$1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cat>
          <c:val>
            <c:numRef>
              <c:f>'Задание 1'!$B$2:$J$2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9-4BC5-909B-34712AD7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456576"/>
        <c:axId val="1036999104"/>
      </c:lineChart>
      <c:catAx>
        <c:axId val="10854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99104"/>
        <c:crosses val="autoZero"/>
        <c:auto val="1"/>
        <c:lblAlgn val="ctr"/>
        <c:lblOffset val="100"/>
        <c:noMultiLvlLbl val="0"/>
      </c:catAx>
      <c:valAx>
        <c:axId val="10369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 ряд кукурузы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2'!$C$1</c:f>
              <c:strCache>
                <c:ptCount val="1"/>
                <c:pt idx="0">
                  <c:v>Кукуруза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2'!$A$3:$A$21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cat>
          <c:val>
            <c:numRef>
              <c:f>'Задание 2'!$C$3:$C$21</c:f>
              <c:numCache>
                <c:formatCode>General</c:formatCode>
                <c:ptCount val="19"/>
                <c:pt idx="0">
                  <c:v>26.4</c:v>
                </c:pt>
                <c:pt idx="1">
                  <c:v>24.9</c:v>
                </c:pt>
                <c:pt idx="2">
                  <c:v>32.200000000000003</c:v>
                </c:pt>
                <c:pt idx="3">
                  <c:v>33.5</c:v>
                </c:pt>
                <c:pt idx="4">
                  <c:v>38</c:v>
                </c:pt>
                <c:pt idx="5">
                  <c:v>34.799999999999997</c:v>
                </c:pt>
                <c:pt idx="6">
                  <c:v>27.8</c:v>
                </c:pt>
                <c:pt idx="7">
                  <c:v>30.2</c:v>
                </c:pt>
                <c:pt idx="8">
                  <c:v>39.4</c:v>
                </c:pt>
                <c:pt idx="9">
                  <c:v>30.9</c:v>
                </c:pt>
                <c:pt idx="10">
                  <c:v>35.299999999999997</c:v>
                </c:pt>
                <c:pt idx="11">
                  <c:v>36.299999999999997</c:v>
                </c:pt>
                <c:pt idx="12">
                  <c:v>33.299999999999997</c:v>
                </c:pt>
                <c:pt idx="13">
                  <c:v>35.4</c:v>
                </c:pt>
                <c:pt idx="14">
                  <c:v>36.4</c:v>
                </c:pt>
                <c:pt idx="15">
                  <c:v>31.3</c:v>
                </c:pt>
                <c:pt idx="16">
                  <c:v>44.6</c:v>
                </c:pt>
                <c:pt idx="17">
                  <c:v>35.1</c:v>
                </c:pt>
                <c:pt idx="1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9-4315-BF2B-0FDA63D5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53088"/>
        <c:axId val="1161080064"/>
      </c:lineChart>
      <c:dateAx>
        <c:axId val="11621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80064"/>
        <c:crosses val="autoZero"/>
        <c:auto val="0"/>
        <c:lblOffset val="100"/>
        <c:baseTimeUnit val="days"/>
      </c:dateAx>
      <c:valAx>
        <c:axId val="11610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0</xdr:row>
      <xdr:rowOff>110490</xdr:rowOff>
    </xdr:from>
    <xdr:to>
      <xdr:col>18</xdr:col>
      <xdr:colOff>22860</xdr:colOff>
      <xdr:row>14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5FA65B-9147-4A0D-8AEA-12F7D1611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64770</xdr:rowOff>
    </xdr:from>
    <xdr:to>
      <xdr:col>17</xdr:col>
      <xdr:colOff>30480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FF847C-B796-479E-A3A7-601005F94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kleed/Downloads/analiz_vremennykh_ryadov_Melnikova_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мер"/>
      <sheetName val="подсолнечник"/>
    </sheetNames>
    <sheetDataSet>
      <sheetData sheetId="0">
        <row r="1">
          <cell r="B1">
            <v>1992</v>
          </cell>
          <cell r="C1">
            <v>1993</v>
          </cell>
          <cell r="D1">
            <v>1994</v>
          </cell>
          <cell r="E1">
            <v>1995</v>
          </cell>
          <cell r="F1">
            <v>1996</v>
          </cell>
          <cell r="G1">
            <v>1997</v>
          </cell>
          <cell r="H1">
            <v>1998</v>
          </cell>
          <cell r="I1">
            <v>1999</v>
          </cell>
          <cell r="J1">
            <v>2000</v>
          </cell>
        </row>
        <row r="2">
          <cell r="B2">
            <v>246</v>
          </cell>
          <cell r="C2">
            <v>229</v>
          </cell>
          <cell r="D2">
            <v>152</v>
          </cell>
          <cell r="E2">
            <v>155</v>
          </cell>
          <cell r="F2">
            <v>190</v>
          </cell>
          <cell r="G2">
            <v>160</v>
          </cell>
          <cell r="H2">
            <v>107</v>
          </cell>
          <cell r="I2">
            <v>155</v>
          </cell>
          <cell r="J2">
            <v>160</v>
          </cell>
        </row>
      </sheetData>
      <sheetData sheetId="1">
        <row r="4">
          <cell r="A4">
            <v>1980</v>
          </cell>
          <cell r="F4">
            <v>18.899999999999999</v>
          </cell>
        </row>
        <row r="5">
          <cell r="A5">
            <v>1981</v>
          </cell>
          <cell r="F5">
            <v>18.600000000000001</v>
          </cell>
        </row>
        <row r="6">
          <cell r="A6">
            <v>1982</v>
          </cell>
          <cell r="F6">
            <v>20.399999999999999</v>
          </cell>
        </row>
        <row r="7">
          <cell r="A7">
            <v>1983</v>
          </cell>
          <cell r="F7">
            <v>19.899999999999999</v>
          </cell>
        </row>
        <row r="8">
          <cell r="A8">
            <v>1984</v>
          </cell>
          <cell r="F8">
            <v>13.4</v>
          </cell>
        </row>
        <row r="9">
          <cell r="A9">
            <v>1985</v>
          </cell>
          <cell r="F9">
            <v>22.1</v>
          </cell>
        </row>
        <row r="10">
          <cell r="A10">
            <v>1986</v>
          </cell>
          <cell r="F10">
            <v>22.3</v>
          </cell>
        </row>
        <row r="11">
          <cell r="A11">
            <v>1987</v>
          </cell>
          <cell r="F11">
            <v>20.100000000000001</v>
          </cell>
        </row>
        <row r="12">
          <cell r="A12">
            <v>1988</v>
          </cell>
          <cell r="F12">
            <v>15.6</v>
          </cell>
        </row>
        <row r="13">
          <cell r="A13">
            <v>1989</v>
          </cell>
          <cell r="F13">
            <v>18.2</v>
          </cell>
        </row>
        <row r="14">
          <cell r="A14">
            <v>1990</v>
          </cell>
          <cell r="F14">
            <v>23.5</v>
          </cell>
        </row>
        <row r="15">
          <cell r="A15">
            <v>1991</v>
          </cell>
          <cell r="F15">
            <v>20.399999999999999</v>
          </cell>
        </row>
        <row r="16">
          <cell r="A16">
            <v>1992</v>
          </cell>
          <cell r="F16">
            <v>17.8</v>
          </cell>
        </row>
        <row r="17">
          <cell r="A17">
            <v>1993</v>
          </cell>
          <cell r="F17">
            <v>16.899999999999999</v>
          </cell>
        </row>
        <row r="18">
          <cell r="A18">
            <v>1994</v>
          </cell>
          <cell r="F18">
            <v>16</v>
          </cell>
        </row>
        <row r="19">
          <cell r="A19">
            <v>1995</v>
          </cell>
          <cell r="F19">
            <v>17.5</v>
          </cell>
        </row>
        <row r="20">
          <cell r="A20">
            <v>1996</v>
          </cell>
          <cell r="F20">
            <v>12.8</v>
          </cell>
        </row>
        <row r="21">
          <cell r="A21">
            <v>1997</v>
          </cell>
          <cell r="F21">
            <v>8.4</v>
          </cell>
        </row>
        <row r="22">
          <cell r="A22">
            <v>1998</v>
          </cell>
          <cell r="F22">
            <v>12.4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A3" sqref="A3"/>
    </sheetView>
  </sheetViews>
  <sheetFormatPr defaultRowHeight="14.4" x14ac:dyDescent="0.3"/>
  <cols>
    <col min="1" max="1" width="10.77734375" customWidth="1"/>
    <col min="5" max="5" width="10.33203125" customWidth="1"/>
    <col min="6" max="6" width="21.44140625" customWidth="1"/>
    <col min="7" max="7" width="11.6640625" customWidth="1"/>
    <col min="8" max="8" width="11.88671875" customWidth="1"/>
  </cols>
  <sheetData>
    <row r="1" spans="1:10" x14ac:dyDescent="0.3">
      <c r="A1" s="1" t="s">
        <v>20</v>
      </c>
      <c r="B1" s="1">
        <v>1992</v>
      </c>
      <c r="C1" s="1">
        <v>1993</v>
      </c>
      <c r="D1" s="1">
        <v>1994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</row>
    <row r="2" spans="1:10" ht="32.4" customHeight="1" x14ac:dyDescent="0.3">
      <c r="A2" s="2" t="s">
        <v>21</v>
      </c>
      <c r="B2" s="8">
        <v>246</v>
      </c>
      <c r="C2" s="8">
        <v>229</v>
      </c>
      <c r="D2" s="8">
        <v>152</v>
      </c>
      <c r="E2" s="8">
        <v>155</v>
      </c>
      <c r="F2" s="8">
        <v>190</v>
      </c>
      <c r="G2" s="8">
        <v>160</v>
      </c>
      <c r="H2" s="8">
        <v>107</v>
      </c>
      <c r="I2" s="8">
        <v>155</v>
      </c>
      <c r="J2" s="8">
        <v>160</v>
      </c>
    </row>
    <row r="7" spans="1:10" ht="16.2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 spans="1:10" x14ac:dyDescent="0.3">
      <c r="A8" s="1">
        <v>1</v>
      </c>
      <c r="B8" s="8">
        <v>246</v>
      </c>
      <c r="C8" s="8" t="s">
        <v>8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</row>
    <row r="9" spans="1:10" x14ac:dyDescent="0.3">
      <c r="A9" s="1">
        <v>2</v>
      </c>
      <c r="B9" s="8">
        <v>229</v>
      </c>
      <c r="C9" s="8">
        <f>B8</f>
        <v>246</v>
      </c>
      <c r="D9" s="8">
        <f>B9-AVERAGE($B$9:$B$16)</f>
        <v>65.5</v>
      </c>
      <c r="E9" s="8">
        <f>C9-AVERAGE($C$9:$C$16)</f>
        <v>71.75</v>
      </c>
      <c r="F9" s="8">
        <f>D9*E9</f>
        <v>4699.625</v>
      </c>
      <c r="G9" s="8">
        <f>D9*D9</f>
        <v>4290.25</v>
      </c>
      <c r="H9" s="8">
        <f>E9*E9</f>
        <v>5148.0625</v>
      </c>
    </row>
    <row r="10" spans="1:10" x14ac:dyDescent="0.3">
      <c r="A10" s="1">
        <v>3</v>
      </c>
      <c r="B10" s="8">
        <v>152</v>
      </c>
      <c r="C10" s="8">
        <f t="shared" ref="C10:C16" si="0">B9</f>
        <v>229</v>
      </c>
      <c r="D10" s="8">
        <f>B10-AVERAGE($B$9:$B$16)</f>
        <v>-11.5</v>
      </c>
      <c r="E10" s="8">
        <f>C10-AVERAGE($C$9:$C$16)</f>
        <v>54.75</v>
      </c>
      <c r="F10" s="8">
        <f t="shared" ref="F10:F16" si="1">D10*E10</f>
        <v>-629.625</v>
      </c>
      <c r="G10" s="8">
        <f t="shared" ref="G10:H16" si="2">D10*D10</f>
        <v>132.25</v>
      </c>
      <c r="H10" s="8">
        <f t="shared" si="2"/>
        <v>2997.5625</v>
      </c>
    </row>
    <row r="11" spans="1:10" x14ac:dyDescent="0.3">
      <c r="A11" s="1">
        <v>4</v>
      </c>
      <c r="B11" s="8">
        <v>155</v>
      </c>
      <c r="C11" s="8">
        <f t="shared" si="0"/>
        <v>152</v>
      </c>
      <c r="D11" s="8">
        <f>B11-AVERAGE($B$9:$B$16)</f>
        <v>-8.5</v>
      </c>
      <c r="E11" s="8">
        <f>C11-AVERAGE($C$9:$C$16)</f>
        <v>-22.25</v>
      </c>
      <c r="F11" s="8">
        <f t="shared" si="1"/>
        <v>189.125</v>
      </c>
      <c r="G11" s="8">
        <f t="shared" si="2"/>
        <v>72.25</v>
      </c>
      <c r="H11" s="8">
        <f t="shared" si="2"/>
        <v>495.0625</v>
      </c>
    </row>
    <row r="12" spans="1:10" x14ac:dyDescent="0.3">
      <c r="A12" s="1">
        <v>5</v>
      </c>
      <c r="B12" s="8">
        <v>190</v>
      </c>
      <c r="C12" s="8">
        <f t="shared" si="0"/>
        <v>155</v>
      </c>
      <c r="D12" s="8">
        <f>B12-AVERAGE($B$9:$B$16)</f>
        <v>26.5</v>
      </c>
      <c r="E12" s="8">
        <f>C12-AVERAGE($C$9:$C$16)</f>
        <v>-19.25</v>
      </c>
      <c r="F12" s="8">
        <f t="shared" si="1"/>
        <v>-510.125</v>
      </c>
      <c r="G12" s="8">
        <f t="shared" si="2"/>
        <v>702.25</v>
      </c>
      <c r="H12" s="8">
        <f t="shared" si="2"/>
        <v>370.5625</v>
      </c>
    </row>
    <row r="13" spans="1:10" x14ac:dyDescent="0.3">
      <c r="A13" s="1">
        <v>6</v>
      </c>
      <c r="B13" s="8">
        <v>160</v>
      </c>
      <c r="C13" s="8">
        <f t="shared" si="0"/>
        <v>190</v>
      </c>
      <c r="D13" s="8">
        <f>B13-AVERAGE($B$9:$B$16)</f>
        <v>-3.5</v>
      </c>
      <c r="E13" s="8">
        <f>C13-AVERAGE($C$9:$C$16)</f>
        <v>15.75</v>
      </c>
      <c r="F13" s="8">
        <f t="shared" si="1"/>
        <v>-55.125</v>
      </c>
      <c r="G13" s="8">
        <f t="shared" si="2"/>
        <v>12.25</v>
      </c>
      <c r="H13" s="8">
        <f t="shared" si="2"/>
        <v>248.0625</v>
      </c>
    </row>
    <row r="14" spans="1:10" x14ac:dyDescent="0.3">
      <c r="A14" s="1">
        <v>7</v>
      </c>
      <c r="B14" s="8">
        <v>107</v>
      </c>
      <c r="C14" s="8">
        <f t="shared" si="0"/>
        <v>160</v>
      </c>
      <c r="D14" s="8">
        <f>B14-AVERAGE($B$9:$B$16)</f>
        <v>-56.5</v>
      </c>
      <c r="E14" s="8">
        <f>C14-AVERAGE($C$9:$C$16)</f>
        <v>-14.25</v>
      </c>
      <c r="F14" s="8">
        <f t="shared" si="1"/>
        <v>805.125</v>
      </c>
      <c r="G14" s="8">
        <f t="shared" si="2"/>
        <v>3192.25</v>
      </c>
      <c r="H14" s="8">
        <f t="shared" si="2"/>
        <v>203.0625</v>
      </c>
    </row>
    <row r="15" spans="1:10" x14ac:dyDescent="0.3">
      <c r="A15" s="1">
        <v>8</v>
      </c>
      <c r="B15" s="8">
        <v>155</v>
      </c>
      <c r="C15" s="8">
        <f t="shared" si="0"/>
        <v>107</v>
      </c>
      <c r="D15" s="8">
        <f>B15-AVERAGE($B$9:$B$16)</f>
        <v>-8.5</v>
      </c>
      <c r="E15" s="8">
        <f>C15-AVERAGE($C$9:$C$16)</f>
        <v>-67.25</v>
      </c>
      <c r="F15" s="8">
        <f t="shared" si="1"/>
        <v>571.625</v>
      </c>
      <c r="G15" s="8">
        <f t="shared" si="2"/>
        <v>72.25</v>
      </c>
      <c r="H15" s="8">
        <f t="shared" si="2"/>
        <v>4522.5625</v>
      </c>
    </row>
    <row r="16" spans="1:10" x14ac:dyDescent="0.3">
      <c r="A16" s="1">
        <v>9</v>
      </c>
      <c r="B16" s="8">
        <v>160</v>
      </c>
      <c r="C16" s="8">
        <f t="shared" si="0"/>
        <v>155</v>
      </c>
      <c r="D16" s="8">
        <f>B16-AVERAGE($B$9:$B$16)</f>
        <v>-3.5</v>
      </c>
      <c r="E16" s="8">
        <f>C16-AVERAGE($C$9:$C$16)</f>
        <v>-19.25</v>
      </c>
      <c r="F16" s="8">
        <f t="shared" si="1"/>
        <v>67.375</v>
      </c>
      <c r="G16" s="8">
        <f t="shared" si="2"/>
        <v>12.25</v>
      </c>
      <c r="H16" s="8">
        <f t="shared" si="2"/>
        <v>370.5625</v>
      </c>
    </row>
    <row r="17" spans="1:8" x14ac:dyDescent="0.3">
      <c r="A17" s="1" t="s">
        <v>9</v>
      </c>
      <c r="B17" s="8">
        <f>SUM(B8:B16)</f>
        <v>1554</v>
      </c>
      <c r="C17" s="8">
        <f>SUM(C9:C16)</f>
        <v>1394</v>
      </c>
      <c r="D17" s="8"/>
      <c r="E17" s="8"/>
      <c r="F17" s="8">
        <f>SUM(F9:F16)</f>
        <v>5138</v>
      </c>
      <c r="G17" s="8">
        <f>SUM(G9:G16)</f>
        <v>8486</v>
      </c>
      <c r="H17" s="8">
        <f>SUM(H9:H16)</f>
        <v>14355.5</v>
      </c>
    </row>
    <row r="19" spans="1:8" x14ac:dyDescent="0.3">
      <c r="A19" s="4" t="s">
        <v>14</v>
      </c>
      <c r="B19" s="3">
        <f>F17/SQRT(G17*H17)</f>
        <v>0.46551472657902798</v>
      </c>
      <c r="C19" s="5" t="s">
        <v>32</v>
      </c>
      <c r="D19" s="5"/>
      <c r="E19" s="5"/>
      <c r="F19" s="5"/>
    </row>
    <row r="21" spans="1:8" x14ac:dyDescent="0.3">
      <c r="A21" s="4" t="s">
        <v>10</v>
      </c>
      <c r="B21" s="4" t="s">
        <v>11</v>
      </c>
      <c r="C21" s="4" t="s">
        <v>0</v>
      </c>
      <c r="D21" s="4" t="s">
        <v>12</v>
      </c>
      <c r="E21" s="4" t="s">
        <v>13</v>
      </c>
    </row>
    <row r="22" spans="1:8" x14ac:dyDescent="0.3">
      <c r="A22" s="4">
        <f>A8</f>
        <v>1</v>
      </c>
      <c r="B22" s="9">
        <f>B8</f>
        <v>246</v>
      </c>
      <c r="C22" s="9">
        <f>A8</f>
        <v>1</v>
      </c>
      <c r="D22" s="9">
        <f>B22*C22</f>
        <v>246</v>
      </c>
      <c r="E22" s="9">
        <f>C22*C22</f>
        <v>1</v>
      </c>
    </row>
    <row r="23" spans="1:8" x14ac:dyDescent="0.3">
      <c r="A23" s="4">
        <f>A9</f>
        <v>2</v>
      </c>
      <c r="B23" s="9">
        <f>B9</f>
        <v>229</v>
      </c>
      <c r="C23" s="9">
        <f>A9</f>
        <v>2</v>
      </c>
      <c r="D23" s="9">
        <f t="shared" ref="D23:D30" si="3">B23*C23</f>
        <v>458</v>
      </c>
      <c r="E23" s="9">
        <f t="shared" ref="E23:E30" si="4">C23*C23</f>
        <v>4</v>
      </c>
    </row>
    <row r="24" spans="1:8" x14ac:dyDescent="0.3">
      <c r="A24" s="4">
        <f>A10</f>
        <v>3</v>
      </c>
      <c r="B24" s="9">
        <f>B10</f>
        <v>152</v>
      </c>
      <c r="C24" s="9">
        <f>A10</f>
        <v>3</v>
      </c>
      <c r="D24" s="9">
        <f t="shared" si="3"/>
        <v>456</v>
      </c>
      <c r="E24" s="9">
        <f t="shared" si="4"/>
        <v>9</v>
      </c>
    </row>
    <row r="25" spans="1:8" x14ac:dyDescent="0.3">
      <c r="A25" s="4">
        <f>A11</f>
        <v>4</v>
      </c>
      <c r="B25" s="9">
        <f>B11</f>
        <v>155</v>
      </c>
      <c r="C25" s="9">
        <f>A11</f>
        <v>4</v>
      </c>
      <c r="D25" s="9">
        <f t="shared" si="3"/>
        <v>620</v>
      </c>
      <c r="E25" s="9">
        <f t="shared" si="4"/>
        <v>16</v>
      </c>
    </row>
    <row r="26" spans="1:8" x14ac:dyDescent="0.3">
      <c r="A26" s="4">
        <f>A12</f>
        <v>5</v>
      </c>
      <c r="B26" s="9">
        <f>B12</f>
        <v>190</v>
      </c>
      <c r="C26" s="9">
        <f>A12</f>
        <v>5</v>
      </c>
      <c r="D26" s="9">
        <f t="shared" si="3"/>
        <v>950</v>
      </c>
      <c r="E26" s="9">
        <f t="shared" si="4"/>
        <v>25</v>
      </c>
    </row>
    <row r="27" spans="1:8" x14ac:dyDescent="0.3">
      <c r="A27" s="4">
        <f>A13</f>
        <v>6</v>
      </c>
      <c r="B27" s="9">
        <f>B13</f>
        <v>160</v>
      </c>
      <c r="C27" s="9">
        <f>A13</f>
        <v>6</v>
      </c>
      <c r="D27" s="9">
        <f t="shared" si="3"/>
        <v>960</v>
      </c>
      <c r="E27" s="9">
        <f t="shared" si="4"/>
        <v>36</v>
      </c>
    </row>
    <row r="28" spans="1:8" x14ac:dyDescent="0.3">
      <c r="A28" s="4">
        <f>A14</f>
        <v>7</v>
      </c>
      <c r="B28" s="9">
        <f>B14</f>
        <v>107</v>
      </c>
      <c r="C28" s="9">
        <f>A14</f>
        <v>7</v>
      </c>
      <c r="D28" s="9">
        <f t="shared" si="3"/>
        <v>749</v>
      </c>
      <c r="E28" s="9">
        <f t="shared" si="4"/>
        <v>49</v>
      </c>
    </row>
    <row r="29" spans="1:8" x14ac:dyDescent="0.3">
      <c r="A29" s="4">
        <f>A15</f>
        <v>8</v>
      </c>
      <c r="B29" s="9">
        <f>B15</f>
        <v>155</v>
      </c>
      <c r="C29" s="9">
        <f>A15</f>
        <v>8</v>
      </c>
      <c r="D29" s="9">
        <f t="shared" si="3"/>
        <v>1240</v>
      </c>
      <c r="E29" s="9">
        <f t="shared" si="4"/>
        <v>64</v>
      </c>
    </row>
    <row r="30" spans="1:8" x14ac:dyDescent="0.3">
      <c r="A30" s="4">
        <f>A16</f>
        <v>9</v>
      </c>
      <c r="B30" s="9">
        <f>B16</f>
        <v>160</v>
      </c>
      <c r="C30" s="9">
        <f>A16</f>
        <v>9</v>
      </c>
      <c r="D30" s="9">
        <f t="shared" si="3"/>
        <v>1440</v>
      </c>
      <c r="E30" s="9">
        <f t="shared" si="4"/>
        <v>81</v>
      </c>
    </row>
    <row r="31" spans="1:8" x14ac:dyDescent="0.3">
      <c r="A31" s="4" t="s">
        <v>9</v>
      </c>
      <c r="B31" s="9">
        <f>SUM(B22:B30)</f>
        <v>1554</v>
      </c>
      <c r="C31" s="9">
        <f t="shared" ref="C31:E31" si="5">SUM(C22:C30)</f>
        <v>45</v>
      </c>
      <c r="D31" s="9">
        <f t="shared" si="5"/>
        <v>7119</v>
      </c>
      <c r="E31" s="9">
        <f t="shared" si="5"/>
        <v>285</v>
      </c>
    </row>
    <row r="32" spans="1:8" x14ac:dyDescent="0.3">
      <c r="A32" s="4" t="s">
        <v>18</v>
      </c>
      <c r="B32" s="9">
        <f>AVERAGE(B22:B30)</f>
        <v>172.66666666666666</v>
      </c>
      <c r="C32" s="9">
        <f t="shared" ref="C32:E32" si="6">AVERAGE(C22:C30)</f>
        <v>5</v>
      </c>
      <c r="D32" s="9">
        <f t="shared" si="6"/>
        <v>791</v>
      </c>
      <c r="E32" s="9">
        <f t="shared" si="6"/>
        <v>31.666666666666668</v>
      </c>
    </row>
    <row r="34" spans="1:6" x14ac:dyDescent="0.3">
      <c r="A34" s="4" t="s">
        <v>16</v>
      </c>
      <c r="B34" s="3">
        <f>(D32-B32*C32)/(E32-C32*C32)</f>
        <v>-10.849999999999987</v>
      </c>
    </row>
    <row r="35" spans="1:6" x14ac:dyDescent="0.3">
      <c r="A35" s="4" t="s">
        <v>17</v>
      </c>
      <c r="B35" s="3">
        <f>B32-B34*C32</f>
        <v>226.9166666666666</v>
      </c>
    </row>
    <row r="39" spans="1:6" ht="18" x14ac:dyDescent="0.35">
      <c r="A39" s="6" t="s">
        <v>15</v>
      </c>
      <c r="B39" s="6"/>
      <c r="C39" s="6"/>
    </row>
    <row r="40" spans="1:6" ht="14.4" customHeight="1" x14ac:dyDescent="0.3"/>
    <row r="41" spans="1:6" ht="14.4" customHeight="1" x14ac:dyDescent="0.3">
      <c r="A41" s="7" t="s">
        <v>19</v>
      </c>
      <c r="B41" s="7"/>
      <c r="C41" s="7"/>
      <c r="D41" s="7"/>
      <c r="E41" s="7"/>
      <c r="F41" s="7"/>
    </row>
    <row r="42" spans="1:6" ht="14.4" customHeight="1" x14ac:dyDescent="0.3">
      <c r="A42" s="7"/>
      <c r="B42" s="7"/>
      <c r="C42" s="7"/>
      <c r="D42" s="7"/>
      <c r="E42" s="7"/>
      <c r="F42" s="7"/>
    </row>
    <row r="43" spans="1:6" ht="14.4" customHeight="1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</sheetData>
  <mergeCells count="3">
    <mergeCell ref="C19:F19"/>
    <mergeCell ref="A39:C39"/>
    <mergeCell ref="A41:F4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887B-40BB-4BDD-AE65-1AA898E0384B}">
  <dimension ref="A1:H80"/>
  <sheetViews>
    <sheetView workbookViewId="0">
      <selection activeCell="A22" sqref="A22"/>
    </sheetView>
  </sheetViews>
  <sheetFormatPr defaultRowHeight="14.4" x14ac:dyDescent="0.3"/>
  <cols>
    <col min="2" max="2" width="11.109375" customWidth="1"/>
    <col min="3" max="3" width="8.88671875" customWidth="1"/>
    <col min="4" max="4" width="11.44140625" customWidth="1"/>
    <col min="5" max="5" width="10.77734375" customWidth="1"/>
    <col min="6" max="6" width="22.88671875" customWidth="1"/>
    <col min="7" max="7" width="12.33203125" customWidth="1"/>
    <col min="8" max="8" width="15" customWidth="1"/>
  </cols>
  <sheetData>
    <row r="1" spans="1:8" ht="28.8" x14ac:dyDescent="0.3">
      <c r="A1" s="1" t="s">
        <v>22</v>
      </c>
      <c r="B1" s="2" t="s">
        <v>23</v>
      </c>
      <c r="C1" s="1" t="s">
        <v>24</v>
      </c>
      <c r="D1" s="1" t="s">
        <v>25</v>
      </c>
      <c r="E1" s="2" t="s">
        <v>26</v>
      </c>
      <c r="F1" s="2" t="s">
        <v>27</v>
      </c>
      <c r="G1" s="1" t="s">
        <v>28</v>
      </c>
      <c r="H1" s="1" t="s">
        <v>29</v>
      </c>
    </row>
    <row r="2" spans="1:8" x14ac:dyDescent="0.3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</row>
    <row r="3" spans="1:8" x14ac:dyDescent="0.3">
      <c r="A3" s="1">
        <v>1980</v>
      </c>
      <c r="B3" s="8">
        <v>31.1</v>
      </c>
      <c r="C3" s="8">
        <v>26.4</v>
      </c>
      <c r="D3" s="8">
        <v>70</v>
      </c>
      <c r="E3" s="8">
        <v>237</v>
      </c>
      <c r="F3" s="8">
        <v>18.899999999999999</v>
      </c>
      <c r="G3" s="8">
        <v>109</v>
      </c>
      <c r="H3" s="8">
        <v>6.3</v>
      </c>
    </row>
    <row r="4" spans="1:8" x14ac:dyDescent="0.3">
      <c r="A4" s="1">
        <v>1981</v>
      </c>
      <c r="B4" s="8">
        <v>32.4</v>
      </c>
      <c r="C4" s="8">
        <v>24.9</v>
      </c>
      <c r="D4" s="8">
        <v>79</v>
      </c>
      <c r="E4" s="8">
        <v>175</v>
      </c>
      <c r="F4" s="8">
        <v>18.600000000000001</v>
      </c>
      <c r="G4" s="8">
        <v>102</v>
      </c>
      <c r="H4" s="8">
        <v>6.9</v>
      </c>
    </row>
    <row r="5" spans="1:8" x14ac:dyDescent="0.3">
      <c r="A5" s="1">
        <v>1982</v>
      </c>
      <c r="B5" s="8">
        <v>33.1</v>
      </c>
      <c r="C5" s="8">
        <v>32.200000000000003</v>
      </c>
      <c r="D5" s="8">
        <v>83</v>
      </c>
      <c r="E5" s="8">
        <v>324</v>
      </c>
      <c r="F5" s="8">
        <v>20.399999999999999</v>
      </c>
      <c r="G5" s="8">
        <v>115</v>
      </c>
      <c r="H5" s="8">
        <v>6.1</v>
      </c>
    </row>
    <row r="6" spans="1:8" x14ac:dyDescent="0.3">
      <c r="A6" s="1">
        <v>1983</v>
      </c>
      <c r="B6" s="8">
        <v>31.6</v>
      </c>
      <c r="C6" s="8">
        <v>33.5</v>
      </c>
      <c r="D6" s="8">
        <v>85</v>
      </c>
      <c r="E6" s="8">
        <v>264</v>
      </c>
      <c r="F6" s="8">
        <v>19.899999999999999</v>
      </c>
      <c r="G6" s="8">
        <v>117</v>
      </c>
      <c r="H6" s="8">
        <v>10.4</v>
      </c>
    </row>
    <row r="7" spans="1:8" x14ac:dyDescent="0.3">
      <c r="A7" s="1">
        <v>1984</v>
      </c>
      <c r="B7" s="8">
        <v>37.6</v>
      </c>
      <c r="C7" s="8">
        <v>38</v>
      </c>
      <c r="D7" s="8">
        <v>68</v>
      </c>
      <c r="E7" s="8">
        <v>316</v>
      </c>
      <c r="F7" s="8">
        <v>13.4</v>
      </c>
      <c r="G7" s="8">
        <v>112</v>
      </c>
      <c r="H7" s="8">
        <v>10</v>
      </c>
    </row>
    <row r="8" spans="1:8" x14ac:dyDescent="0.3">
      <c r="A8" s="1">
        <v>1985</v>
      </c>
      <c r="B8" s="8">
        <v>28.8</v>
      </c>
      <c r="C8" s="8">
        <v>34.799999999999997</v>
      </c>
      <c r="D8" s="8">
        <v>71</v>
      </c>
      <c r="E8" s="8">
        <v>271</v>
      </c>
      <c r="F8" s="8">
        <v>22.1</v>
      </c>
      <c r="G8" s="8">
        <v>111</v>
      </c>
      <c r="H8" s="8">
        <v>9.6999999999999993</v>
      </c>
    </row>
    <row r="9" spans="1:8" x14ac:dyDescent="0.3">
      <c r="A9" s="1">
        <v>1986</v>
      </c>
      <c r="B9" s="8">
        <v>33.200000000000003</v>
      </c>
      <c r="C9" s="8">
        <v>27.8</v>
      </c>
      <c r="D9" s="8">
        <v>81</v>
      </c>
      <c r="E9" s="8">
        <v>225</v>
      </c>
      <c r="F9" s="8">
        <v>22.3</v>
      </c>
      <c r="G9" s="8">
        <v>105</v>
      </c>
      <c r="H9" s="8">
        <v>10.6</v>
      </c>
    </row>
    <row r="10" spans="1:8" x14ac:dyDescent="0.3">
      <c r="A10" s="1">
        <v>1987</v>
      </c>
      <c r="B10" s="8">
        <v>39.5</v>
      </c>
      <c r="C10" s="8">
        <v>30.2</v>
      </c>
      <c r="D10" s="8">
        <v>77</v>
      </c>
      <c r="E10" s="8">
        <v>289</v>
      </c>
      <c r="F10" s="8">
        <v>20.100000000000001</v>
      </c>
      <c r="G10" s="8">
        <v>129</v>
      </c>
      <c r="H10" s="8">
        <v>8.1999999999999993</v>
      </c>
    </row>
    <row r="11" spans="1:8" x14ac:dyDescent="0.3">
      <c r="A11" s="1">
        <v>1988</v>
      </c>
      <c r="B11" s="8">
        <v>37.5</v>
      </c>
      <c r="C11" s="8">
        <v>39.4</v>
      </c>
      <c r="D11" s="8">
        <v>83</v>
      </c>
      <c r="E11" s="8">
        <v>307</v>
      </c>
      <c r="F11" s="8">
        <v>15.6</v>
      </c>
      <c r="G11" s="8">
        <v>99</v>
      </c>
      <c r="H11" s="8">
        <v>7.3</v>
      </c>
    </row>
    <row r="12" spans="1:8" x14ac:dyDescent="0.3">
      <c r="A12" s="1">
        <v>1989</v>
      </c>
      <c r="B12" s="8">
        <v>43.2</v>
      </c>
      <c r="C12" s="8">
        <v>30.9</v>
      </c>
      <c r="D12" s="8">
        <v>76</v>
      </c>
      <c r="E12" s="8">
        <v>380</v>
      </c>
      <c r="F12" s="8">
        <v>18.2</v>
      </c>
      <c r="G12" s="8">
        <v>113</v>
      </c>
      <c r="H12" s="8">
        <v>10</v>
      </c>
    </row>
    <row r="13" spans="1:8" x14ac:dyDescent="0.3">
      <c r="A13" s="1">
        <v>1990</v>
      </c>
      <c r="B13" s="8">
        <v>36.4</v>
      </c>
      <c r="C13" s="8">
        <v>35.299999999999997</v>
      </c>
      <c r="D13" s="8">
        <v>81</v>
      </c>
      <c r="E13" s="8">
        <v>336</v>
      </c>
      <c r="F13" s="8">
        <v>23.5</v>
      </c>
      <c r="G13" s="8">
        <v>125</v>
      </c>
      <c r="H13" s="8">
        <v>12.4</v>
      </c>
    </row>
    <row r="14" spans="1:8" x14ac:dyDescent="0.3">
      <c r="A14" s="1">
        <v>1991</v>
      </c>
      <c r="B14" s="8">
        <v>44.1</v>
      </c>
      <c r="C14" s="8">
        <v>36.299999999999997</v>
      </c>
      <c r="D14" s="8">
        <v>86</v>
      </c>
      <c r="E14" s="8">
        <v>298</v>
      </c>
      <c r="F14" s="8">
        <v>20.399999999999999</v>
      </c>
      <c r="G14" s="8">
        <v>109</v>
      </c>
      <c r="H14" s="8">
        <v>9</v>
      </c>
    </row>
    <row r="15" spans="1:8" x14ac:dyDescent="0.3">
      <c r="A15" s="1">
        <v>1992</v>
      </c>
      <c r="B15" s="8">
        <v>39.799999999999997</v>
      </c>
      <c r="C15" s="8">
        <v>33.299999999999997</v>
      </c>
      <c r="D15" s="8">
        <v>70</v>
      </c>
      <c r="E15" s="8">
        <v>250</v>
      </c>
      <c r="F15" s="8">
        <v>17.8</v>
      </c>
      <c r="G15" s="8">
        <v>90</v>
      </c>
      <c r="H15" s="8">
        <v>6.6</v>
      </c>
    </row>
    <row r="16" spans="1:8" x14ac:dyDescent="0.3">
      <c r="A16" s="1">
        <v>1993</v>
      </c>
      <c r="B16" s="8">
        <v>42</v>
      </c>
      <c r="C16" s="8">
        <v>35.4</v>
      </c>
      <c r="D16" s="8">
        <v>92</v>
      </c>
      <c r="E16" s="8">
        <v>278</v>
      </c>
      <c r="F16" s="8">
        <v>16.899999999999999</v>
      </c>
      <c r="G16" s="8">
        <v>123</v>
      </c>
      <c r="H16" s="8">
        <v>9.6</v>
      </c>
    </row>
    <row r="17" spans="1:8" x14ac:dyDescent="0.3">
      <c r="A17" s="1">
        <v>1994</v>
      </c>
      <c r="B17" s="8">
        <v>36.200000000000003</v>
      </c>
      <c r="C17" s="8">
        <v>36.4</v>
      </c>
      <c r="D17" s="8">
        <v>70</v>
      </c>
      <c r="E17" s="8">
        <v>187</v>
      </c>
      <c r="F17" s="8">
        <v>16</v>
      </c>
      <c r="G17" s="8">
        <v>89</v>
      </c>
      <c r="H17" s="8">
        <v>8.4</v>
      </c>
    </row>
    <row r="18" spans="1:8" x14ac:dyDescent="0.3">
      <c r="A18" s="1">
        <v>1995</v>
      </c>
      <c r="B18" s="8">
        <v>32.9</v>
      </c>
      <c r="C18" s="8">
        <v>31.3</v>
      </c>
      <c r="D18" s="8">
        <v>83</v>
      </c>
      <c r="E18" s="8">
        <v>259</v>
      </c>
      <c r="F18" s="8">
        <v>17.5</v>
      </c>
      <c r="G18" s="8">
        <v>82</v>
      </c>
      <c r="H18" s="8">
        <v>5.9</v>
      </c>
    </row>
    <row r="19" spans="1:8" x14ac:dyDescent="0.3">
      <c r="A19" s="1">
        <v>1996</v>
      </c>
      <c r="B19" s="8">
        <v>38.9</v>
      </c>
      <c r="C19" s="8">
        <v>44.6</v>
      </c>
      <c r="D19" s="8">
        <v>92</v>
      </c>
      <c r="E19" s="8">
        <v>309</v>
      </c>
      <c r="F19" s="8">
        <v>12.8</v>
      </c>
      <c r="G19" s="8">
        <v>54</v>
      </c>
      <c r="H19" s="8">
        <v>7.2</v>
      </c>
    </row>
    <row r="20" spans="1:8" x14ac:dyDescent="0.3">
      <c r="A20" s="1">
        <v>1997</v>
      </c>
      <c r="B20" s="8">
        <v>44.5</v>
      </c>
      <c r="C20" s="8">
        <v>35.1</v>
      </c>
      <c r="D20" s="8">
        <v>95</v>
      </c>
      <c r="E20" s="8">
        <v>336</v>
      </c>
      <c r="F20" s="8">
        <v>8.4</v>
      </c>
      <c r="G20" s="8">
        <v>58</v>
      </c>
      <c r="H20" s="8">
        <v>10.8</v>
      </c>
    </row>
    <row r="21" spans="1:8" x14ac:dyDescent="0.3">
      <c r="A21" s="1">
        <v>1998</v>
      </c>
      <c r="B21" s="8">
        <v>39.9</v>
      </c>
      <c r="C21" s="8">
        <v>42.9</v>
      </c>
      <c r="D21" s="8">
        <v>107</v>
      </c>
      <c r="E21" s="8">
        <v>442</v>
      </c>
      <c r="F21" s="8">
        <v>12.4</v>
      </c>
      <c r="G21" s="8">
        <v>65</v>
      </c>
      <c r="H21" s="8">
        <v>12.8</v>
      </c>
    </row>
    <row r="24" spans="1:8" ht="16.2" x14ac:dyDescent="0.3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30</v>
      </c>
    </row>
    <row r="25" spans="1:8" x14ac:dyDescent="0.3">
      <c r="A25" s="4">
        <v>1</v>
      </c>
      <c r="B25" s="9">
        <f>C3</f>
        <v>26.4</v>
      </c>
      <c r="C25" s="9" t="s">
        <v>8</v>
      </c>
      <c r="D25" s="8" t="s">
        <v>8</v>
      </c>
      <c r="E25" s="8" t="s">
        <v>8</v>
      </c>
      <c r="F25" s="8" t="s">
        <v>8</v>
      </c>
      <c r="G25" s="8" t="s">
        <v>8</v>
      </c>
      <c r="H25" s="8" t="s">
        <v>8</v>
      </c>
    </row>
    <row r="26" spans="1:8" x14ac:dyDescent="0.3">
      <c r="A26" s="4">
        <v>2</v>
      </c>
      <c r="B26" s="9">
        <f>C4</f>
        <v>24.9</v>
      </c>
      <c r="C26" s="9">
        <f>B25</f>
        <v>26.4</v>
      </c>
      <c r="D26" s="9">
        <f>B26-AVERAGE($B$26:$B$43)</f>
        <v>-9.6722222222222243</v>
      </c>
      <c r="E26" s="9">
        <f>C26-AVERAGE($C$26:$C$43)</f>
        <v>-7.2555555555555529</v>
      </c>
      <c r="F26" s="9">
        <f>D26*E26</f>
        <v>70.177345679012333</v>
      </c>
      <c r="G26" s="9">
        <f>D26*D26</f>
        <v>93.55188271604942</v>
      </c>
      <c r="H26" s="9">
        <f>E26*E26</f>
        <v>52.643086419753047</v>
      </c>
    </row>
    <row r="27" spans="1:8" x14ac:dyDescent="0.3">
      <c r="A27" s="4">
        <v>3</v>
      </c>
      <c r="B27" s="9">
        <f t="shared" ref="B27:B43" si="0">C5</f>
        <v>32.200000000000003</v>
      </c>
      <c r="C27" s="9">
        <f t="shared" ref="C27:C42" si="1">B26</f>
        <v>24.9</v>
      </c>
      <c r="D27" s="9">
        <f>B27-AVERAGE($B$26:$B$43)</f>
        <v>-2.37222222222222</v>
      </c>
      <c r="E27" s="9">
        <f>C27-AVERAGE($C$26:$C$43)</f>
        <v>-8.7555555555555529</v>
      </c>
      <c r="F27" s="9">
        <f t="shared" ref="F27:F43" si="2">D27*E27</f>
        <v>20.770123456790099</v>
      </c>
      <c r="G27" s="9">
        <f t="shared" ref="G27:H43" si="3">D27*D27</f>
        <v>5.6274382716049276</v>
      </c>
      <c r="H27" s="9">
        <f t="shared" si="3"/>
        <v>76.659753086419713</v>
      </c>
    </row>
    <row r="28" spans="1:8" x14ac:dyDescent="0.3">
      <c r="A28" s="4">
        <v>4</v>
      </c>
      <c r="B28" s="9">
        <f t="shared" si="0"/>
        <v>33.5</v>
      </c>
      <c r="C28" s="9">
        <f t="shared" si="1"/>
        <v>32.200000000000003</v>
      </c>
      <c r="D28" s="9">
        <f>B28-AVERAGE($B$26:$B$43)</f>
        <v>-1.0722222222222229</v>
      </c>
      <c r="E28" s="9">
        <f>C28-AVERAGE($C$26:$C$43)</f>
        <v>-1.4555555555555486</v>
      </c>
      <c r="F28" s="9">
        <f t="shared" si="2"/>
        <v>1.5606790123456724</v>
      </c>
      <c r="G28" s="9">
        <f t="shared" si="3"/>
        <v>1.149660493827162</v>
      </c>
      <c r="H28" s="9">
        <f t="shared" si="3"/>
        <v>2.1186419753086216</v>
      </c>
    </row>
    <row r="29" spans="1:8" x14ac:dyDescent="0.3">
      <c r="A29" s="4">
        <v>5</v>
      </c>
      <c r="B29" s="9">
        <f t="shared" si="0"/>
        <v>38</v>
      </c>
      <c r="C29" s="9">
        <f t="shared" si="1"/>
        <v>33.5</v>
      </c>
      <c r="D29" s="9">
        <f>B29-AVERAGE($B$26:$B$43)</f>
        <v>3.4277777777777771</v>
      </c>
      <c r="E29" s="9">
        <f>C29-AVERAGE($C$26:$C$43)</f>
        <v>-0.15555555555555145</v>
      </c>
      <c r="F29" s="9">
        <f t="shared" si="2"/>
        <v>-0.53320987654319574</v>
      </c>
      <c r="G29" s="9">
        <f t="shared" si="3"/>
        <v>11.749660493827156</v>
      </c>
      <c r="H29" s="9">
        <f t="shared" si="3"/>
        <v>2.4197530864196255E-2</v>
      </c>
    </row>
    <row r="30" spans="1:8" x14ac:dyDescent="0.3">
      <c r="A30" s="4">
        <v>6</v>
      </c>
      <c r="B30" s="9">
        <f t="shared" si="0"/>
        <v>34.799999999999997</v>
      </c>
      <c r="C30" s="9">
        <f t="shared" si="1"/>
        <v>38</v>
      </c>
      <c r="D30" s="9">
        <f>B30-AVERAGE($B$26:$B$43)</f>
        <v>0.2277777777777743</v>
      </c>
      <c r="E30" s="9">
        <f>C30-AVERAGE($C$26:$C$43)</f>
        <v>4.3444444444444485</v>
      </c>
      <c r="F30" s="9">
        <f t="shared" si="2"/>
        <v>0.98956790123455374</v>
      </c>
      <c r="G30" s="9">
        <f t="shared" si="3"/>
        <v>5.1882716049381133E-2</v>
      </c>
      <c r="H30" s="9">
        <f t="shared" si="3"/>
        <v>18.874197530864233</v>
      </c>
    </row>
    <row r="31" spans="1:8" x14ac:dyDescent="0.3">
      <c r="A31" s="4">
        <v>7</v>
      </c>
      <c r="B31" s="9">
        <f t="shared" si="0"/>
        <v>27.8</v>
      </c>
      <c r="C31" s="9">
        <f t="shared" si="1"/>
        <v>34.799999999999997</v>
      </c>
      <c r="D31" s="9">
        <f>B31-AVERAGE($B$26:$B$43)</f>
        <v>-6.7722222222222221</v>
      </c>
      <c r="E31" s="9">
        <f>C31-AVERAGE($C$26:$C$43)</f>
        <v>1.1444444444444457</v>
      </c>
      <c r="F31" s="9">
        <f t="shared" si="2"/>
        <v>-7.7504320987654403</v>
      </c>
      <c r="G31" s="9">
        <f t="shared" si="3"/>
        <v>45.862993827160494</v>
      </c>
      <c r="H31" s="9">
        <f t="shared" si="3"/>
        <v>1.309753086419756</v>
      </c>
    </row>
    <row r="32" spans="1:8" x14ac:dyDescent="0.3">
      <c r="A32" s="4">
        <v>8</v>
      </c>
      <c r="B32" s="9">
        <f t="shared" si="0"/>
        <v>30.2</v>
      </c>
      <c r="C32" s="9">
        <f t="shared" si="1"/>
        <v>27.8</v>
      </c>
      <c r="D32" s="9">
        <f>B32-AVERAGE($B$26:$B$43)</f>
        <v>-4.3722222222222236</v>
      </c>
      <c r="E32" s="9">
        <f>C32-AVERAGE($C$26:$C$43)</f>
        <v>-5.8555555555555507</v>
      </c>
      <c r="F32" s="9">
        <f t="shared" si="2"/>
        <v>25.601790123456777</v>
      </c>
      <c r="G32" s="9">
        <f t="shared" si="3"/>
        <v>19.116327160493839</v>
      </c>
      <c r="H32" s="9">
        <f t="shared" si="3"/>
        <v>34.287530864197471</v>
      </c>
    </row>
    <row r="33" spans="1:8" x14ac:dyDescent="0.3">
      <c r="A33" s="4">
        <v>9</v>
      </c>
      <c r="B33" s="9">
        <f t="shared" si="0"/>
        <v>39.4</v>
      </c>
      <c r="C33" s="9">
        <f t="shared" si="1"/>
        <v>30.2</v>
      </c>
      <c r="D33" s="9">
        <f>B33-AVERAGE($B$26:$B$43)</f>
        <v>4.8277777777777757</v>
      </c>
      <c r="E33" s="9">
        <f>C33-AVERAGE($C$26:$C$43)</f>
        <v>-3.4555555555555522</v>
      </c>
      <c r="F33" s="9">
        <f t="shared" si="2"/>
        <v>-16.682654320987631</v>
      </c>
      <c r="G33" s="9">
        <f t="shared" si="3"/>
        <v>23.307438271604919</v>
      </c>
      <c r="H33" s="9">
        <f t="shared" si="3"/>
        <v>11.940864197530841</v>
      </c>
    </row>
    <row r="34" spans="1:8" x14ac:dyDescent="0.3">
      <c r="A34" s="4">
        <v>10</v>
      </c>
      <c r="B34" s="9">
        <f t="shared" si="0"/>
        <v>30.9</v>
      </c>
      <c r="C34" s="9">
        <f t="shared" si="1"/>
        <v>39.4</v>
      </c>
      <c r="D34" s="9">
        <f>B34-AVERAGE($B$26:$B$43)</f>
        <v>-3.6722222222222243</v>
      </c>
      <c r="E34" s="9">
        <f>C34-AVERAGE($C$26:$C$43)</f>
        <v>5.7444444444444471</v>
      </c>
      <c r="F34" s="9">
        <f t="shared" si="2"/>
        <v>-21.094876543209899</v>
      </c>
      <c r="G34" s="9">
        <f t="shared" si="3"/>
        <v>13.485216049382732</v>
      </c>
      <c r="H34" s="9">
        <f t="shared" si="3"/>
        <v>32.998641975308672</v>
      </c>
    </row>
    <row r="35" spans="1:8" x14ac:dyDescent="0.3">
      <c r="A35" s="4">
        <v>11</v>
      </c>
      <c r="B35" s="9">
        <f t="shared" si="0"/>
        <v>35.299999999999997</v>
      </c>
      <c r="C35" s="9">
        <f t="shared" si="1"/>
        <v>30.9</v>
      </c>
      <c r="D35" s="9">
        <f>B35-AVERAGE($B$26:$B$43)</f>
        <v>0.7277777777777743</v>
      </c>
      <c r="E35" s="9">
        <f>C35-AVERAGE($C$26:$C$43)</f>
        <v>-2.7555555555555529</v>
      </c>
      <c r="F35" s="9">
        <f t="shared" si="2"/>
        <v>-2.0054320987654206</v>
      </c>
      <c r="G35" s="9">
        <f t="shared" si="3"/>
        <v>0.52966049382715541</v>
      </c>
      <c r="H35" s="9">
        <f t="shared" si="3"/>
        <v>7.5930864197530719</v>
      </c>
    </row>
    <row r="36" spans="1:8" x14ac:dyDescent="0.3">
      <c r="A36" s="4">
        <v>12</v>
      </c>
      <c r="B36" s="9">
        <f t="shared" si="0"/>
        <v>36.299999999999997</v>
      </c>
      <c r="C36" s="9">
        <f t="shared" si="1"/>
        <v>35.299999999999997</v>
      </c>
      <c r="D36" s="9">
        <f>B36-AVERAGE($B$26:$B$43)</f>
        <v>1.7277777777777743</v>
      </c>
      <c r="E36" s="9">
        <f>C36-AVERAGE($C$26:$C$43)</f>
        <v>1.6444444444444457</v>
      </c>
      <c r="F36" s="9">
        <f t="shared" si="2"/>
        <v>2.841234567901231</v>
      </c>
      <c r="G36" s="9">
        <f t="shared" si="3"/>
        <v>2.985216049382704</v>
      </c>
      <c r="H36" s="9">
        <f t="shared" si="3"/>
        <v>2.7041975308642017</v>
      </c>
    </row>
    <row r="37" spans="1:8" x14ac:dyDescent="0.3">
      <c r="A37" s="4">
        <v>13</v>
      </c>
      <c r="B37" s="9">
        <f t="shared" si="0"/>
        <v>33.299999999999997</v>
      </c>
      <c r="C37" s="9">
        <f t="shared" si="1"/>
        <v>36.299999999999997</v>
      </c>
      <c r="D37" s="9">
        <f>B37-AVERAGE($B$26:$B$43)</f>
        <v>-1.2722222222222257</v>
      </c>
      <c r="E37" s="9">
        <f>C37-AVERAGE($C$26:$C$43)</f>
        <v>2.6444444444444457</v>
      </c>
      <c r="F37" s="9">
        <f t="shared" si="2"/>
        <v>-3.3643209876543319</v>
      </c>
      <c r="G37" s="9">
        <f t="shared" si="3"/>
        <v>1.6185493827160582</v>
      </c>
      <c r="H37" s="9">
        <f t="shared" si="3"/>
        <v>6.9930864197530935</v>
      </c>
    </row>
    <row r="38" spans="1:8" x14ac:dyDescent="0.3">
      <c r="A38" s="4">
        <v>14</v>
      </c>
      <c r="B38" s="9">
        <f t="shared" si="0"/>
        <v>35.4</v>
      </c>
      <c r="C38" s="9">
        <f t="shared" si="1"/>
        <v>33.299999999999997</v>
      </c>
      <c r="D38" s="9">
        <f>B38-AVERAGE($B$26:$B$43)</f>
        <v>0.82777777777777573</v>
      </c>
      <c r="E38" s="9">
        <f>C38-AVERAGE($C$26:$C$43)</f>
        <v>-0.35555555555555429</v>
      </c>
      <c r="F38" s="9">
        <f t="shared" si="2"/>
        <v>-0.29432098765431919</v>
      </c>
      <c r="G38" s="9">
        <f t="shared" si="3"/>
        <v>0.68521604938271263</v>
      </c>
      <c r="H38" s="9">
        <f t="shared" si="3"/>
        <v>0.12641975308641887</v>
      </c>
    </row>
    <row r="39" spans="1:8" x14ac:dyDescent="0.3">
      <c r="A39" s="4">
        <v>15</v>
      </c>
      <c r="B39" s="9">
        <f t="shared" si="0"/>
        <v>36.4</v>
      </c>
      <c r="C39" s="9">
        <f t="shared" si="1"/>
        <v>35.4</v>
      </c>
      <c r="D39" s="9">
        <f>B39-AVERAGE($B$26:$B$43)</f>
        <v>1.8277777777777757</v>
      </c>
      <c r="E39" s="9">
        <f>C39-AVERAGE($C$26:$C$43)</f>
        <v>1.7444444444444471</v>
      </c>
      <c r="F39" s="9">
        <f t="shared" si="2"/>
        <v>3.1884567901234582</v>
      </c>
      <c r="G39" s="9">
        <f t="shared" si="3"/>
        <v>3.3407716049382641</v>
      </c>
      <c r="H39" s="9">
        <f t="shared" si="3"/>
        <v>3.0430864197530956</v>
      </c>
    </row>
    <row r="40" spans="1:8" x14ac:dyDescent="0.3">
      <c r="A40" s="4">
        <v>16</v>
      </c>
      <c r="B40" s="9">
        <f t="shared" si="0"/>
        <v>31.3</v>
      </c>
      <c r="C40" s="9">
        <f t="shared" si="1"/>
        <v>36.4</v>
      </c>
      <c r="D40" s="9">
        <f>B40-AVERAGE($B$26:$B$43)</f>
        <v>-3.2722222222222221</v>
      </c>
      <c r="E40" s="9">
        <f>C40-AVERAGE($C$26:$C$43)</f>
        <v>2.7444444444444471</v>
      </c>
      <c r="F40" s="9">
        <f t="shared" si="2"/>
        <v>-8.9804320987654407</v>
      </c>
      <c r="G40" s="9">
        <f t="shared" si="3"/>
        <v>10.707438271604937</v>
      </c>
      <c r="H40" s="9">
        <f t="shared" si="3"/>
        <v>7.5319753086419903</v>
      </c>
    </row>
    <row r="41" spans="1:8" x14ac:dyDescent="0.3">
      <c r="A41" s="4">
        <v>17</v>
      </c>
      <c r="B41" s="9">
        <f t="shared" si="0"/>
        <v>44.6</v>
      </c>
      <c r="C41" s="9">
        <f t="shared" si="1"/>
        <v>31.3</v>
      </c>
      <c r="D41" s="9">
        <f>B41-AVERAGE($B$26:$B$43)</f>
        <v>10.027777777777779</v>
      </c>
      <c r="E41" s="9">
        <f>C41-AVERAGE($C$26:$C$43)</f>
        <v>-2.3555555555555507</v>
      </c>
      <c r="F41" s="9">
        <f t="shared" si="2"/>
        <v>-23.620987654320942</v>
      </c>
      <c r="G41" s="9">
        <f t="shared" si="3"/>
        <v>100.55632716049384</v>
      </c>
      <c r="H41" s="9">
        <f t="shared" si="3"/>
        <v>5.5486419753086196</v>
      </c>
    </row>
    <row r="42" spans="1:8" x14ac:dyDescent="0.3">
      <c r="A42" s="4">
        <v>18</v>
      </c>
      <c r="B42" s="9">
        <f t="shared" si="0"/>
        <v>35.1</v>
      </c>
      <c r="C42" s="9">
        <f t="shared" si="1"/>
        <v>44.6</v>
      </c>
      <c r="D42" s="9">
        <f>B42-AVERAGE($B$26:$B$43)</f>
        <v>0.52777777777777857</v>
      </c>
      <c r="E42" s="9">
        <f>C42-AVERAGE($C$26:$C$43)</f>
        <v>10.94444444444445</v>
      </c>
      <c r="F42" s="9">
        <f t="shared" si="2"/>
        <v>5.7762345679012466</v>
      </c>
      <c r="G42" s="9">
        <f t="shared" si="3"/>
        <v>0.27854938271605023</v>
      </c>
      <c r="H42" s="9">
        <f t="shared" si="3"/>
        <v>119.78086419753099</v>
      </c>
    </row>
    <row r="43" spans="1:8" x14ac:dyDescent="0.3">
      <c r="A43" s="4">
        <v>19</v>
      </c>
      <c r="B43" s="9">
        <f t="shared" si="0"/>
        <v>42.9</v>
      </c>
      <c r="C43" s="9">
        <f>B42</f>
        <v>35.1</v>
      </c>
      <c r="D43" s="9">
        <f>B43-AVERAGE($B$26:$B$43)</f>
        <v>8.3277777777777757</v>
      </c>
      <c r="E43" s="9">
        <f>C43-AVERAGE($C$26:$C$43)</f>
        <v>1.44444444444445</v>
      </c>
      <c r="F43" s="9">
        <f t="shared" si="2"/>
        <v>12.029012345679055</v>
      </c>
      <c r="G43" s="9">
        <f t="shared" si="3"/>
        <v>69.351882716049346</v>
      </c>
      <c r="H43" s="9">
        <f t="shared" si="3"/>
        <v>2.0864197530864357</v>
      </c>
    </row>
    <row r="44" spans="1:8" x14ac:dyDescent="0.3">
      <c r="A44" s="4" t="s">
        <v>9</v>
      </c>
      <c r="B44" s="9">
        <f>SUM(B25:B43)</f>
        <v>648.69999999999993</v>
      </c>
      <c r="C44" s="9">
        <f>SUM(C26:C43)</f>
        <v>605.79999999999995</v>
      </c>
      <c r="D44" s="9"/>
      <c r="E44" s="9"/>
      <c r="F44" s="9">
        <f>SUM(F26:F43)</f>
        <v>58.607777777777784</v>
      </c>
      <c r="G44" s="9">
        <f t="shared" ref="G44:H44" si="4">SUM(G26:G43)</f>
        <v>403.95611111111111</v>
      </c>
      <c r="H44" s="9">
        <f t="shared" si="4"/>
        <v>386.26444444444445</v>
      </c>
    </row>
    <row r="46" spans="1:8" x14ac:dyDescent="0.3">
      <c r="A46" s="4" t="s">
        <v>14</v>
      </c>
      <c r="B46" s="11">
        <f>F44/SQRT(G44*H44)</f>
        <v>0.14836989750808635</v>
      </c>
      <c r="C46" s="15" t="s">
        <v>32</v>
      </c>
      <c r="D46" s="16"/>
      <c r="E46" s="17"/>
      <c r="F46" s="12"/>
    </row>
    <row r="48" spans="1:8" x14ac:dyDescent="0.3">
      <c r="A48" s="4" t="s">
        <v>10</v>
      </c>
      <c r="B48" s="4" t="s">
        <v>11</v>
      </c>
      <c r="C48" s="4" t="s">
        <v>0</v>
      </c>
      <c r="D48" s="4" t="s">
        <v>12</v>
      </c>
      <c r="E48" s="4" t="s">
        <v>13</v>
      </c>
    </row>
    <row r="49" spans="1:5" x14ac:dyDescent="0.3">
      <c r="A49" s="4">
        <f>A25</f>
        <v>1</v>
      </c>
      <c r="B49" s="9">
        <f>B25</f>
        <v>26.4</v>
      </c>
      <c r="C49" s="9">
        <f>A49</f>
        <v>1</v>
      </c>
      <c r="D49" s="9">
        <f>B49*C49</f>
        <v>26.4</v>
      </c>
      <c r="E49" s="9">
        <f>C49*C49</f>
        <v>1</v>
      </c>
    </row>
    <row r="50" spans="1:5" x14ac:dyDescent="0.3">
      <c r="A50" s="4">
        <f t="shared" ref="A50:B65" si="5">A26</f>
        <v>2</v>
      </c>
      <c r="B50" s="9">
        <f t="shared" si="5"/>
        <v>24.9</v>
      </c>
      <c r="C50" s="9">
        <f t="shared" ref="C50:C67" si="6">A50</f>
        <v>2</v>
      </c>
      <c r="D50" s="9">
        <f t="shared" ref="D50:D67" si="7">B50*C50</f>
        <v>49.8</v>
      </c>
      <c r="E50" s="9">
        <f t="shared" ref="E50:E67" si="8">C50*C50</f>
        <v>4</v>
      </c>
    </row>
    <row r="51" spans="1:5" x14ac:dyDescent="0.3">
      <c r="A51" s="4">
        <f t="shared" si="5"/>
        <v>3</v>
      </c>
      <c r="B51" s="9">
        <f t="shared" si="5"/>
        <v>32.200000000000003</v>
      </c>
      <c r="C51" s="9">
        <f t="shared" si="6"/>
        <v>3</v>
      </c>
      <c r="D51" s="9">
        <f t="shared" si="7"/>
        <v>96.600000000000009</v>
      </c>
      <c r="E51" s="9">
        <f t="shared" si="8"/>
        <v>9</v>
      </c>
    </row>
    <row r="52" spans="1:5" x14ac:dyDescent="0.3">
      <c r="A52" s="4">
        <f t="shared" si="5"/>
        <v>4</v>
      </c>
      <c r="B52" s="9">
        <f t="shared" si="5"/>
        <v>33.5</v>
      </c>
      <c r="C52" s="9">
        <f t="shared" si="6"/>
        <v>4</v>
      </c>
      <c r="D52" s="9">
        <f t="shared" si="7"/>
        <v>134</v>
      </c>
      <c r="E52" s="9">
        <f t="shared" si="8"/>
        <v>16</v>
      </c>
    </row>
    <row r="53" spans="1:5" x14ac:dyDescent="0.3">
      <c r="A53" s="4">
        <f t="shared" si="5"/>
        <v>5</v>
      </c>
      <c r="B53" s="9">
        <f t="shared" si="5"/>
        <v>38</v>
      </c>
      <c r="C53" s="9">
        <f t="shared" si="6"/>
        <v>5</v>
      </c>
      <c r="D53" s="9">
        <f t="shared" si="7"/>
        <v>190</v>
      </c>
      <c r="E53" s="9">
        <f t="shared" si="8"/>
        <v>25</v>
      </c>
    </row>
    <row r="54" spans="1:5" x14ac:dyDescent="0.3">
      <c r="A54" s="4">
        <f t="shared" si="5"/>
        <v>6</v>
      </c>
      <c r="B54" s="9">
        <f t="shared" si="5"/>
        <v>34.799999999999997</v>
      </c>
      <c r="C54" s="9">
        <f t="shared" si="6"/>
        <v>6</v>
      </c>
      <c r="D54" s="9">
        <f t="shared" si="7"/>
        <v>208.79999999999998</v>
      </c>
      <c r="E54" s="9">
        <f t="shared" si="8"/>
        <v>36</v>
      </c>
    </row>
    <row r="55" spans="1:5" x14ac:dyDescent="0.3">
      <c r="A55" s="4">
        <f t="shared" si="5"/>
        <v>7</v>
      </c>
      <c r="B55" s="9">
        <f t="shared" si="5"/>
        <v>27.8</v>
      </c>
      <c r="C55" s="9">
        <f t="shared" si="6"/>
        <v>7</v>
      </c>
      <c r="D55" s="9">
        <f t="shared" si="7"/>
        <v>194.6</v>
      </c>
      <c r="E55" s="9">
        <f t="shared" si="8"/>
        <v>49</v>
      </c>
    </row>
    <row r="56" spans="1:5" x14ac:dyDescent="0.3">
      <c r="A56" s="4">
        <f t="shared" si="5"/>
        <v>8</v>
      </c>
      <c r="B56" s="9">
        <f t="shared" si="5"/>
        <v>30.2</v>
      </c>
      <c r="C56" s="9">
        <f t="shared" si="6"/>
        <v>8</v>
      </c>
      <c r="D56" s="9">
        <f t="shared" si="7"/>
        <v>241.6</v>
      </c>
      <c r="E56" s="9">
        <f t="shared" si="8"/>
        <v>64</v>
      </c>
    </row>
    <row r="57" spans="1:5" x14ac:dyDescent="0.3">
      <c r="A57" s="4">
        <f t="shared" si="5"/>
        <v>9</v>
      </c>
      <c r="B57" s="9">
        <f t="shared" si="5"/>
        <v>39.4</v>
      </c>
      <c r="C57" s="9">
        <f t="shared" si="6"/>
        <v>9</v>
      </c>
      <c r="D57" s="9">
        <f t="shared" si="7"/>
        <v>354.59999999999997</v>
      </c>
      <c r="E57" s="9">
        <f t="shared" si="8"/>
        <v>81</v>
      </c>
    </row>
    <row r="58" spans="1:5" x14ac:dyDescent="0.3">
      <c r="A58" s="4">
        <f t="shared" si="5"/>
        <v>10</v>
      </c>
      <c r="B58" s="9">
        <f t="shared" si="5"/>
        <v>30.9</v>
      </c>
      <c r="C58" s="9">
        <f t="shared" si="6"/>
        <v>10</v>
      </c>
      <c r="D58" s="9">
        <f t="shared" si="7"/>
        <v>309</v>
      </c>
      <c r="E58" s="9">
        <f t="shared" si="8"/>
        <v>100</v>
      </c>
    </row>
    <row r="59" spans="1:5" x14ac:dyDescent="0.3">
      <c r="A59" s="4">
        <f t="shared" si="5"/>
        <v>11</v>
      </c>
      <c r="B59" s="9">
        <f t="shared" si="5"/>
        <v>35.299999999999997</v>
      </c>
      <c r="C59" s="9">
        <f t="shared" si="6"/>
        <v>11</v>
      </c>
      <c r="D59" s="9">
        <f t="shared" si="7"/>
        <v>388.29999999999995</v>
      </c>
      <c r="E59" s="9">
        <f t="shared" si="8"/>
        <v>121</v>
      </c>
    </row>
    <row r="60" spans="1:5" x14ac:dyDescent="0.3">
      <c r="A60" s="4">
        <f t="shared" si="5"/>
        <v>12</v>
      </c>
      <c r="B60" s="9">
        <f t="shared" si="5"/>
        <v>36.299999999999997</v>
      </c>
      <c r="C60" s="9">
        <f t="shared" si="6"/>
        <v>12</v>
      </c>
      <c r="D60" s="9">
        <f t="shared" si="7"/>
        <v>435.59999999999997</v>
      </c>
      <c r="E60" s="9">
        <f t="shared" si="8"/>
        <v>144</v>
      </c>
    </row>
    <row r="61" spans="1:5" x14ac:dyDescent="0.3">
      <c r="A61" s="4">
        <f t="shared" si="5"/>
        <v>13</v>
      </c>
      <c r="B61" s="9">
        <f t="shared" si="5"/>
        <v>33.299999999999997</v>
      </c>
      <c r="C61" s="9">
        <f t="shared" si="6"/>
        <v>13</v>
      </c>
      <c r="D61" s="9">
        <f t="shared" si="7"/>
        <v>432.9</v>
      </c>
      <c r="E61" s="9">
        <f t="shared" si="8"/>
        <v>169</v>
      </c>
    </row>
    <row r="62" spans="1:5" x14ac:dyDescent="0.3">
      <c r="A62" s="4">
        <f t="shared" si="5"/>
        <v>14</v>
      </c>
      <c r="B62" s="9">
        <f t="shared" si="5"/>
        <v>35.4</v>
      </c>
      <c r="C62" s="9">
        <f t="shared" si="6"/>
        <v>14</v>
      </c>
      <c r="D62" s="9">
        <f t="shared" si="7"/>
        <v>495.59999999999997</v>
      </c>
      <c r="E62" s="9">
        <f t="shared" si="8"/>
        <v>196</v>
      </c>
    </row>
    <row r="63" spans="1:5" x14ac:dyDescent="0.3">
      <c r="A63" s="4">
        <f t="shared" si="5"/>
        <v>15</v>
      </c>
      <c r="B63" s="9">
        <f t="shared" si="5"/>
        <v>36.4</v>
      </c>
      <c r="C63" s="9">
        <f t="shared" si="6"/>
        <v>15</v>
      </c>
      <c r="D63" s="9">
        <f t="shared" si="7"/>
        <v>546</v>
      </c>
      <c r="E63" s="9">
        <f t="shared" si="8"/>
        <v>225</v>
      </c>
    </row>
    <row r="64" spans="1:5" x14ac:dyDescent="0.3">
      <c r="A64" s="4">
        <f t="shared" si="5"/>
        <v>16</v>
      </c>
      <c r="B64" s="9">
        <f t="shared" si="5"/>
        <v>31.3</v>
      </c>
      <c r="C64" s="9">
        <f t="shared" si="6"/>
        <v>16</v>
      </c>
      <c r="D64" s="9">
        <f t="shared" si="7"/>
        <v>500.8</v>
      </c>
      <c r="E64" s="9">
        <f t="shared" si="8"/>
        <v>256</v>
      </c>
    </row>
    <row r="65" spans="1:5" x14ac:dyDescent="0.3">
      <c r="A65" s="4">
        <f t="shared" si="5"/>
        <v>17</v>
      </c>
      <c r="B65" s="9">
        <f t="shared" si="5"/>
        <v>44.6</v>
      </c>
      <c r="C65" s="9">
        <f t="shared" si="6"/>
        <v>17</v>
      </c>
      <c r="D65" s="9">
        <f t="shared" si="7"/>
        <v>758.2</v>
      </c>
      <c r="E65" s="9">
        <f t="shared" si="8"/>
        <v>289</v>
      </c>
    </row>
    <row r="66" spans="1:5" x14ac:dyDescent="0.3">
      <c r="A66" s="4">
        <f>A42</f>
        <v>18</v>
      </c>
      <c r="B66" s="9">
        <f>B42</f>
        <v>35.1</v>
      </c>
      <c r="C66" s="9">
        <f t="shared" si="6"/>
        <v>18</v>
      </c>
      <c r="D66" s="9">
        <f t="shared" si="7"/>
        <v>631.80000000000007</v>
      </c>
      <c r="E66" s="9">
        <f t="shared" si="8"/>
        <v>324</v>
      </c>
    </row>
    <row r="67" spans="1:5" x14ac:dyDescent="0.3">
      <c r="A67" s="4">
        <f>A43</f>
        <v>19</v>
      </c>
      <c r="B67" s="9">
        <f>B43</f>
        <v>42.9</v>
      </c>
      <c r="C67" s="9">
        <f t="shared" si="6"/>
        <v>19</v>
      </c>
      <c r="D67" s="9">
        <f t="shared" si="7"/>
        <v>815.1</v>
      </c>
      <c r="E67" s="9">
        <f t="shared" si="8"/>
        <v>361</v>
      </c>
    </row>
    <row r="68" spans="1:5" x14ac:dyDescent="0.3">
      <c r="A68" s="4" t="s">
        <v>9</v>
      </c>
      <c r="B68" s="9">
        <f>SUM(B49:B67)</f>
        <v>648.69999999999993</v>
      </c>
      <c r="C68" s="9">
        <f t="shared" ref="C68:E68" si="9">SUM(C49:C67)</f>
        <v>190</v>
      </c>
      <c r="D68" s="9">
        <f t="shared" si="9"/>
        <v>6809.7</v>
      </c>
      <c r="E68" s="9">
        <f t="shared" si="9"/>
        <v>2470</v>
      </c>
    </row>
    <row r="69" spans="1:5" x14ac:dyDescent="0.3">
      <c r="A69" s="4" t="s">
        <v>18</v>
      </c>
      <c r="B69" s="9">
        <f>AVERAGE(B49:B67)</f>
        <v>34.142105263157895</v>
      </c>
      <c r="C69" s="9">
        <f t="shared" ref="C69:E69" si="10">AVERAGE(C49:C67)</f>
        <v>10</v>
      </c>
      <c r="D69" s="9">
        <f t="shared" si="10"/>
        <v>358.40526315789475</v>
      </c>
      <c r="E69" s="9">
        <f t="shared" si="10"/>
        <v>130</v>
      </c>
    </row>
    <row r="71" spans="1:5" x14ac:dyDescent="0.3">
      <c r="A71" s="4" t="s">
        <v>16</v>
      </c>
      <c r="B71" s="3">
        <f>(D69-B69*C69)/(E69-C69*C69)</f>
        <v>0.56614035087719305</v>
      </c>
    </row>
    <row r="72" spans="1:5" x14ac:dyDescent="0.3">
      <c r="A72" s="4" t="s">
        <v>17</v>
      </c>
      <c r="B72" s="3">
        <f>B69-B71*C69</f>
        <v>28.480701754385965</v>
      </c>
    </row>
    <row r="76" spans="1:5" ht="18" x14ac:dyDescent="0.35">
      <c r="A76" s="13" t="s">
        <v>31</v>
      </c>
      <c r="B76" s="14"/>
    </row>
    <row r="78" spans="1:5" ht="18" customHeight="1" x14ac:dyDescent="0.3">
      <c r="A78" s="7" t="s">
        <v>33</v>
      </c>
      <c r="B78" s="7"/>
      <c r="C78" s="7"/>
      <c r="D78" s="7"/>
      <c r="E78" s="7"/>
    </row>
    <row r="79" spans="1:5" ht="18" customHeight="1" x14ac:dyDescent="0.3">
      <c r="A79" s="7"/>
      <c r="B79" s="7"/>
      <c r="C79" s="7"/>
      <c r="D79" s="7"/>
      <c r="E79" s="7"/>
    </row>
    <row r="80" spans="1:5" ht="14.4" customHeight="1" x14ac:dyDescent="0.3"/>
  </sheetData>
  <mergeCells count="2">
    <mergeCell ref="A76:B76"/>
    <mergeCell ref="A78:E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2015-06-05T18:17:20Z</dcterms:created>
  <dcterms:modified xsi:type="dcterms:W3CDTF">2020-06-02T18:08:14Z</dcterms:modified>
</cp:coreProperties>
</file>