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Rakleed-PC\YandexDisk\University\data-analysis\"/>
    </mc:Choice>
  </mc:AlternateContent>
  <xr:revisionPtr revIDLastSave="0" documentId="13_ncr:1_{3428E453-90BF-4B0B-9389-8114EAD182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дание 1" sheetId="1" r:id="rId1"/>
    <sheet name="Задание 2" sheetId="2" r:id="rId2"/>
    <sheet name="Задание 3" sheetId="3" r:id="rId3"/>
    <sheet name="Задание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4" l="1"/>
  <c r="D8" i="4"/>
  <c r="D9" i="4" s="1"/>
  <c r="E8" i="4"/>
  <c r="F8" i="4"/>
  <c r="G8" i="4"/>
  <c r="B8" i="4"/>
  <c r="G7" i="4"/>
  <c r="F7" i="4"/>
  <c r="E7" i="4"/>
  <c r="D7" i="4"/>
  <c r="C7" i="4"/>
  <c r="B7" i="4"/>
  <c r="C9" i="4"/>
  <c r="G9" i="4"/>
  <c r="F9" i="4"/>
  <c r="E9" i="4"/>
  <c r="B9" i="4"/>
  <c r="G5" i="4"/>
  <c r="F5" i="4"/>
  <c r="E5" i="4"/>
  <c r="D5" i="4"/>
  <c r="C5" i="4"/>
  <c r="B5" i="4"/>
  <c r="G2" i="4"/>
  <c r="E2" i="4"/>
  <c r="C2" i="4"/>
  <c r="C4" i="3"/>
  <c r="C5" i="3" s="1"/>
  <c r="B4" i="3"/>
  <c r="D4" i="3"/>
  <c r="E4" i="3"/>
  <c r="D5" i="3"/>
  <c r="E5" i="3"/>
  <c r="B5" i="3"/>
  <c r="H1" i="3"/>
  <c r="G5" i="2"/>
  <c r="F5" i="2"/>
  <c r="E5" i="2"/>
  <c r="D5" i="2"/>
  <c r="C5" i="2"/>
  <c r="B5" i="2"/>
  <c r="C2" i="2"/>
  <c r="E2" i="2"/>
  <c r="G2" i="2"/>
  <c r="C8" i="1"/>
  <c r="D8" i="1"/>
  <c r="E8" i="1"/>
  <c r="F8" i="1"/>
  <c r="G8" i="1"/>
  <c r="B8" i="1"/>
  <c r="D7" i="1"/>
  <c r="E7" i="1"/>
  <c r="F7" i="1"/>
  <c r="G7" i="1"/>
  <c r="C7" i="1"/>
  <c r="G5" i="1"/>
  <c r="F5" i="1"/>
  <c r="E5" i="1"/>
  <c r="D5" i="1"/>
  <c r="C5" i="1"/>
  <c r="B5" i="1"/>
  <c r="G2" i="1"/>
  <c r="E2" i="1"/>
  <c r="C2" i="1"/>
  <c r="B7" i="1" l="1"/>
</calcChain>
</file>

<file path=xl/sharedStrings.xml><?xml version="1.0" encoding="utf-8"?>
<sst xmlns="http://schemas.openxmlformats.org/spreadsheetml/2006/main" count="44" uniqueCount="27">
  <si>
    <t>Ряд признаков</t>
  </si>
  <si>
    <t>min</t>
  </si>
  <si>
    <t>max</t>
  </si>
  <si>
    <t>n</t>
  </si>
  <si>
    <t>Варианты</t>
  </si>
  <si>
    <t>Частоты</t>
  </si>
  <si>
    <r>
      <t>m</t>
    </r>
    <r>
      <rPr>
        <vertAlign val="subscript"/>
        <sz val="12"/>
        <color theme="1"/>
        <rFont val="Calibri"/>
        <family val="2"/>
        <charset val="204"/>
        <scheme val="minor"/>
      </rPr>
      <t>x</t>
    </r>
  </si>
  <si>
    <r>
      <t>w</t>
    </r>
    <r>
      <rPr>
        <vertAlign val="subscript"/>
        <sz val="12"/>
        <color theme="1"/>
        <rFont val="Calibri"/>
        <family val="2"/>
        <charset val="204"/>
        <scheme val="minor"/>
      </rPr>
      <t>x</t>
    </r>
  </si>
  <si>
    <t>[0; 25,5)</t>
  </si>
  <si>
    <t>[25,5; 51)</t>
  </si>
  <si>
    <t>[51; 76,5)</t>
  </si>
  <si>
    <t>[76,5; 102)</t>
  </si>
  <si>
    <t>[102; 127,5)</t>
  </si>
  <si>
    <t>[127,5; 153)</t>
  </si>
  <si>
    <t>5000–7000</t>
  </si>
  <si>
    <t>7000–10000</t>
  </si>
  <si>
    <t>10000–15000</t>
  </si>
  <si>
    <t>0–5000</t>
  </si>
  <si>
    <t>[14,14; 14,235)</t>
  </si>
  <si>
    <t>[14,235; 14,33)</t>
  </si>
  <si>
    <t>[14,33; 14,425)</t>
  </si>
  <si>
    <t>[14,425; 14,52)</t>
  </si>
  <si>
    <t>[14,52; 14,615)</t>
  </si>
  <si>
    <t>[14,615; 14,71)</t>
  </si>
  <si>
    <t>c</t>
  </si>
  <si>
    <r>
      <t>m</t>
    </r>
    <r>
      <rPr>
        <vertAlign val="subscript"/>
        <sz val="12"/>
        <color theme="1"/>
        <rFont val="Calibri"/>
        <family val="2"/>
        <charset val="204"/>
        <scheme val="minor"/>
      </rPr>
      <t>a</t>
    </r>
  </si>
  <si>
    <r>
      <t>w</t>
    </r>
    <r>
      <rPr>
        <vertAlign val="subscript"/>
        <sz val="12"/>
        <color theme="1"/>
        <rFont val="Calibri"/>
        <family val="2"/>
        <charset val="204"/>
        <scheme val="minor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</si>
</sst>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1'!$B$4:$G$4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1'!$B$5:$G$5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A-4E82-AE0A-E7510FAEE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744336"/>
        <c:axId val="729185888"/>
      </c:lineChart>
      <c:catAx>
        <c:axId val="8407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9185888"/>
        <c:crosses val="autoZero"/>
        <c:auto val="1"/>
        <c:lblAlgn val="ctr"/>
        <c:lblOffset val="100"/>
        <c:noMultiLvlLbl val="0"/>
      </c:catAx>
      <c:valAx>
        <c:axId val="7291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07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4'!$B$7:$G$7</c:f>
              <c:numCache>
                <c:formatCode>General</c:formatCode>
                <c:ptCount val="6"/>
                <c:pt idx="0">
                  <c:v>14.1875</c:v>
                </c:pt>
                <c:pt idx="1">
                  <c:v>14.282499999999999</c:v>
                </c:pt>
                <c:pt idx="2">
                  <c:v>14.377500000000001</c:v>
                </c:pt>
                <c:pt idx="3">
                  <c:v>14.4725</c:v>
                </c:pt>
                <c:pt idx="4">
                  <c:v>14.567499999999999</c:v>
                </c:pt>
                <c:pt idx="5">
                  <c:v>14.662500000000001</c:v>
                </c:pt>
              </c:numCache>
            </c:numRef>
          </c:cat>
          <c:val>
            <c:numRef>
              <c:f>'Задание 4'!$B$9:$G$9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0.72</c:v>
                </c:pt>
                <c:pt idx="4">
                  <c:v>0.94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C-41B9-B3E3-5723F55DD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916368"/>
        <c:axId val="941366256"/>
      </c:lineChart>
      <c:catAx>
        <c:axId val="94391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1366256"/>
        <c:crosses val="autoZero"/>
        <c:auto val="1"/>
        <c:lblAlgn val="ctr"/>
        <c:lblOffset val="100"/>
        <c:noMultiLvlLbl val="0"/>
      </c:catAx>
      <c:valAx>
        <c:axId val="9413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391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1'!$B$4:$G$4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1'!$B$7:$G$7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D-401A-9F8C-151A97558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149920"/>
        <c:axId val="729230816"/>
      </c:lineChart>
      <c:catAx>
        <c:axId val="8451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9230816"/>
        <c:crosses val="autoZero"/>
        <c:auto val="1"/>
        <c:lblAlgn val="ctr"/>
        <c:lblOffset val="100"/>
        <c:noMultiLvlLbl val="0"/>
      </c:catAx>
      <c:valAx>
        <c:axId val="7292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14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 распределения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1'!$A$8</c:f>
              <c:strCache>
                <c:ptCount val="1"/>
                <c:pt idx="0">
                  <c:v>wx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1'!$B$4:$G$4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1'!$B$8:$G$8</c:f>
              <c:numCache>
                <c:formatCode>General</c:formatCode>
                <c:ptCount val="6"/>
                <c:pt idx="0">
                  <c:v>0.12</c:v>
                </c:pt>
                <c:pt idx="1">
                  <c:v>0.32</c:v>
                </c:pt>
                <c:pt idx="2">
                  <c:v>0.48</c:v>
                </c:pt>
                <c:pt idx="3">
                  <c:v>0.72</c:v>
                </c:pt>
                <c:pt idx="4">
                  <c:v>0.84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FCC-8C5C-0B30B67BB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334128"/>
        <c:axId val="853074208"/>
      </c:lineChart>
      <c:catAx>
        <c:axId val="85333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3074208"/>
        <c:crosses val="autoZero"/>
        <c:auto val="1"/>
        <c:lblAlgn val="ctr"/>
        <c:lblOffset val="100"/>
        <c:noMultiLvlLbl val="0"/>
      </c:catAx>
      <c:valAx>
        <c:axId val="8530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33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'Задание 3'!$B$1:$E$1</c:f>
              <c:strCache>
                <c:ptCount val="4"/>
                <c:pt idx="0">
                  <c:v>0–5000</c:v>
                </c:pt>
                <c:pt idx="1">
                  <c:v>5000–7000</c:v>
                </c:pt>
                <c:pt idx="2">
                  <c:v>7000–10000</c:v>
                </c:pt>
                <c:pt idx="3">
                  <c:v>10000–15000</c:v>
                </c:pt>
              </c:strCache>
            </c:strRef>
          </c:cat>
          <c:val>
            <c:numRef>
              <c:f>'Задание 3'!$B$2:$E$2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0-4C5B-BE91-AFC935FC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96608"/>
        <c:axId val="932845744"/>
      </c:lineChart>
      <c:catAx>
        <c:axId val="8408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2845744"/>
        <c:crosses val="autoZero"/>
        <c:auto val="1"/>
        <c:lblAlgn val="ctr"/>
        <c:lblOffset val="100"/>
        <c:noMultiLvlLbl val="0"/>
      </c:catAx>
      <c:valAx>
        <c:axId val="9328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089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'Задание 3'!$B$1:$E$1</c:f>
              <c:strCache>
                <c:ptCount val="4"/>
                <c:pt idx="0">
                  <c:v>0–5000</c:v>
                </c:pt>
                <c:pt idx="1">
                  <c:v>5000–7000</c:v>
                </c:pt>
                <c:pt idx="2">
                  <c:v>7000–10000</c:v>
                </c:pt>
                <c:pt idx="3">
                  <c:v>10000–15000</c:v>
                </c:pt>
              </c:strCache>
            </c:strRef>
          </c:cat>
          <c:val>
            <c:numRef>
              <c:f>'Задание 3'!$B$4:$E$4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24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B-4F27-8A96-D85DE0D63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196528"/>
        <c:axId val="644615856"/>
      </c:lineChart>
      <c:catAx>
        <c:axId val="6381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615856"/>
        <c:crosses val="autoZero"/>
        <c:auto val="1"/>
        <c:lblAlgn val="ctr"/>
        <c:lblOffset val="100"/>
        <c:noMultiLvlLbl val="0"/>
      </c:catAx>
      <c:valAx>
        <c:axId val="6446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1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'Задание 3'!$B$1:$E$1</c:f>
              <c:strCache>
                <c:ptCount val="4"/>
                <c:pt idx="0">
                  <c:v>0–5000</c:v>
                </c:pt>
                <c:pt idx="1">
                  <c:v>5000–7000</c:v>
                </c:pt>
                <c:pt idx="2">
                  <c:v>7000–10000</c:v>
                </c:pt>
                <c:pt idx="3">
                  <c:v>10000–15000</c:v>
                </c:pt>
              </c:strCache>
            </c:strRef>
          </c:cat>
          <c:val>
            <c:numRef>
              <c:f>'Задание 3'!$B$5:$E$5</c:f>
              <c:numCache>
                <c:formatCode>General</c:formatCode>
                <c:ptCount val="4"/>
                <c:pt idx="0">
                  <c:v>0.13333333333333333</c:v>
                </c:pt>
                <c:pt idx="1">
                  <c:v>0.53333333333333333</c:v>
                </c:pt>
                <c:pt idx="2">
                  <c:v>0.8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4A3B-BF5C-597B330C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456752"/>
        <c:axId val="932842832"/>
      </c:lineChart>
      <c:catAx>
        <c:axId val="93745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2842832"/>
        <c:crosses val="autoZero"/>
        <c:auto val="1"/>
        <c:lblAlgn val="ctr"/>
        <c:lblOffset val="100"/>
        <c:noMultiLvlLbl val="0"/>
      </c:catAx>
      <c:valAx>
        <c:axId val="9328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45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4'!$B$7:$G$7</c:f>
              <c:numCache>
                <c:formatCode>General</c:formatCode>
                <c:ptCount val="6"/>
                <c:pt idx="0">
                  <c:v>14.1875</c:v>
                </c:pt>
                <c:pt idx="1">
                  <c:v>14.282499999999999</c:v>
                </c:pt>
                <c:pt idx="2">
                  <c:v>14.377500000000001</c:v>
                </c:pt>
                <c:pt idx="3">
                  <c:v>14.4725</c:v>
                </c:pt>
                <c:pt idx="4">
                  <c:v>14.567499999999999</c:v>
                </c:pt>
                <c:pt idx="5">
                  <c:v>14.662500000000001</c:v>
                </c:pt>
              </c:numCache>
            </c:numRef>
          </c:cat>
          <c:val>
            <c:numRef>
              <c:f>'Задание 4'!$B$5:$G$5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15</c:v>
                </c:pt>
                <c:pt idx="3">
                  <c:v>11</c:v>
                </c:pt>
                <c:pt idx="4">
                  <c:v>11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5-4552-A4E5-50296588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896672"/>
        <c:axId val="932850736"/>
      </c:lineChart>
      <c:catAx>
        <c:axId val="8518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2850736"/>
        <c:crosses val="autoZero"/>
        <c:auto val="1"/>
        <c:lblAlgn val="ctr"/>
        <c:lblOffset val="100"/>
        <c:noMultiLvlLbl val="0"/>
      </c:catAx>
      <c:valAx>
        <c:axId val="9328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89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4'!$B$4:$G$4</c:f>
              <c:strCache>
                <c:ptCount val="6"/>
                <c:pt idx="0">
                  <c:v>[14,14; 14,235)</c:v>
                </c:pt>
                <c:pt idx="1">
                  <c:v>[14,235; 14,33)</c:v>
                </c:pt>
                <c:pt idx="2">
                  <c:v>[14,33; 14,425)</c:v>
                </c:pt>
                <c:pt idx="3">
                  <c:v>[14,425; 14,52)</c:v>
                </c:pt>
                <c:pt idx="4">
                  <c:v>[14,52; 14,615)</c:v>
                </c:pt>
                <c:pt idx="5">
                  <c:v>[14,615; 14,71)</c:v>
                </c:pt>
              </c:strCache>
            </c:strRef>
          </c:cat>
          <c:val>
            <c:numRef>
              <c:f>'Задание 4'!$B$5:$G$5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15</c:v>
                </c:pt>
                <c:pt idx="3">
                  <c:v>11</c:v>
                </c:pt>
                <c:pt idx="4">
                  <c:v>11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F-46D2-8F25-4E2DA75CE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612256"/>
        <c:axId val="932848240"/>
      </c:barChart>
      <c:catAx>
        <c:axId val="8526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2848240"/>
        <c:crosses val="autoZero"/>
        <c:auto val="1"/>
        <c:lblAlgn val="ctr"/>
        <c:lblOffset val="100"/>
        <c:noMultiLvlLbl val="0"/>
      </c:catAx>
      <c:valAx>
        <c:axId val="9328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6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4'!$B$7:$G$7</c:f>
              <c:numCache>
                <c:formatCode>General</c:formatCode>
                <c:ptCount val="6"/>
                <c:pt idx="0">
                  <c:v>14.1875</c:v>
                </c:pt>
                <c:pt idx="1">
                  <c:v>14.282499999999999</c:v>
                </c:pt>
                <c:pt idx="2">
                  <c:v>14.377500000000001</c:v>
                </c:pt>
                <c:pt idx="3">
                  <c:v>14.4725</c:v>
                </c:pt>
                <c:pt idx="4">
                  <c:v>14.567499999999999</c:v>
                </c:pt>
                <c:pt idx="5">
                  <c:v>14.662500000000001</c:v>
                </c:pt>
              </c:numCache>
            </c:numRef>
          </c:cat>
          <c:val>
            <c:numRef>
              <c:f>'Задание 4'!$B$8:$G$8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36</c:v>
                </c:pt>
                <c:pt idx="4">
                  <c:v>47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7-4AE2-B0FB-A78E88DAC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134160"/>
        <c:axId val="644591312"/>
      </c:lineChart>
      <c:catAx>
        <c:axId val="84813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591312"/>
        <c:crosses val="autoZero"/>
        <c:auto val="1"/>
        <c:lblAlgn val="ctr"/>
        <c:lblOffset val="100"/>
        <c:noMultiLvlLbl val="0"/>
      </c:catAx>
      <c:valAx>
        <c:axId val="6445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813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6</xdr:col>
      <xdr:colOff>476250</xdr:colOff>
      <xdr:row>22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36B1C1E-9734-43C4-A16A-3DFFFA522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4762</xdr:rowOff>
    </xdr:from>
    <xdr:to>
      <xdr:col>14</xdr:col>
      <xdr:colOff>304800</xdr:colOff>
      <xdr:row>22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66C703F-AA9E-4F5D-ADE6-3C40EAD91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4762</xdr:rowOff>
    </xdr:from>
    <xdr:to>
      <xdr:col>6</xdr:col>
      <xdr:colOff>476250</xdr:colOff>
      <xdr:row>37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A666A2D-CF9D-42EE-B1D1-CBCEC875D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</xdr:rowOff>
    </xdr:from>
    <xdr:to>
      <xdr:col>5</xdr:col>
      <xdr:colOff>0</xdr:colOff>
      <xdr:row>19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99BE3A-0D7F-43ED-A0AD-E48B513EB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4762</xdr:rowOff>
    </xdr:from>
    <xdr:to>
      <xdr:col>13</xdr:col>
      <xdr:colOff>304800</xdr:colOff>
      <xdr:row>19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E756D5D-A765-4CC2-ADAE-AA87FA2A0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4762</xdr:rowOff>
    </xdr:from>
    <xdr:to>
      <xdr:col>5</xdr:col>
      <xdr:colOff>0</xdr:colOff>
      <xdr:row>34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F00FB85-69CC-4DC2-AA19-1D0A26BB4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</xdr:rowOff>
    </xdr:from>
    <xdr:to>
      <xdr:col>4</xdr:col>
      <xdr:colOff>381000</xdr:colOff>
      <xdr:row>23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4DD49A-353C-4A89-8CE7-B1EEE3B82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4762</xdr:rowOff>
    </xdr:from>
    <xdr:to>
      <xdr:col>11</xdr:col>
      <xdr:colOff>38100</xdr:colOff>
      <xdr:row>23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ED78FE-410A-44B9-AB98-84EB1E2CF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4762</xdr:rowOff>
    </xdr:from>
    <xdr:to>
      <xdr:col>4</xdr:col>
      <xdr:colOff>381000</xdr:colOff>
      <xdr:row>38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2F28B29-FE90-41B4-8D6C-2004961E6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25</xdr:row>
      <xdr:rowOff>4762</xdr:rowOff>
    </xdr:from>
    <xdr:to>
      <xdr:col>11</xdr:col>
      <xdr:colOff>38100</xdr:colOff>
      <xdr:row>38</xdr:row>
      <xdr:rowOff>147637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A2CF1E9-1FA1-4CDA-B92D-673C2D0C1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workbookViewId="0">
      <selection activeCell="A2" sqref="A2"/>
    </sheetView>
  </sheetViews>
  <sheetFormatPr defaultRowHeight="15.75" x14ac:dyDescent="0.25"/>
  <cols>
    <col min="1" max="1" width="15.7109375" style="1" customWidth="1"/>
    <col min="2" max="16384" width="9.140625" style="1"/>
  </cols>
  <sheetData>
    <row r="1" spans="1:26" x14ac:dyDescent="0.25">
      <c r="A1" s="3" t="s">
        <v>0</v>
      </c>
      <c r="B1" s="3">
        <v>4</v>
      </c>
      <c r="C1" s="3">
        <v>2</v>
      </c>
      <c r="D1" s="3">
        <v>4</v>
      </c>
      <c r="E1" s="3">
        <v>6</v>
      </c>
      <c r="F1" s="3">
        <v>5</v>
      </c>
      <c r="G1" s="3">
        <v>6</v>
      </c>
      <c r="H1" s="3">
        <v>4</v>
      </c>
      <c r="I1" s="3">
        <v>1</v>
      </c>
      <c r="J1" s="3">
        <v>3</v>
      </c>
      <c r="K1" s="3">
        <v>1</v>
      </c>
      <c r="L1" s="3">
        <v>2</v>
      </c>
      <c r="M1" s="3">
        <v>5</v>
      </c>
      <c r="N1" s="3">
        <v>2</v>
      </c>
      <c r="O1" s="3">
        <v>6</v>
      </c>
      <c r="P1" s="3">
        <v>3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4</v>
      </c>
      <c r="W1" s="3">
        <v>6</v>
      </c>
      <c r="X1" s="3">
        <v>2</v>
      </c>
      <c r="Y1" s="3">
        <v>3</v>
      </c>
      <c r="Z1" s="3">
        <v>4</v>
      </c>
    </row>
    <row r="2" spans="1:26" x14ac:dyDescent="0.25">
      <c r="B2" s="3" t="s">
        <v>1</v>
      </c>
      <c r="C2" s="3">
        <f>MIN(B1:Z1)</f>
        <v>1</v>
      </c>
      <c r="D2" s="3" t="s">
        <v>2</v>
      </c>
      <c r="E2" s="3">
        <f>MAX(B1:Z1)</f>
        <v>6</v>
      </c>
      <c r="F2" s="3" t="s">
        <v>3</v>
      </c>
      <c r="G2" s="3">
        <f>COUNT(B1:Z1)</f>
        <v>25</v>
      </c>
    </row>
    <row r="4" spans="1:26" x14ac:dyDescent="0.25">
      <c r="A4" s="3" t="s">
        <v>4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</row>
    <row r="5" spans="1:26" x14ac:dyDescent="0.25">
      <c r="A5" s="3" t="s">
        <v>5</v>
      </c>
      <c r="B5" s="3">
        <f>COUNTIF(B1:Z1, "1")</f>
        <v>3</v>
      </c>
      <c r="C5" s="3">
        <f>COUNTIF(B1:Z1, "2")</f>
        <v>5</v>
      </c>
      <c r="D5" s="3">
        <f>COUNTIF(B1:Z1, "3")</f>
        <v>4</v>
      </c>
      <c r="E5" s="3">
        <f>COUNTIF(B1:Z1, "4")</f>
        <v>6</v>
      </c>
      <c r="F5" s="3">
        <f>COUNTIF(B1:Z1, "5")</f>
        <v>3</v>
      </c>
      <c r="G5" s="3">
        <f>COUNTIF(B1:Z1, "6")</f>
        <v>4</v>
      </c>
    </row>
    <row r="7" spans="1:26" ht="18.75" x14ac:dyDescent="0.35">
      <c r="A7" s="2" t="s">
        <v>6</v>
      </c>
      <c r="B7" s="3">
        <f>SUM(B5)</f>
        <v>3</v>
      </c>
      <c r="C7" s="3">
        <f>SUM($B5:C5)</f>
        <v>8</v>
      </c>
      <c r="D7" s="3">
        <f>SUM($B5:D5)</f>
        <v>12</v>
      </c>
      <c r="E7" s="3">
        <f>SUM($B5:E5)</f>
        <v>18</v>
      </c>
      <c r="F7" s="3">
        <f>SUM($B5:F5)</f>
        <v>21</v>
      </c>
      <c r="G7" s="3">
        <f>SUM($B5:G5)</f>
        <v>25</v>
      </c>
    </row>
    <row r="8" spans="1:26" ht="18.75" x14ac:dyDescent="0.35">
      <c r="A8" s="2" t="s">
        <v>7</v>
      </c>
      <c r="B8" s="3">
        <f>B7/$G$2</f>
        <v>0.12</v>
      </c>
      <c r="C8" s="3">
        <f t="shared" ref="C8:G8" si="0">C7/$G$2</f>
        <v>0.32</v>
      </c>
      <c r="D8" s="3">
        <f t="shared" si="0"/>
        <v>0.48</v>
      </c>
      <c r="E8" s="3">
        <f t="shared" si="0"/>
        <v>0.72</v>
      </c>
      <c r="F8" s="3">
        <f t="shared" si="0"/>
        <v>0.84</v>
      </c>
      <c r="G8" s="3">
        <f t="shared" si="0"/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2591C-C3DF-4BCA-81A3-A0980838F51C}">
  <dimension ref="A1:U5"/>
  <sheetViews>
    <sheetView workbookViewId="0">
      <selection activeCell="A2" sqref="A2"/>
    </sheetView>
  </sheetViews>
  <sheetFormatPr defaultRowHeight="15.75" x14ac:dyDescent="0.25"/>
  <cols>
    <col min="1" max="1" width="15.7109375" style="1" customWidth="1"/>
    <col min="2" max="7" width="12.7109375" style="1" customWidth="1"/>
    <col min="8" max="16384" width="9.140625" style="1"/>
  </cols>
  <sheetData>
    <row r="1" spans="1:21" x14ac:dyDescent="0.25">
      <c r="A1" s="3" t="s">
        <v>0</v>
      </c>
      <c r="B1" s="3">
        <v>60</v>
      </c>
      <c r="C1" s="3">
        <v>25</v>
      </c>
      <c r="D1" s="3">
        <v>12</v>
      </c>
      <c r="E1" s="3">
        <v>10</v>
      </c>
      <c r="F1" s="3">
        <v>68</v>
      </c>
      <c r="G1" s="3">
        <v>35</v>
      </c>
      <c r="H1" s="3">
        <v>2</v>
      </c>
      <c r="I1" s="3">
        <v>17</v>
      </c>
      <c r="J1" s="3">
        <v>51</v>
      </c>
      <c r="K1" s="3">
        <v>9</v>
      </c>
      <c r="L1" s="3">
        <v>3</v>
      </c>
      <c r="M1" s="3">
        <v>130</v>
      </c>
      <c r="N1" s="3">
        <v>24</v>
      </c>
      <c r="O1" s="3">
        <v>85</v>
      </c>
      <c r="P1" s="3">
        <v>100</v>
      </c>
      <c r="Q1" s="3">
        <v>152</v>
      </c>
      <c r="R1" s="3">
        <v>6</v>
      </c>
      <c r="S1" s="3">
        <v>18</v>
      </c>
      <c r="T1" s="3">
        <v>7</v>
      </c>
      <c r="U1" s="3">
        <v>42</v>
      </c>
    </row>
    <row r="2" spans="1:21" x14ac:dyDescent="0.25">
      <c r="B2" s="6" t="s">
        <v>1</v>
      </c>
      <c r="C2" s="6">
        <f>MIN(B1:U1)</f>
        <v>2</v>
      </c>
      <c r="D2" s="6" t="s">
        <v>2</v>
      </c>
      <c r="E2" s="6">
        <f>MAX(B1:U1)</f>
        <v>152</v>
      </c>
      <c r="F2" s="6" t="s">
        <v>3</v>
      </c>
      <c r="G2" s="6">
        <f>COUNT(B1:U1)</f>
        <v>20</v>
      </c>
    </row>
    <row r="4" spans="1:21" x14ac:dyDescent="0.25">
      <c r="A4" s="5" t="s">
        <v>4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</row>
    <row r="5" spans="1:21" x14ac:dyDescent="0.25">
      <c r="A5" s="4" t="s">
        <v>5</v>
      </c>
      <c r="B5" s="3">
        <f>COUNTIF(B1:U1, "&gt;=0")-COUNTIF(B1:U1, "&gt;=25,5")</f>
        <v>11</v>
      </c>
      <c r="C5" s="3">
        <f>COUNTIF(B1:U1, "&gt;=25,5")-COUNTIF(B1:U1, "&gt;=51")</f>
        <v>2</v>
      </c>
      <c r="D5" s="3">
        <f>COUNTIF(B1:U1, "&gt;=51")-COUNTIF(B1:U1, "&gt;=76,5")</f>
        <v>3</v>
      </c>
      <c r="E5" s="3">
        <f>COUNTIF(B1:U1, "&gt;=76,5")-COUNTIF(B1:U1, "&gt;=102")</f>
        <v>2</v>
      </c>
      <c r="F5" s="3">
        <f>COUNTIF(B1:U1, "&gt;=102")-COUNTIF(B1:U1, "&gt;=127,5")</f>
        <v>0</v>
      </c>
      <c r="G5" s="3">
        <f>COUNTIF(B1:U1, "&gt;=127,5")-COUNTIF(B1:U1, "&gt;=153")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98DB-2599-49AD-9170-16B158D2D822}">
  <dimension ref="A1:H5"/>
  <sheetViews>
    <sheetView workbookViewId="0">
      <selection activeCell="A3" sqref="A3"/>
    </sheetView>
  </sheetViews>
  <sheetFormatPr defaultRowHeight="15.75" x14ac:dyDescent="0.25"/>
  <cols>
    <col min="1" max="5" width="13.7109375" style="1" customWidth="1"/>
    <col min="6" max="16384" width="9.140625" style="1"/>
  </cols>
  <sheetData>
    <row r="1" spans="1:8" x14ac:dyDescent="0.25">
      <c r="A1" s="3" t="s">
        <v>4</v>
      </c>
      <c r="B1" s="3" t="s">
        <v>17</v>
      </c>
      <c r="C1" s="3" t="s">
        <v>14</v>
      </c>
      <c r="D1" s="3" t="s">
        <v>15</v>
      </c>
      <c r="E1" s="3" t="s">
        <v>16</v>
      </c>
      <c r="G1" s="3" t="s">
        <v>3</v>
      </c>
      <c r="H1" s="3">
        <f>SUM(B2:E2)</f>
        <v>30</v>
      </c>
    </row>
    <row r="2" spans="1:8" x14ac:dyDescent="0.25">
      <c r="A2" s="3" t="s">
        <v>5</v>
      </c>
      <c r="B2" s="3">
        <v>4</v>
      </c>
      <c r="C2" s="3">
        <v>12</v>
      </c>
      <c r="D2" s="3">
        <v>8</v>
      </c>
      <c r="E2" s="3">
        <v>6</v>
      </c>
    </row>
    <row r="4" spans="1:8" ht="18.75" x14ac:dyDescent="0.35">
      <c r="A4" s="2" t="s">
        <v>6</v>
      </c>
      <c r="B4" s="2">
        <f>SUM($B2:B2)</f>
        <v>4</v>
      </c>
      <c r="C4" s="2">
        <f>SUM($B2:C2)</f>
        <v>16</v>
      </c>
      <c r="D4" s="2">
        <f>SUM($B2:D2)</f>
        <v>24</v>
      </c>
      <c r="E4" s="2">
        <f>SUM($B2:E2)</f>
        <v>30</v>
      </c>
    </row>
    <row r="5" spans="1:8" ht="18.75" x14ac:dyDescent="0.35">
      <c r="A5" s="2" t="s">
        <v>7</v>
      </c>
      <c r="B5" s="2">
        <f>B4/$H$1</f>
        <v>0.13333333333333333</v>
      </c>
      <c r="C5" s="2">
        <f t="shared" ref="C5:E5" si="0">C4/$H$1</f>
        <v>0.53333333333333333</v>
      </c>
      <c r="D5" s="2">
        <f t="shared" si="0"/>
        <v>0.8</v>
      </c>
      <c r="E5" s="2">
        <f t="shared" si="0"/>
        <v>1</v>
      </c>
    </row>
  </sheetData>
  <pageMargins left="0.7" right="0.7" top="0.75" bottom="0.75" header="0.3" footer="0.3"/>
  <ignoredErrors>
    <ignoredError sqref="C4:D4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404C-DD19-4864-87D2-7D8E0EC92A09}">
  <dimension ref="A1:AY9"/>
  <sheetViews>
    <sheetView workbookViewId="0">
      <selection activeCell="A2" sqref="A2"/>
    </sheetView>
  </sheetViews>
  <sheetFormatPr defaultRowHeight="15.75" x14ac:dyDescent="0.25"/>
  <cols>
    <col min="1" max="7" width="15.7109375" style="1" customWidth="1"/>
    <col min="8" max="16384" width="9.140625" style="1"/>
  </cols>
  <sheetData>
    <row r="1" spans="1:51" x14ac:dyDescent="0.25">
      <c r="A1" s="3" t="s">
        <v>0</v>
      </c>
      <c r="B1" s="3">
        <v>14.51</v>
      </c>
      <c r="C1" s="3">
        <v>14.42</v>
      </c>
      <c r="D1" s="3">
        <v>14.56</v>
      </c>
      <c r="E1" s="3">
        <v>14.47</v>
      </c>
      <c r="F1" s="3">
        <v>14.46</v>
      </c>
      <c r="G1" s="3">
        <v>14.35</v>
      </c>
      <c r="H1" s="3">
        <v>14.48</v>
      </c>
      <c r="I1" s="3">
        <v>14.53</v>
      </c>
      <c r="J1" s="3">
        <v>14.21</v>
      </c>
      <c r="K1" s="3">
        <v>14.31</v>
      </c>
      <c r="L1" s="3">
        <v>14.35</v>
      </c>
      <c r="M1" s="3">
        <v>14.68</v>
      </c>
      <c r="N1" s="3">
        <v>14.56</v>
      </c>
      <c r="O1" s="3">
        <v>14.28</v>
      </c>
      <c r="P1" s="3">
        <v>14.36</v>
      </c>
      <c r="Q1" s="3">
        <v>14.21</v>
      </c>
      <c r="R1" s="3">
        <v>14.52</v>
      </c>
      <c r="S1" s="3">
        <v>14.23</v>
      </c>
      <c r="T1" s="3">
        <v>14.41</v>
      </c>
      <c r="U1" s="3">
        <v>14.46</v>
      </c>
      <c r="V1" s="3">
        <v>14.69</v>
      </c>
      <c r="W1" s="3">
        <v>14.54</v>
      </c>
      <c r="X1" s="3">
        <v>14.36</v>
      </c>
      <c r="Y1" s="3">
        <v>14.15</v>
      </c>
      <c r="Z1" s="3">
        <v>14.37</v>
      </c>
      <c r="AA1" s="3">
        <v>14.51</v>
      </c>
      <c r="AB1" s="3">
        <v>14.25</v>
      </c>
      <c r="AC1" s="3">
        <v>14.55</v>
      </c>
      <c r="AD1" s="3">
        <v>14.51</v>
      </c>
      <c r="AE1" s="3">
        <v>14.36</v>
      </c>
      <c r="AF1" s="3">
        <v>14.62</v>
      </c>
      <c r="AG1" s="3">
        <v>14.55</v>
      </c>
      <c r="AH1" s="3">
        <v>14.38</v>
      </c>
      <c r="AI1" s="3">
        <v>14.33</v>
      </c>
      <c r="AJ1" s="3">
        <v>14.4</v>
      </c>
      <c r="AK1" s="3">
        <v>14.52</v>
      </c>
      <c r="AL1" s="3">
        <v>14.48</v>
      </c>
      <c r="AM1" s="3">
        <v>14.51</v>
      </c>
      <c r="AN1" s="3">
        <v>14.55</v>
      </c>
      <c r="AO1" s="3">
        <v>14.39</v>
      </c>
      <c r="AP1" s="3">
        <v>14.54</v>
      </c>
      <c r="AQ1" s="3">
        <v>14.58</v>
      </c>
      <c r="AR1" s="3">
        <v>14.48</v>
      </c>
      <c r="AS1" s="3">
        <v>14.37</v>
      </c>
      <c r="AT1" s="3">
        <v>14.38</v>
      </c>
      <c r="AU1" s="3">
        <v>14.51</v>
      </c>
      <c r="AV1" s="3">
        <v>14.36</v>
      </c>
      <c r="AW1" s="3">
        <v>14.15</v>
      </c>
      <c r="AX1" s="3">
        <v>14.24</v>
      </c>
      <c r="AY1" s="3">
        <v>14.32</v>
      </c>
    </row>
    <row r="2" spans="1:51" x14ac:dyDescent="0.25">
      <c r="B2" s="6" t="s">
        <v>1</v>
      </c>
      <c r="C2" s="6">
        <f>MIN(B1:AY1)</f>
        <v>14.15</v>
      </c>
      <c r="D2" s="6" t="s">
        <v>2</v>
      </c>
      <c r="E2" s="6">
        <f>MAX(B1:AY1)</f>
        <v>14.69</v>
      </c>
      <c r="F2" s="6" t="s">
        <v>3</v>
      </c>
      <c r="G2" s="6">
        <f>COUNT(B1:AY1)</f>
        <v>50</v>
      </c>
    </row>
    <row r="4" spans="1:51" x14ac:dyDescent="0.25">
      <c r="A4" s="5" t="s">
        <v>4</v>
      </c>
      <c r="B4" s="3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</row>
    <row r="5" spans="1:51" x14ac:dyDescent="0.25">
      <c r="A5" s="4" t="s">
        <v>5</v>
      </c>
      <c r="B5" s="3">
        <f>COUNTIF(B1:AY1, "&gt;=14,14")-COUNTIF(B1:AY1, "&gt;=14,235")</f>
        <v>5</v>
      </c>
      <c r="C5" s="3">
        <f>COUNTIF(B1:AY1, "&gt;=14,235")-COUNTIF(B1:AY1, "&gt;=14,33")</f>
        <v>5</v>
      </c>
      <c r="D5" s="3">
        <f>COUNTIF(B1:AY1, "&gt;=14,33")-COUNTIF(B1:AY1, "&gt;=14,425")</f>
        <v>15</v>
      </c>
      <c r="E5" s="3">
        <f>COUNTIF(B1:AY1, "&gt;=14,425")-COUNTIF(B1:AY1, "&gt;=14,52")</f>
        <v>11</v>
      </c>
      <c r="F5" s="3">
        <f>COUNTIF(B1:AY1, "&gt;=14,52")-COUNTIF(B1:AY1, "&gt;=14,615")</f>
        <v>11</v>
      </c>
      <c r="G5" s="3">
        <f>COUNTIF(B1:AY1, "&gt;=14,615")-COUNTIF(B1:AY1, "&gt;=14,71")</f>
        <v>3</v>
      </c>
    </row>
    <row r="7" spans="1:51" x14ac:dyDescent="0.25">
      <c r="A7" s="2" t="s">
        <v>24</v>
      </c>
      <c r="B7" s="2">
        <f>(14.14+14.235)/2</f>
        <v>14.1875</v>
      </c>
      <c r="C7" s="2">
        <f>(14.235+14.33)/2</f>
        <v>14.282499999999999</v>
      </c>
      <c r="D7" s="2">
        <f>(14.33+14.425)/2</f>
        <v>14.377500000000001</v>
      </c>
      <c r="E7" s="2">
        <f>(14.425+14.52)/2</f>
        <v>14.4725</v>
      </c>
      <c r="F7" s="2">
        <f>(14.52+14.615)/2</f>
        <v>14.567499999999999</v>
      </c>
      <c r="G7" s="2">
        <f>(14.615+14.71)/2</f>
        <v>14.662500000000001</v>
      </c>
    </row>
    <row r="8" spans="1:51" ht="18.75" x14ac:dyDescent="0.35">
      <c r="A8" s="2" t="s">
        <v>25</v>
      </c>
      <c r="B8" s="2">
        <f>SUM($B5:B5)</f>
        <v>5</v>
      </c>
      <c r="C8" s="2">
        <f>SUM($B5:C5)</f>
        <v>10</v>
      </c>
      <c r="D8" s="2">
        <f>SUM($B5:D5)</f>
        <v>25</v>
      </c>
      <c r="E8" s="2">
        <f>SUM($B5:E5)</f>
        <v>36</v>
      </c>
      <c r="F8" s="2">
        <f>SUM($B5:F5)</f>
        <v>47</v>
      </c>
      <c r="G8" s="2">
        <f>SUM($B5:G5)</f>
        <v>50</v>
      </c>
    </row>
    <row r="9" spans="1:51" ht="18.75" x14ac:dyDescent="0.35">
      <c r="A9" s="2" t="s">
        <v>26</v>
      </c>
      <c r="B9" s="2">
        <f>B8/$G$2</f>
        <v>0.1</v>
      </c>
      <c r="C9" s="2">
        <f>C8/$G$2</f>
        <v>0.2</v>
      </c>
      <c r="D9" s="2">
        <f>D8/$G$2</f>
        <v>0.5</v>
      </c>
      <c r="E9" s="2">
        <f>E8/$G$2</f>
        <v>0.72</v>
      </c>
      <c r="F9" s="2">
        <f t="shared" ref="F9:G9" si="0">F8/$G$2</f>
        <v>0.94</v>
      </c>
      <c r="G9" s="2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Moiseenko</dc:creator>
  <cp:lastModifiedBy>Pavel Moiseenko</cp:lastModifiedBy>
  <dcterms:created xsi:type="dcterms:W3CDTF">2015-06-05T18:17:20Z</dcterms:created>
  <dcterms:modified xsi:type="dcterms:W3CDTF">2019-10-27T17:19:44Z</dcterms:modified>
</cp:coreProperties>
</file>