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1367448-DA5F-43F5-83AA-AAFA55841DCB}" xr6:coauthVersionLast="31" xr6:coauthVersionMax="31" xr10:uidLastSave="{00000000-0000-0000-0000-000000000000}"/>
  <bookViews>
    <workbookView xWindow="0" yWindow="0" windowWidth="22260" windowHeight="12645" activeTab="3" xr2:uid="{00000000-000D-0000-FFFF-FFFF00000000}"/>
  </bookViews>
  <sheets>
    <sheet name="Задача 1" sheetId="1" r:id="rId1"/>
    <sheet name="Задача 2" sheetId="2" r:id="rId2"/>
    <sheet name="Задача 3" sheetId="3" r:id="rId3"/>
    <sheet name="Задача 4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4" l="1"/>
  <c r="S7" i="4"/>
  <c r="T7" i="4"/>
  <c r="U7" i="4"/>
  <c r="V7" i="4"/>
  <c r="Q7" i="4"/>
  <c r="R6" i="4"/>
  <c r="S6" i="4"/>
  <c r="T6" i="4"/>
  <c r="U6" i="4"/>
  <c r="V6" i="4"/>
  <c r="R5" i="4"/>
  <c r="S5" i="4"/>
  <c r="T5" i="4" s="1"/>
  <c r="U5" i="4" s="1"/>
  <c r="V5" i="4" s="1"/>
  <c r="C5" i="4"/>
  <c r="D5" i="4" s="1"/>
  <c r="B4" i="4"/>
  <c r="E1" i="3"/>
  <c r="B8" i="3"/>
  <c r="C7" i="3"/>
  <c r="C6" i="3"/>
  <c r="C8" i="3" s="1"/>
  <c r="F1" i="2"/>
  <c r="N1" i="1"/>
  <c r="O1" i="1" s="1"/>
  <c r="P1" i="1" s="1"/>
  <c r="Q1" i="1" s="1"/>
  <c r="R1" i="1" s="1"/>
  <c r="S1" i="1" s="1"/>
  <c r="T1" i="1" s="1"/>
  <c r="U1" i="1" s="1"/>
  <c r="V1" i="1" s="1"/>
  <c r="W1" i="1" s="1"/>
  <c r="X1" i="1" s="1"/>
  <c r="M1" i="1"/>
  <c r="C4" i="1"/>
  <c r="D4" i="1"/>
  <c r="E4" i="1"/>
  <c r="F4" i="1"/>
  <c r="G4" i="1"/>
  <c r="H4" i="1"/>
  <c r="I4" i="1"/>
  <c r="J4" i="1"/>
  <c r="K4" i="1"/>
  <c r="L4" i="1"/>
  <c r="M3" i="1"/>
  <c r="C3" i="1"/>
  <c r="D3" i="1"/>
  <c r="E3" i="1"/>
  <c r="F3" i="1"/>
  <c r="G3" i="1"/>
  <c r="H3" i="1"/>
  <c r="I3" i="1"/>
  <c r="J3" i="1"/>
  <c r="K3" i="1"/>
  <c r="L3" i="1"/>
  <c r="B4" i="1"/>
  <c r="B3" i="1"/>
  <c r="C1" i="1"/>
  <c r="E5" i="4" l="1"/>
  <c r="D6" i="4"/>
  <c r="C6" i="4"/>
  <c r="C7" i="4"/>
  <c r="B6" i="4"/>
  <c r="B7" i="4"/>
  <c r="D7" i="4"/>
  <c r="E7" i="4"/>
  <c r="D6" i="3"/>
  <c r="G1" i="2"/>
  <c r="X4" i="1"/>
  <c r="X3" i="1"/>
  <c r="Y1" i="1"/>
  <c r="N4" i="1"/>
  <c r="N3" i="1"/>
  <c r="M4" i="1"/>
  <c r="Q3" i="1"/>
  <c r="P3" i="1"/>
  <c r="O3" i="1"/>
  <c r="P4" i="1"/>
  <c r="D1" i="1"/>
  <c r="E6" i="4" l="1"/>
  <c r="F5" i="4"/>
  <c r="D7" i="3"/>
  <c r="D8" i="3"/>
  <c r="E6" i="3"/>
  <c r="H1" i="2"/>
  <c r="Z1" i="1"/>
  <c r="Y4" i="1"/>
  <c r="Y3" i="1"/>
  <c r="R3" i="1"/>
  <c r="Q4" i="1"/>
  <c r="R4" i="1"/>
  <c r="O4" i="1"/>
  <c r="E1" i="1"/>
  <c r="G5" i="4" l="1"/>
  <c r="F6" i="4"/>
  <c r="F7" i="4"/>
  <c r="E7" i="3"/>
  <c r="E8" i="3"/>
  <c r="F6" i="3"/>
  <c r="I1" i="2"/>
  <c r="Z3" i="1"/>
  <c r="AA1" i="1"/>
  <c r="Z4" i="1"/>
  <c r="S3" i="1"/>
  <c r="S4" i="1"/>
  <c r="F1" i="1"/>
  <c r="H5" i="4" l="1"/>
  <c r="G6" i="4"/>
  <c r="G7" i="4"/>
  <c r="F7" i="3"/>
  <c r="F8" i="3"/>
  <c r="G6" i="3"/>
  <c r="J1" i="2"/>
  <c r="AB1" i="1"/>
  <c r="AA4" i="1"/>
  <c r="AA3" i="1"/>
  <c r="T3" i="1"/>
  <c r="T4" i="1"/>
  <c r="G1" i="1"/>
  <c r="I5" i="4" l="1"/>
  <c r="H6" i="4"/>
  <c r="H7" i="4"/>
  <c r="G8" i="3"/>
  <c r="H6" i="3"/>
  <c r="G7" i="3"/>
  <c r="K1" i="2"/>
  <c r="AB4" i="1"/>
  <c r="AB3" i="1"/>
  <c r="AC1" i="1"/>
  <c r="U3" i="1"/>
  <c r="U4" i="1"/>
  <c r="H1" i="1"/>
  <c r="I6" i="4" l="1"/>
  <c r="J5" i="4"/>
  <c r="I7" i="4"/>
  <c r="H7" i="3"/>
  <c r="H8" i="3"/>
  <c r="I6" i="3"/>
  <c r="E5" i="2"/>
  <c r="K3" i="2"/>
  <c r="L1" i="2"/>
  <c r="AD1" i="1"/>
  <c r="AC4" i="1"/>
  <c r="AC3" i="1"/>
  <c r="V3" i="1"/>
  <c r="V4" i="1"/>
  <c r="I1" i="1"/>
  <c r="J6" i="4" l="1"/>
  <c r="K5" i="4"/>
  <c r="J7" i="4"/>
  <c r="I7" i="3"/>
  <c r="I8" i="3"/>
  <c r="J6" i="3"/>
  <c r="L3" i="2"/>
  <c r="M1" i="2"/>
  <c r="M3" i="2" s="1"/>
  <c r="J4" i="2"/>
  <c r="F4" i="2"/>
  <c r="L4" i="2"/>
  <c r="H4" i="2"/>
  <c r="M4" i="2"/>
  <c r="I4" i="2"/>
  <c r="E4" i="2"/>
  <c r="E3" i="2"/>
  <c r="K4" i="2"/>
  <c r="G4" i="2"/>
  <c r="F3" i="2"/>
  <c r="G3" i="2"/>
  <c r="H3" i="2"/>
  <c r="I3" i="2"/>
  <c r="J3" i="2"/>
  <c r="AE1" i="1"/>
  <c r="AD4" i="1"/>
  <c r="AD3" i="1"/>
  <c r="W3" i="1"/>
  <c r="W4" i="1"/>
  <c r="J1" i="1"/>
  <c r="L5" i="4" l="1"/>
  <c r="K6" i="4"/>
  <c r="K7" i="4"/>
  <c r="J7" i="3"/>
  <c r="J8" i="3"/>
  <c r="K6" i="3"/>
  <c r="AF1" i="1"/>
  <c r="AE4" i="1"/>
  <c r="AE3" i="1"/>
  <c r="K1" i="1"/>
  <c r="M5" i="4" l="1"/>
  <c r="L6" i="4"/>
  <c r="L7" i="4"/>
  <c r="K8" i="3"/>
  <c r="L6" i="3"/>
  <c r="K7" i="3"/>
  <c r="AF4" i="1"/>
  <c r="AF3" i="1"/>
  <c r="L1" i="1"/>
  <c r="M6" i="4" l="1"/>
  <c r="N5" i="4"/>
  <c r="M7" i="4"/>
  <c r="L8" i="3"/>
  <c r="L7" i="3"/>
  <c r="M6" i="3"/>
  <c r="O5" i="4" l="1"/>
  <c r="N6" i="4"/>
  <c r="N7" i="4"/>
  <c r="M7" i="3"/>
  <c r="M8" i="3"/>
  <c r="N6" i="3"/>
  <c r="P5" i="4" l="1"/>
  <c r="O6" i="4"/>
  <c r="O7" i="4"/>
  <c r="N7" i="3"/>
  <c r="N8" i="3"/>
  <c r="O6" i="3"/>
  <c r="Q5" i="4" l="1"/>
  <c r="P6" i="4"/>
  <c r="P7" i="4"/>
  <c r="O8" i="3"/>
  <c r="P6" i="3"/>
  <c r="O7" i="3"/>
  <c r="Q6" i="4" l="1"/>
  <c r="P7" i="3"/>
  <c r="P8" i="3"/>
  <c r="Q6" i="3"/>
  <c r="Q7" i="3" l="1"/>
  <c r="Q8" i="3"/>
  <c r="R6" i="3"/>
  <c r="R7" i="3" l="1"/>
  <c r="R8" i="3"/>
  <c r="S6" i="3"/>
  <c r="S8" i="3" l="1"/>
  <c r="T6" i="3"/>
  <c r="T7" i="3" s="1"/>
  <c r="S7" i="3"/>
</calcChain>
</file>

<file path=xl/sharedStrings.xml><?xml version="1.0" encoding="utf-8"?>
<sst xmlns="http://schemas.openxmlformats.org/spreadsheetml/2006/main" count="26" uniqueCount="25">
  <si>
    <t>t, (С)</t>
  </si>
  <si>
    <t>S(t)</t>
  </si>
  <si>
    <t>V(t)</t>
  </si>
  <si>
    <t>t, c</t>
  </si>
  <si>
    <t>t</t>
  </si>
  <si>
    <r>
      <t>c, (Дж/(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sz val="11"/>
        <color theme="1"/>
        <rFont val="Calibri"/>
        <family val="2"/>
        <charset val="204"/>
        <scheme val="minor"/>
      </rPr>
      <t>С*кг))</t>
    </r>
  </si>
  <si>
    <r>
      <t>Q</t>
    </r>
    <r>
      <rPr>
        <b/>
        <vertAlign val="subscript"/>
        <sz val="11"/>
        <color theme="1"/>
        <rFont val="Calibri"/>
        <family val="2"/>
        <charset val="204"/>
        <scheme val="minor"/>
      </rPr>
      <t>1,</t>
    </r>
    <r>
      <rPr>
        <b/>
        <sz val="11"/>
        <color theme="1"/>
        <rFont val="Calibri"/>
        <family val="2"/>
        <charset val="204"/>
        <scheme val="minor"/>
      </rPr>
      <t xml:space="preserve"> (Дж)</t>
    </r>
  </si>
  <si>
    <r>
      <t>Q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, (Дж)</t>
    </r>
  </si>
  <si>
    <r>
      <t>θ, (</t>
    </r>
    <r>
      <rPr>
        <b/>
        <vertAlign val="superscript"/>
        <sz val="11"/>
        <color theme="1"/>
        <rFont val="Calibri"/>
        <family val="2"/>
        <charset val="204"/>
      </rPr>
      <t>o</t>
    </r>
    <r>
      <rPr>
        <b/>
        <sz val="11"/>
        <color theme="1"/>
        <rFont val="Calibri"/>
        <family val="2"/>
        <charset val="204"/>
      </rPr>
      <t>C)</t>
    </r>
  </si>
  <si>
    <r>
      <t>m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</si>
  <si>
    <r>
      <t>m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</si>
  <si>
    <t>r</t>
  </si>
  <si>
    <t>Ex</t>
  </si>
  <si>
    <t>ε</t>
  </si>
  <si>
    <t>x</t>
  </si>
  <si>
    <r>
      <t>q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</si>
  <si>
    <r>
      <t>q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</si>
  <si>
    <r>
      <t>E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</si>
  <si>
    <r>
      <t>E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</si>
  <si>
    <t>R, (Ом)</t>
  </si>
  <si>
    <t>C, (мФ)</t>
  </si>
  <si>
    <t>τ</t>
  </si>
  <si>
    <t>I, (А)</t>
  </si>
  <si>
    <t>ln(I)</t>
  </si>
  <si>
    <r>
      <t>I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, (A)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</si>
</sst>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vertAlign val="superscript"/>
      <sz val="11"/>
      <color theme="1"/>
      <name val="Calibri"/>
      <family val="2"/>
      <charset val="204"/>
    </font>
    <font>
      <sz val="11"/>
      <color rgb="FF33333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1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11" fontId="0" fillId="2" borderId="1" xfId="0" applyNumberFormat="1" applyFill="1" applyBorder="1"/>
    <xf numFmtId="11" fontId="7" fillId="2" borderId="1" xfId="0" applyNumberFormat="1" applyFont="1" applyFill="1" applyBorder="1"/>
    <xf numFmtId="0" fontId="0" fillId="2" borderId="1" xfId="0" applyNumberFormat="1" applyFill="1" applyBorder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1'!$B$1:$AF$1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numCache>
            </c:numRef>
          </c:xVal>
          <c:yVal>
            <c:numRef>
              <c:f>'Задача 1'!$B$3:$AF$3</c:f>
              <c:numCache>
                <c:formatCode>General</c:formatCode>
                <c:ptCount val="31"/>
                <c:pt idx="0">
                  <c:v>2</c:v>
                </c:pt>
                <c:pt idx="1">
                  <c:v>3.1924500897298751</c:v>
                </c:pt>
                <c:pt idx="2">
                  <c:v>5.089442719099992</c:v>
                </c:pt>
                <c:pt idx="3">
                  <c:v>7.053994924715604</c:v>
                </c:pt>
                <c:pt idx="4">
                  <c:v>9.0370370370370363</c:v>
                </c:pt>
                <c:pt idx="5">
                  <c:v>11.027410122234341</c:v>
                </c:pt>
                <c:pt idx="6">
                  <c:v>13.021334622931739</c:v>
                </c:pt>
                <c:pt idx="7">
                  <c:v>15.017213259316478</c:v>
                </c:pt>
                <c:pt idx="8">
                  <c:v>17.014266801472726</c:v>
                </c:pt>
                <c:pt idx="9">
                  <c:v>19.012074512308978</c:v>
                </c:pt>
                <c:pt idx="10">
                  <c:v>21.010391328106476</c:v>
                </c:pt>
                <c:pt idx="11">
                  <c:v>23.009065844089438</c:v>
                </c:pt>
                <c:pt idx="12">
                  <c:v>25.007999999999999</c:v>
                </c:pt>
                <c:pt idx="13">
                  <c:v>27.007127781101108</c:v>
                </c:pt>
                <c:pt idx="14">
                  <c:v>29.006403287523348</c:v>
                </c:pt>
                <c:pt idx="15">
                  <c:v>31.005793719420218</c:v>
                </c:pt>
                <c:pt idx="16">
                  <c:v>33.005275080483507</c:v>
                </c:pt>
                <c:pt idx="17">
                  <c:v>35.004829452884159</c:v>
                </c:pt>
                <c:pt idx="18">
                  <c:v>37.004443215873117</c:v>
                </c:pt>
                <c:pt idx="19">
                  <c:v>39.004105850097567</c:v>
                </c:pt>
                <c:pt idx="20">
                  <c:v>41.003809116143621</c:v>
                </c:pt>
                <c:pt idx="21">
                  <c:v>43.003546478379825</c:v>
                </c:pt>
                <c:pt idx="22">
                  <c:v>45.003312693299996</c:v>
                </c:pt>
                <c:pt idx="23">
                  <c:v>47.0031035104574</c:v>
                </c:pt>
                <c:pt idx="24">
                  <c:v>49.002915451895042</c:v>
                </c:pt>
                <c:pt idx="25">
                  <c:v>51.002745647223584</c:v>
                </c:pt>
                <c:pt idx="26">
                  <c:v>53.002591708753748</c:v>
                </c:pt>
                <c:pt idx="27">
                  <c:v>55.002451635863501</c:v>
                </c:pt>
                <c:pt idx="28">
                  <c:v>57.00232374097731</c:v>
                </c:pt>
                <c:pt idx="29">
                  <c:v>59.002206591711541</c:v>
                </c:pt>
                <c:pt idx="30">
                  <c:v>61.002098965244798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57-4EBB-B25B-D1734BB5D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42352"/>
        <c:axId val="637136776"/>
      </c:scatterChart>
      <c:valAx>
        <c:axId val="6371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136776"/>
        <c:crosses val="autoZero"/>
        <c:crossBetween val="midCat"/>
      </c:valAx>
      <c:valAx>
        <c:axId val="63713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14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1'!$B$1:$AF$1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numCache>
            </c:numRef>
          </c:xVal>
          <c:yVal>
            <c:numRef>
              <c:f>'Задача 1'!$B$4:$AF$4</c:f>
              <c:numCache>
                <c:formatCode>General</c:formatCode>
                <c:ptCount val="31"/>
                <c:pt idx="0">
                  <c:v>-1.5</c:v>
                </c:pt>
                <c:pt idx="1">
                  <c:v>3.3452994616207485</c:v>
                </c:pt>
                <c:pt idx="2">
                  <c:v>11.605572809000083</c:v>
                </c:pt>
                <c:pt idx="3">
                  <c:v>23.744071053981546</c:v>
                </c:pt>
                <c:pt idx="4">
                  <c:v>39.833333333333336</c:v>
                </c:pt>
                <c:pt idx="5">
                  <c:v>59.89697731084447</c:v>
                </c:pt>
                <c:pt idx="6">
                  <c:v>83.945299803774773</c:v>
                </c:pt>
                <c:pt idx="7">
                  <c:v>111.98360222050567</c:v>
                </c:pt>
                <c:pt idx="8">
                  <c:v>144.01492874992732</c:v>
                </c:pt>
                <c:pt idx="9">
                  <c:v>180.04116853225887</c:v>
                </c:pt>
                <c:pt idx="10">
                  <c:v>220.06356421952802</c:v>
                </c:pt>
                <c:pt idx="11">
                  <c:v>264.08297117188584</c:v>
                </c:pt>
                <c:pt idx="12">
                  <c:v>312.10000000000002</c:v>
                </c:pt>
                <c:pt idx="13">
                  <c:v>364.11509982054025</c:v>
                </c:pt>
                <c:pt idx="14">
                  <c:v>420.12860932364589</c:v>
                </c:pt>
                <c:pt idx="15">
                  <c:v>480.14078939594646</c:v>
                </c:pt>
                <c:pt idx="16">
                  <c:v>544.15184468808866</c:v>
                </c:pt>
                <c:pt idx="17">
                  <c:v>612.16193829810857</c:v>
                </c:pt>
                <c:pt idx="18">
                  <c:v>684.17120202538933</c:v>
                </c:pt>
                <c:pt idx="19">
                  <c:v>760.17974369238982</c:v>
                </c:pt>
                <c:pt idx="20">
                  <c:v>840.18765247622275</c:v>
                </c:pt>
                <c:pt idx="21">
                  <c:v>924.19500285933475</c:v>
                </c:pt>
                <c:pt idx="22">
                  <c:v>1012.201857603</c:v>
                </c:pt>
                <c:pt idx="23">
                  <c:v>1104.2082700170042</c:v>
                </c:pt>
                <c:pt idx="24">
                  <c:v>1200.2142857142858</c:v>
                </c:pt>
                <c:pt idx="25">
                  <c:v>1300.2199439831943</c:v>
                </c:pt>
                <c:pt idx="26">
                  <c:v>1404.2252788721025</c:v>
                </c:pt>
                <c:pt idx="27">
                  <c:v>1512.2303200550148</c:v>
                </c:pt>
                <c:pt idx="28">
                  <c:v>1624.235093528587</c:v>
                </c:pt>
                <c:pt idx="29">
                  <c:v>1740.2396221780384</c:v>
                </c:pt>
                <c:pt idx="30">
                  <c:v>1860.2439262401342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0E-4A7B-8B82-8D83301CF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23040"/>
        <c:axId val="552726648"/>
      </c:scatterChart>
      <c:valAx>
        <c:axId val="5527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726648"/>
        <c:crosses val="autoZero"/>
        <c:crossBetween val="midCat"/>
      </c:valAx>
      <c:valAx>
        <c:axId val="55272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7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x=</a:t>
            </a:r>
            <a:r>
              <a:rPr lang="ru-RU" sz="1800" b="1" i="0" baseline="0">
                <a:effectLst/>
              </a:rPr>
              <a:t>21,25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2'!$E$1:$M$1</c:f>
              <c:numCache>
                <c:formatCode>General</c:formatCode>
                <c:ptCount val="9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xVal>
          <c:yVal>
            <c:numRef>
              <c:f>'Задача 2'!$E$3:$M$3</c:f>
              <c:numCache>
                <c:formatCode>General</c:formatCode>
                <c:ptCount val="9"/>
                <c:pt idx="0">
                  <c:v>11812.5</c:v>
                </c:pt>
                <c:pt idx="1">
                  <c:v>8662.5</c:v>
                </c:pt>
                <c:pt idx="2">
                  <c:v>5512.5</c:v>
                </c:pt>
                <c:pt idx="3">
                  <c:v>2362.5</c:v>
                </c:pt>
                <c:pt idx="4">
                  <c:v>-787.5</c:v>
                </c:pt>
                <c:pt idx="5">
                  <c:v>-3937.5</c:v>
                </c:pt>
                <c:pt idx="6">
                  <c:v>-7087.5</c:v>
                </c:pt>
                <c:pt idx="7">
                  <c:v>-10237.5</c:v>
                </c:pt>
                <c:pt idx="8">
                  <c:v>-13387.5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DA-4FCE-BF11-E4000A28290A}"/>
            </c:ext>
          </c:extLst>
        </c:ser>
        <c:ser>
          <c:idx val="1"/>
          <c:order val="1"/>
          <c:tx>
            <c:v>Q2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'Задача 2'!$E$1:$M$1</c:f>
              <c:numCache>
                <c:formatCode>General</c:formatCode>
                <c:ptCount val="9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xVal>
          <c:yVal>
            <c:numRef>
              <c:f>'Задача 2'!$E$4:$M$4</c:f>
              <c:numCache>
                <c:formatCode>General</c:formatCode>
                <c:ptCount val="9"/>
                <c:pt idx="0">
                  <c:v>-19687.5</c:v>
                </c:pt>
                <c:pt idx="1">
                  <c:v>-14437.5</c:v>
                </c:pt>
                <c:pt idx="2">
                  <c:v>-9187.5</c:v>
                </c:pt>
                <c:pt idx="3">
                  <c:v>-3937.5</c:v>
                </c:pt>
                <c:pt idx="4">
                  <c:v>1312.5</c:v>
                </c:pt>
                <c:pt idx="5">
                  <c:v>6562.5</c:v>
                </c:pt>
                <c:pt idx="6">
                  <c:v>11812.5</c:v>
                </c:pt>
                <c:pt idx="7">
                  <c:v>17062.5</c:v>
                </c:pt>
                <c:pt idx="8">
                  <c:v>22312.5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DA-4FCE-BF11-E4000A282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16792"/>
        <c:axId val="647118104"/>
      </c:scatterChart>
      <c:valAx>
        <c:axId val="64711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118104"/>
        <c:crosses val="autoZero"/>
        <c:crossBetween val="midCat"/>
      </c:valAx>
      <c:valAx>
        <c:axId val="6471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11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E1(r) </a:t>
            </a:r>
            <a:r>
              <a:rPr lang="ru-RU" sz="1800" b="0" i="0" baseline="0">
                <a:effectLst/>
              </a:rPr>
              <a:t>и </a:t>
            </a:r>
            <a:r>
              <a:rPr lang="en-US" sz="1800" b="0" i="0" baseline="0">
                <a:effectLst/>
              </a:rPr>
              <a:t>E2(r)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3'!$B$6:$T$6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</c:numCache>
            </c:numRef>
          </c:xVal>
          <c:yVal>
            <c:numRef>
              <c:f>'Задача 3'!$B$7:$T$7</c:f>
              <c:numCache>
                <c:formatCode>General</c:formatCode>
                <c:ptCount val="19"/>
                <c:pt idx="1">
                  <c:v>2259887.0056497175</c:v>
                </c:pt>
                <c:pt idx="2">
                  <c:v>1004394.224733208</c:v>
                </c:pt>
                <c:pt idx="3">
                  <c:v>564971.75141242938</c:v>
                </c:pt>
                <c:pt idx="4">
                  <c:v>361581.92090395477</c:v>
                </c:pt>
                <c:pt idx="5">
                  <c:v>251098.5561833019</c:v>
                </c:pt>
                <c:pt idx="6">
                  <c:v>184480.57188977281</c:v>
                </c:pt>
                <c:pt idx="7">
                  <c:v>141242.93785310735</c:v>
                </c:pt>
                <c:pt idx="8">
                  <c:v>111599.35830368976</c:v>
                </c:pt>
                <c:pt idx="9">
                  <c:v>90395.480225988722</c:v>
                </c:pt>
                <c:pt idx="10">
                  <c:v>74707.008451230358</c:v>
                </c:pt>
                <c:pt idx="11">
                  <c:v>62774.639045825512</c:v>
                </c:pt>
                <c:pt idx="12">
                  <c:v>53488.449837863154</c:v>
                </c:pt>
                <c:pt idx="13">
                  <c:v>46120.142972443224</c:v>
                </c:pt>
                <c:pt idx="14">
                  <c:v>40175.768989328317</c:v>
                </c:pt>
                <c:pt idx="15">
                  <c:v>35310.734463276836</c:v>
                </c:pt>
                <c:pt idx="16">
                  <c:v>31278.712880964948</c:v>
                </c:pt>
                <c:pt idx="17">
                  <c:v>27899.839575922437</c:v>
                </c:pt>
                <c:pt idx="18">
                  <c:v>25040.299231575813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0-48E9-A577-CB2E062D46EC}"/>
            </c:ext>
          </c:extLst>
        </c:ser>
        <c:ser>
          <c:idx val="1"/>
          <c:order val="1"/>
          <c:tx>
            <c:v>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'Задача 3'!$B$6:$T$6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</c:numCache>
            </c:numRef>
          </c:xVal>
          <c:yVal>
            <c:numRef>
              <c:f>'Задача 3'!$B$8:$T$8</c:f>
              <c:numCache>
                <c:formatCode>General</c:formatCode>
                <c:ptCount val="19"/>
                <c:pt idx="0">
                  <c:v>15650.187019734885</c:v>
                </c:pt>
                <c:pt idx="1">
                  <c:v>17437.399734951523</c:v>
                </c:pt>
                <c:pt idx="2">
                  <c:v>19549.19555060309</c:v>
                </c:pt>
                <c:pt idx="3">
                  <c:v>22069.209039548023</c:v>
                </c:pt>
                <c:pt idx="4">
                  <c:v>25109.855618330184</c:v>
                </c:pt>
                <c:pt idx="5">
                  <c:v>28825.089357777</c:v>
                </c:pt>
                <c:pt idx="6">
                  <c:v>33430.281148664457</c:v>
                </c:pt>
                <c:pt idx="7">
                  <c:v>39234.14940364092</c:v>
                </c:pt>
                <c:pt idx="8">
                  <c:v>46691.880282018938</c:v>
                </c:pt>
                <c:pt idx="9">
                  <c:v>56497.175141242915</c:v>
                </c:pt>
                <c:pt idx="10">
                  <c:v>69749.598939806048</c:v>
                </c:pt>
                <c:pt idx="11">
                  <c:v>88276.836158192018</c:v>
                </c:pt>
                <c:pt idx="12">
                  <c:v>115300.35743110793</c:v>
                </c:pt>
                <c:pt idx="13">
                  <c:v>156936.59761456359</c:v>
                </c:pt>
                <c:pt idx="14">
                  <c:v>225988.7005649716</c:v>
                </c:pt>
                <c:pt idx="15">
                  <c:v>353107.34463276819</c:v>
                </c:pt>
                <c:pt idx="16">
                  <c:v>627746.39045825496</c:v>
                </c:pt>
                <c:pt idx="17">
                  <c:v>1412429.3785310748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0-48E9-A577-CB2E062D4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54080"/>
        <c:axId val="700061624"/>
      </c:scatterChart>
      <c:valAx>
        <c:axId val="70005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061624"/>
        <c:crosses val="autoZero"/>
        <c:crossBetween val="midCat"/>
      </c:valAx>
      <c:valAx>
        <c:axId val="7000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05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I(t)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4'!$B$5:$V$5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'Задача 4'!$B$6:$V$6</c:f>
              <c:numCache>
                <c:formatCode>General</c:formatCode>
                <c:ptCount val="21"/>
                <c:pt idx="0">
                  <c:v>2</c:v>
                </c:pt>
                <c:pt idx="1">
                  <c:v>1.4330626211475785</c:v>
                </c:pt>
                <c:pt idx="2">
                  <c:v>1.026834238065184</c:v>
                </c:pt>
                <c:pt idx="3">
                  <c:v>0.73575888234288467</c:v>
                </c:pt>
                <c:pt idx="4">
                  <c:v>0.52719427623145354</c:v>
                </c:pt>
                <c:pt idx="5">
                  <c:v>0.37775120567512366</c:v>
                </c:pt>
                <c:pt idx="6">
                  <c:v>0.2706705664732254</c:v>
                </c:pt>
                <c:pt idx="7">
                  <c:v>0.19394393572881011</c:v>
                </c:pt>
                <c:pt idx="8">
                  <c:v>0.13896690244560309</c:v>
                </c:pt>
                <c:pt idx="9">
                  <c:v>9.9574136735727889E-2</c:v>
                </c:pt>
                <c:pt idx="10">
                  <c:v>7.1347986694504789E-2</c:v>
                </c:pt>
                <c:pt idx="11">
                  <c:v>5.1123066413014805E-2</c:v>
                </c:pt>
                <c:pt idx="12">
                  <c:v>3.6631277777468357E-2</c:v>
                </c:pt>
                <c:pt idx="13">
                  <c:v>2.6247457473881936E-2</c:v>
                </c:pt>
                <c:pt idx="14">
                  <c:v>1.8807125102990412E-2</c:v>
                </c:pt>
                <c:pt idx="15">
                  <c:v>1.3475893998170934E-2</c:v>
                </c:pt>
                <c:pt idx="16">
                  <c:v>9.6558999876628828E-3</c:v>
                </c:pt>
                <c:pt idx="17">
                  <c:v>6.9187546729295168E-3</c:v>
                </c:pt>
                <c:pt idx="18">
                  <c:v>4.957504353332717E-3</c:v>
                </c:pt>
                <c:pt idx="19">
                  <c:v>3.5522070914687583E-3</c:v>
                </c:pt>
                <c:pt idx="20">
                  <c:v>2.5452676026796158E-3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FA-4634-9C82-DCA72B551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45368"/>
        <c:axId val="698943728"/>
      </c:scatterChart>
      <c:valAx>
        <c:axId val="69894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3728"/>
        <c:crosses val="autoZero"/>
        <c:crossBetween val="midCat"/>
      </c:valAx>
      <c:valAx>
        <c:axId val="6989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lnI(t)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4'!$B$5:$V$5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'Задача 4'!$B$7:$V$7</c:f>
              <c:numCache>
                <c:formatCode>General</c:formatCode>
                <c:ptCount val="21"/>
                <c:pt idx="0">
                  <c:v>0.69314718055994529</c:v>
                </c:pt>
                <c:pt idx="1">
                  <c:v>0.35981384722661197</c:v>
                </c:pt>
                <c:pt idx="2">
                  <c:v>2.6480513893278657E-2</c:v>
                </c:pt>
                <c:pt idx="3">
                  <c:v>-0.30685281944005471</c:v>
                </c:pt>
                <c:pt idx="4">
                  <c:v>-0.64018615277338797</c:v>
                </c:pt>
                <c:pt idx="5">
                  <c:v>-0.97351948610672123</c:v>
                </c:pt>
                <c:pt idx="6">
                  <c:v>-1.3068528194400546</c:v>
                </c:pt>
                <c:pt idx="7">
                  <c:v>-1.6401861527733876</c:v>
                </c:pt>
                <c:pt idx="8">
                  <c:v>-1.9735194861067211</c:v>
                </c:pt>
                <c:pt idx="9">
                  <c:v>-2.3068528194400546</c:v>
                </c:pt>
                <c:pt idx="10">
                  <c:v>-2.6401861527733876</c:v>
                </c:pt>
                <c:pt idx="11">
                  <c:v>-2.9735194861067211</c:v>
                </c:pt>
                <c:pt idx="12">
                  <c:v>-3.3068528194400546</c:v>
                </c:pt>
                <c:pt idx="13">
                  <c:v>-3.6401861527733876</c:v>
                </c:pt>
                <c:pt idx="14">
                  <c:v>-3.9735194861067207</c:v>
                </c:pt>
                <c:pt idx="15">
                  <c:v>-4.3068528194400546</c:v>
                </c:pt>
                <c:pt idx="16">
                  <c:v>-4.6401861527733876</c:v>
                </c:pt>
                <c:pt idx="17">
                  <c:v>-4.9735194861067207</c:v>
                </c:pt>
                <c:pt idx="18">
                  <c:v>-5.3068528194400546</c:v>
                </c:pt>
                <c:pt idx="19">
                  <c:v>-5.6401861527733876</c:v>
                </c:pt>
                <c:pt idx="20">
                  <c:v>-5.9735194861067207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6C-4DD8-BFB1-81FE01D1E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711616"/>
        <c:axId val="704708008"/>
      </c:scatterChart>
      <c:valAx>
        <c:axId val="7047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708008"/>
        <c:crosses val="autoZero"/>
        <c:crossBetween val="midCat"/>
      </c:valAx>
      <c:valAx>
        <c:axId val="7047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71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119062</xdr:rowOff>
    </xdr:from>
    <xdr:to>
      <xdr:col>8</xdr:col>
      <xdr:colOff>342900</xdr:colOff>
      <xdr:row>21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8238E8D-E8C6-436C-80CC-79824D94D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390525</xdr:colOff>
      <xdr:row>6</xdr:row>
      <xdr:rowOff>109537</xdr:rowOff>
    </xdr:from>
    <xdr:to>
      <xdr:col>17</xdr:col>
      <xdr:colOff>85725</xdr:colOff>
      <xdr:row>20</xdr:row>
      <xdr:rowOff>185737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F99D1AC-7F35-48F1-BFE6-0B25ACEF8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7</xdr:row>
      <xdr:rowOff>147637</xdr:rowOff>
    </xdr:from>
    <xdr:to>
      <xdr:col>11</xdr:col>
      <xdr:colOff>457200</xdr:colOff>
      <xdr:row>22</xdr:row>
      <xdr:rowOff>33337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92C1E04-F1CB-4C2F-AAB3-889AD662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10</xdr:row>
      <xdr:rowOff>61912</xdr:rowOff>
    </xdr:from>
    <xdr:to>
      <xdr:col>8</xdr:col>
      <xdr:colOff>285750</xdr:colOff>
      <xdr:row>24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572A2D-46A7-4E77-820F-51CC6AD44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8</xdr:row>
      <xdr:rowOff>71437</xdr:rowOff>
    </xdr:from>
    <xdr:to>
      <xdr:col>7</xdr:col>
      <xdr:colOff>552450</xdr:colOff>
      <xdr:row>22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F8D2B2-2278-4A3E-B324-28771551B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8</xdr:row>
      <xdr:rowOff>90487</xdr:rowOff>
    </xdr:from>
    <xdr:to>
      <xdr:col>16</xdr:col>
      <xdr:colOff>123825</xdr:colOff>
      <xdr:row>22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059A8F7-B5D5-4314-B9FB-CD66BE2F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"/>
  <sheetViews>
    <sheetView workbookViewId="0">
      <selection activeCell="U11" sqref="U11"/>
    </sheetView>
  </sheetViews>
  <sheetFormatPr defaultRowHeight="15" x14ac:dyDescent="0.25"/>
  <sheetData>
    <row r="1" spans="1:32" x14ac:dyDescent="0.25">
      <c r="A1" s="1" t="s">
        <v>3</v>
      </c>
      <c r="B1" s="2">
        <v>1</v>
      </c>
      <c r="C1" s="2">
        <f>B1+2</f>
        <v>3</v>
      </c>
      <c r="D1" s="2">
        <f t="shared" ref="D1:M1" si="0">C1+2</f>
        <v>5</v>
      </c>
      <c r="E1" s="2">
        <f t="shared" si="0"/>
        <v>7</v>
      </c>
      <c r="F1" s="2">
        <f t="shared" si="0"/>
        <v>9</v>
      </c>
      <c r="G1" s="2">
        <f t="shared" si="0"/>
        <v>11</v>
      </c>
      <c r="H1" s="2">
        <f t="shared" si="0"/>
        <v>13</v>
      </c>
      <c r="I1" s="2">
        <f t="shared" si="0"/>
        <v>15</v>
      </c>
      <c r="J1" s="2">
        <f t="shared" si="0"/>
        <v>17</v>
      </c>
      <c r="K1" s="2">
        <f t="shared" si="0"/>
        <v>19</v>
      </c>
      <c r="L1" s="2">
        <f t="shared" si="0"/>
        <v>21</v>
      </c>
      <c r="M1" s="2">
        <f t="shared" si="0"/>
        <v>23</v>
      </c>
      <c r="N1" s="2">
        <f t="shared" ref="N1" si="1">M1+2</f>
        <v>25</v>
      </c>
      <c r="O1" s="2">
        <f t="shared" ref="O1" si="2">N1+2</f>
        <v>27</v>
      </c>
      <c r="P1" s="2">
        <f t="shared" ref="P1" si="3">O1+2</f>
        <v>29</v>
      </c>
      <c r="Q1" s="2">
        <f t="shared" ref="Q1" si="4">P1+2</f>
        <v>31</v>
      </c>
      <c r="R1" s="2">
        <f t="shared" ref="R1" si="5">Q1+2</f>
        <v>33</v>
      </c>
      <c r="S1" s="2">
        <f t="shared" ref="S1" si="6">R1+2</f>
        <v>35</v>
      </c>
      <c r="T1" s="2">
        <f t="shared" ref="T1" si="7">S1+2</f>
        <v>37</v>
      </c>
      <c r="U1" s="2">
        <f t="shared" ref="U1" si="8">T1+2</f>
        <v>39</v>
      </c>
      <c r="V1" s="2">
        <f t="shared" ref="V1" si="9">U1+2</f>
        <v>41</v>
      </c>
      <c r="W1" s="2">
        <f t="shared" ref="W1" si="10">V1+2</f>
        <v>43</v>
      </c>
      <c r="X1" s="2">
        <f t="shared" ref="X1" si="11">W1+2</f>
        <v>45</v>
      </c>
      <c r="Y1" s="2">
        <f t="shared" ref="Y1" si="12">X1+2</f>
        <v>47</v>
      </c>
      <c r="Z1" s="2">
        <f t="shared" ref="Z1" si="13">Y1+2</f>
        <v>49</v>
      </c>
      <c r="AA1" s="2">
        <f t="shared" ref="AA1" si="14">Z1+2</f>
        <v>51</v>
      </c>
      <c r="AB1" s="2">
        <f t="shared" ref="AB1" si="15">AA1+2</f>
        <v>53</v>
      </c>
      <c r="AC1" s="2">
        <f t="shared" ref="AC1" si="16">AB1+2</f>
        <v>55</v>
      </c>
      <c r="AD1" s="2">
        <f t="shared" ref="AD1" si="17">AC1+2</f>
        <v>57</v>
      </c>
      <c r="AE1" s="2">
        <f t="shared" ref="AE1" si="18">AD1+2</f>
        <v>59</v>
      </c>
      <c r="AF1" s="2">
        <f t="shared" ref="AF1" si="19">AE1+2</f>
        <v>61</v>
      </c>
    </row>
    <row r="3" spans="1:32" x14ac:dyDescent="0.25">
      <c r="A3" s="1" t="s">
        <v>2</v>
      </c>
      <c r="B3" s="2">
        <f>B1+1/(B1*SQRT(B1))</f>
        <v>2</v>
      </c>
      <c r="C3" s="2">
        <f t="shared" ref="C3:AF3" si="20">C1+1/(C1*SQRT(C1))</f>
        <v>3.1924500897298751</v>
      </c>
      <c r="D3" s="2">
        <f t="shared" si="20"/>
        <v>5.089442719099992</v>
      </c>
      <c r="E3" s="2">
        <f t="shared" si="20"/>
        <v>7.053994924715604</v>
      </c>
      <c r="F3" s="2">
        <f t="shared" si="20"/>
        <v>9.0370370370370363</v>
      </c>
      <c r="G3" s="2">
        <f t="shared" si="20"/>
        <v>11.027410122234341</v>
      </c>
      <c r="H3" s="2">
        <f t="shared" si="20"/>
        <v>13.021334622931739</v>
      </c>
      <c r="I3" s="2">
        <f t="shared" si="20"/>
        <v>15.017213259316478</v>
      </c>
      <c r="J3" s="2">
        <f t="shared" si="20"/>
        <v>17.014266801472726</v>
      </c>
      <c r="K3" s="2">
        <f t="shared" si="20"/>
        <v>19.012074512308978</v>
      </c>
      <c r="L3" s="2">
        <f t="shared" si="20"/>
        <v>21.010391328106476</v>
      </c>
      <c r="M3" s="2">
        <f t="shared" si="20"/>
        <v>23.009065844089438</v>
      </c>
      <c r="N3" s="2">
        <f t="shared" si="20"/>
        <v>25.007999999999999</v>
      </c>
      <c r="O3" s="2">
        <f t="shared" si="20"/>
        <v>27.007127781101108</v>
      </c>
      <c r="P3" s="2">
        <f t="shared" si="20"/>
        <v>29.006403287523348</v>
      </c>
      <c r="Q3" s="2">
        <f t="shared" si="20"/>
        <v>31.005793719420218</v>
      </c>
      <c r="R3" s="2">
        <f t="shared" si="20"/>
        <v>33.005275080483507</v>
      </c>
      <c r="S3" s="2">
        <f t="shared" si="20"/>
        <v>35.004829452884159</v>
      </c>
      <c r="T3" s="2">
        <f t="shared" si="20"/>
        <v>37.004443215873117</v>
      </c>
      <c r="U3" s="2">
        <f t="shared" si="20"/>
        <v>39.004105850097567</v>
      </c>
      <c r="V3" s="2">
        <f t="shared" si="20"/>
        <v>41.003809116143621</v>
      </c>
      <c r="W3" s="2">
        <f t="shared" si="20"/>
        <v>43.003546478379825</v>
      </c>
      <c r="X3" s="2">
        <f t="shared" si="20"/>
        <v>45.003312693299996</v>
      </c>
      <c r="Y3" s="2">
        <f t="shared" si="20"/>
        <v>47.0031035104574</v>
      </c>
      <c r="Z3" s="2">
        <f t="shared" si="20"/>
        <v>49.002915451895042</v>
      </c>
      <c r="AA3" s="2">
        <f t="shared" si="20"/>
        <v>51.002745647223584</v>
      </c>
      <c r="AB3" s="2">
        <f t="shared" si="20"/>
        <v>53.002591708753748</v>
      </c>
      <c r="AC3" s="2">
        <f t="shared" si="20"/>
        <v>55.002451635863501</v>
      </c>
      <c r="AD3" s="2">
        <f t="shared" si="20"/>
        <v>57.00232374097731</v>
      </c>
      <c r="AE3" s="2">
        <f t="shared" si="20"/>
        <v>59.002206591711541</v>
      </c>
      <c r="AF3" s="2">
        <f t="shared" si="20"/>
        <v>61.002098965244798</v>
      </c>
    </row>
    <row r="4" spans="1:32" x14ac:dyDescent="0.25">
      <c r="A4" s="1" t="s">
        <v>1</v>
      </c>
      <c r="B4" s="2">
        <f>B1*B1/2-2/SQRT(B1)</f>
        <v>-1.5</v>
      </c>
      <c r="C4" s="2">
        <f t="shared" ref="C4:AF4" si="21">C1*C1/2-2/SQRT(C1)</f>
        <v>3.3452994616207485</v>
      </c>
      <c r="D4" s="2">
        <f t="shared" si="21"/>
        <v>11.605572809000083</v>
      </c>
      <c r="E4" s="2">
        <f t="shared" si="21"/>
        <v>23.744071053981546</v>
      </c>
      <c r="F4" s="2">
        <f t="shared" si="21"/>
        <v>39.833333333333336</v>
      </c>
      <c r="G4" s="2">
        <f t="shared" si="21"/>
        <v>59.89697731084447</v>
      </c>
      <c r="H4" s="2">
        <f t="shared" si="21"/>
        <v>83.945299803774773</v>
      </c>
      <c r="I4" s="2">
        <f t="shared" si="21"/>
        <v>111.98360222050567</v>
      </c>
      <c r="J4" s="2">
        <f t="shared" si="21"/>
        <v>144.01492874992732</v>
      </c>
      <c r="K4" s="2">
        <f t="shared" si="21"/>
        <v>180.04116853225887</v>
      </c>
      <c r="L4" s="2">
        <f t="shared" si="21"/>
        <v>220.06356421952802</v>
      </c>
      <c r="M4" s="2">
        <f t="shared" si="21"/>
        <v>264.08297117188584</v>
      </c>
      <c r="N4" s="2">
        <f t="shared" si="21"/>
        <v>312.10000000000002</v>
      </c>
      <c r="O4" s="2">
        <f t="shared" si="21"/>
        <v>364.11509982054025</v>
      </c>
      <c r="P4" s="2">
        <f t="shared" si="21"/>
        <v>420.12860932364589</v>
      </c>
      <c r="Q4" s="2">
        <f t="shared" si="21"/>
        <v>480.14078939594646</v>
      </c>
      <c r="R4" s="2">
        <f t="shared" si="21"/>
        <v>544.15184468808866</v>
      </c>
      <c r="S4" s="2">
        <f t="shared" si="21"/>
        <v>612.16193829810857</v>
      </c>
      <c r="T4" s="2">
        <f t="shared" si="21"/>
        <v>684.17120202538933</v>
      </c>
      <c r="U4" s="2">
        <f t="shared" si="21"/>
        <v>760.17974369238982</v>
      </c>
      <c r="V4" s="2">
        <f t="shared" si="21"/>
        <v>840.18765247622275</v>
      </c>
      <c r="W4" s="2">
        <f t="shared" si="21"/>
        <v>924.19500285933475</v>
      </c>
      <c r="X4" s="2">
        <f t="shared" si="21"/>
        <v>1012.201857603</v>
      </c>
      <c r="Y4" s="2">
        <f t="shared" si="21"/>
        <v>1104.2082700170042</v>
      </c>
      <c r="Z4" s="2">
        <f t="shared" si="21"/>
        <v>1200.2142857142858</v>
      </c>
      <c r="AA4" s="2">
        <f t="shared" si="21"/>
        <v>1300.2199439831943</v>
      </c>
      <c r="AB4" s="2">
        <f t="shared" si="21"/>
        <v>1404.2252788721025</v>
      </c>
      <c r="AC4" s="2">
        <f t="shared" si="21"/>
        <v>1512.2303200550148</v>
      </c>
      <c r="AD4" s="2">
        <f t="shared" si="21"/>
        <v>1624.235093528587</v>
      </c>
      <c r="AE4" s="2">
        <f t="shared" si="21"/>
        <v>1740.2396221780384</v>
      </c>
      <c r="AF4" s="2">
        <f t="shared" si="21"/>
        <v>1860.2439262401342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57F89-C1AB-4FD1-8D81-9B0B4936AF00}">
  <dimension ref="A1:M5"/>
  <sheetViews>
    <sheetView workbookViewId="0">
      <selection activeCell="C10" sqref="C10"/>
    </sheetView>
  </sheetViews>
  <sheetFormatPr defaultRowHeight="15" x14ac:dyDescent="0.25"/>
  <cols>
    <col min="1" max="1" width="13.85546875" customWidth="1"/>
  </cols>
  <sheetData>
    <row r="1" spans="1:13" x14ac:dyDescent="0.25">
      <c r="D1" s="1" t="s">
        <v>4</v>
      </c>
      <c r="E1" s="2">
        <v>40</v>
      </c>
      <c r="F1" s="2">
        <f>E1-5</f>
        <v>35</v>
      </c>
      <c r="G1" s="2">
        <f t="shared" ref="G1:M1" si="0">F1-5</f>
        <v>30</v>
      </c>
      <c r="H1" s="2">
        <f t="shared" si="0"/>
        <v>25</v>
      </c>
      <c r="I1" s="2">
        <f t="shared" si="0"/>
        <v>20</v>
      </c>
      <c r="J1" s="2">
        <f t="shared" si="0"/>
        <v>15</v>
      </c>
      <c r="K1" s="2">
        <f t="shared" si="0"/>
        <v>10</v>
      </c>
      <c r="L1" s="2">
        <f t="shared" si="0"/>
        <v>5</v>
      </c>
      <c r="M1" s="2">
        <f t="shared" si="0"/>
        <v>0</v>
      </c>
    </row>
    <row r="3" spans="1:13" ht="18" x14ac:dyDescent="0.35">
      <c r="A3" s="3" t="s">
        <v>9</v>
      </c>
      <c r="B3" s="4">
        <v>0.15</v>
      </c>
      <c r="D3" s="3" t="s">
        <v>6</v>
      </c>
      <c r="E3" s="2">
        <f>$B$5*$B$3*(E1-$E$5)</f>
        <v>11812.5</v>
      </c>
      <c r="F3" s="2">
        <f>$B$5*$B$3*(F1-$E$5)</f>
        <v>8662.5</v>
      </c>
      <c r="G3" s="2">
        <f>$B$5*$B$3*(G1-$E$5)</f>
        <v>5512.5</v>
      </c>
      <c r="H3" s="2">
        <f>$B$5*$B$3*(H1-$E$5)</f>
        <v>2362.5</v>
      </c>
      <c r="I3" s="2">
        <f>$B$5*$B$3*(I1-$E$5)</f>
        <v>-787.5</v>
      </c>
      <c r="J3" s="2">
        <f>$B$5*$B$3*(J1-$E$5)</f>
        <v>-3937.5</v>
      </c>
      <c r="K3" s="2">
        <f>$B$5*$B$3*(K1-$E$5)</f>
        <v>-7087.5</v>
      </c>
      <c r="L3" s="2">
        <f>$B$5*$B$3*(L1-$E$5)</f>
        <v>-10237.5</v>
      </c>
      <c r="M3" s="2">
        <f>$B$5*$B$3*(M1-$E$5)</f>
        <v>-13387.5</v>
      </c>
    </row>
    <row r="4" spans="1:13" ht="18" x14ac:dyDescent="0.35">
      <c r="A4" s="3" t="s">
        <v>10</v>
      </c>
      <c r="B4" s="4">
        <v>0.25</v>
      </c>
      <c r="D4" s="3" t="s">
        <v>7</v>
      </c>
      <c r="E4" s="2">
        <f>$B$5*$B$4*($E$5-E1)</f>
        <v>-19687.5</v>
      </c>
      <c r="F4" s="2">
        <f>$B$5*$B$4*($E$5-F1)</f>
        <v>-14437.5</v>
      </c>
      <c r="G4" s="2">
        <f>$B$5*$B$4*($E$5-G1)</f>
        <v>-9187.5</v>
      </c>
      <c r="H4" s="2">
        <f>$B$5*$B$4*($E$5-H1)</f>
        <v>-3937.5</v>
      </c>
      <c r="I4" s="2">
        <f>$B$5*$B$4*($E$5-I1)</f>
        <v>1312.5</v>
      </c>
      <c r="J4" s="2">
        <f>$B$5*$B$4*($E$5-J1)</f>
        <v>6562.5</v>
      </c>
      <c r="K4" s="2">
        <f>$B$5*$B$4*($E$5-K1)</f>
        <v>11812.5</v>
      </c>
      <c r="L4" s="2">
        <f>$B$5*$B$4*($E$5-L1)</f>
        <v>17062.5</v>
      </c>
      <c r="M4" s="2">
        <f>$B$5*$B$4*($E$5-M1)</f>
        <v>22312.5</v>
      </c>
    </row>
    <row r="5" spans="1:13" ht="17.25" x14ac:dyDescent="0.25">
      <c r="A5" s="3" t="s">
        <v>5</v>
      </c>
      <c r="B5" s="4">
        <v>4200</v>
      </c>
      <c r="D5" s="5" t="s">
        <v>8</v>
      </c>
      <c r="E5" s="2">
        <f>($E$1*$B$3+$B$4*$K$1)/(B3+B4)</f>
        <v>21.25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FD07-E9A5-47EF-9F33-7834F7FF7E39}">
  <dimension ref="A1:T8"/>
  <sheetViews>
    <sheetView workbookViewId="0">
      <selection activeCell="J25" sqref="J25"/>
    </sheetView>
  </sheetViews>
  <sheetFormatPr defaultRowHeight="15" x14ac:dyDescent="0.25"/>
  <cols>
    <col min="2" max="3" width="12.5703125" customWidth="1"/>
    <col min="4" max="4" width="13" customWidth="1"/>
    <col min="5" max="6" width="12.28515625" customWidth="1"/>
    <col min="7" max="7" width="12.5703125" customWidth="1"/>
    <col min="8" max="8" width="13" customWidth="1"/>
    <col min="9" max="9" width="12.85546875" customWidth="1"/>
    <col min="10" max="10" width="13.7109375" customWidth="1"/>
    <col min="11" max="11" width="15.140625" customWidth="1"/>
    <col min="12" max="12" width="15" customWidth="1"/>
    <col min="13" max="13" width="15.5703125" customWidth="1"/>
    <col min="14" max="14" width="14" customWidth="1"/>
    <col min="15" max="15" width="12.42578125" customWidth="1"/>
    <col min="16" max="16" width="14.42578125" customWidth="1"/>
    <col min="17" max="17" width="14" customWidth="1"/>
    <col min="18" max="18" width="12.5703125" customWidth="1"/>
    <col min="19" max="19" width="13.28515625" customWidth="1"/>
    <col min="20" max="20" width="12.140625" customWidth="1"/>
  </cols>
  <sheetData>
    <row r="1" spans="1:20" ht="18" x14ac:dyDescent="0.35">
      <c r="A1" s="1" t="s">
        <v>15</v>
      </c>
      <c r="B1" s="7">
        <v>8.0000000000000005E-9</v>
      </c>
      <c r="D1" s="1" t="s">
        <v>14</v>
      </c>
      <c r="E1" s="7">
        <f>$B$3*(B1*SQRT(B1*B2))/(B1-B2)</f>
        <v>3.3730961708462715E-9</v>
      </c>
    </row>
    <row r="2" spans="1:20" ht="18" x14ac:dyDescent="0.35">
      <c r="A2" s="1" t="s">
        <v>16</v>
      </c>
      <c r="B2" s="7">
        <v>5.0000000000000001E-9</v>
      </c>
    </row>
    <row r="3" spans="1:20" x14ac:dyDescent="0.25">
      <c r="A3" s="1" t="s">
        <v>11</v>
      </c>
      <c r="B3" s="2">
        <v>0.2</v>
      </c>
    </row>
    <row r="4" spans="1:20" x14ac:dyDescent="0.25">
      <c r="A4" s="1" t="s">
        <v>12</v>
      </c>
      <c r="B4" s="2">
        <v>0</v>
      </c>
    </row>
    <row r="5" spans="1:20" x14ac:dyDescent="0.25">
      <c r="A5" s="6" t="s">
        <v>13</v>
      </c>
      <c r="B5" s="8">
        <v>8.8500000000000005E-12</v>
      </c>
    </row>
    <row r="6" spans="1:20" x14ac:dyDescent="0.25">
      <c r="A6" s="1" t="s">
        <v>14</v>
      </c>
      <c r="B6" s="2">
        <v>0.01</v>
      </c>
      <c r="C6" s="2">
        <f>B6+0.01</f>
        <v>0.02</v>
      </c>
      <c r="D6" s="2">
        <f t="shared" ref="D6:T6" si="0">C6+0.01</f>
        <v>0.03</v>
      </c>
      <c r="E6" s="2">
        <f t="shared" si="0"/>
        <v>0.04</v>
      </c>
      <c r="F6" s="2">
        <f t="shared" si="0"/>
        <v>0.05</v>
      </c>
      <c r="G6" s="2">
        <f t="shared" si="0"/>
        <v>6.0000000000000005E-2</v>
      </c>
      <c r="H6" s="2">
        <f t="shared" si="0"/>
        <v>7.0000000000000007E-2</v>
      </c>
      <c r="I6" s="2">
        <f t="shared" si="0"/>
        <v>0.08</v>
      </c>
      <c r="J6" s="2">
        <f t="shared" si="0"/>
        <v>0.09</v>
      </c>
      <c r="K6" s="2">
        <f t="shared" si="0"/>
        <v>9.9999999999999992E-2</v>
      </c>
      <c r="L6" s="2">
        <f t="shared" si="0"/>
        <v>0.10999999999999999</v>
      </c>
      <c r="M6" s="2">
        <f t="shared" si="0"/>
        <v>0.11999999999999998</v>
      </c>
      <c r="N6" s="2">
        <f t="shared" si="0"/>
        <v>0.12999999999999998</v>
      </c>
      <c r="O6" s="2">
        <f t="shared" si="0"/>
        <v>0.13999999999999999</v>
      </c>
      <c r="P6" s="2">
        <f t="shared" si="0"/>
        <v>0.15</v>
      </c>
      <c r="Q6" s="2">
        <f t="shared" si="0"/>
        <v>0.16</v>
      </c>
      <c r="R6" s="2">
        <f t="shared" si="0"/>
        <v>0.17</v>
      </c>
      <c r="S6" s="2">
        <f t="shared" si="0"/>
        <v>0.18000000000000002</v>
      </c>
      <c r="T6" s="2">
        <f t="shared" si="0"/>
        <v>0.19000000000000003</v>
      </c>
    </row>
    <row r="7" spans="1:20" ht="18" x14ac:dyDescent="0.35">
      <c r="A7" s="1" t="s">
        <v>17</v>
      </c>
      <c r="B7" s="9"/>
      <c r="C7" s="9">
        <f t="shared" ref="C7:T7" si="1">$B$1/($B$5*C6*C6)</f>
        <v>2259887.0056497175</v>
      </c>
      <c r="D7" s="9">
        <f t="shared" si="1"/>
        <v>1004394.224733208</v>
      </c>
      <c r="E7" s="9">
        <f t="shared" si="1"/>
        <v>564971.75141242938</v>
      </c>
      <c r="F7" s="9">
        <f t="shared" si="1"/>
        <v>361581.92090395477</v>
      </c>
      <c r="G7" s="9">
        <f t="shared" si="1"/>
        <v>251098.5561833019</v>
      </c>
      <c r="H7" s="9">
        <f t="shared" si="1"/>
        <v>184480.57188977281</v>
      </c>
      <c r="I7" s="9">
        <f t="shared" si="1"/>
        <v>141242.93785310735</v>
      </c>
      <c r="J7" s="9">
        <f t="shared" si="1"/>
        <v>111599.35830368976</v>
      </c>
      <c r="K7" s="9">
        <f t="shared" si="1"/>
        <v>90395.480225988722</v>
      </c>
      <c r="L7" s="9">
        <f t="shared" si="1"/>
        <v>74707.008451230358</v>
      </c>
      <c r="M7" s="9">
        <f t="shared" si="1"/>
        <v>62774.639045825512</v>
      </c>
      <c r="N7" s="9">
        <f t="shared" si="1"/>
        <v>53488.449837863154</v>
      </c>
      <c r="O7" s="9">
        <f t="shared" si="1"/>
        <v>46120.142972443224</v>
      </c>
      <c r="P7" s="9">
        <f t="shared" si="1"/>
        <v>40175.768989328317</v>
      </c>
      <c r="Q7" s="9">
        <f t="shared" si="1"/>
        <v>35310.734463276836</v>
      </c>
      <c r="R7" s="9">
        <f t="shared" si="1"/>
        <v>31278.712880964948</v>
      </c>
      <c r="S7" s="9">
        <f t="shared" si="1"/>
        <v>27899.839575922437</v>
      </c>
      <c r="T7" s="9">
        <f t="shared" si="1"/>
        <v>25040.299231575813</v>
      </c>
    </row>
    <row r="8" spans="1:20" ht="18" x14ac:dyDescent="0.35">
      <c r="A8" s="1" t="s">
        <v>18</v>
      </c>
      <c r="B8" s="2">
        <f>$B$2/($B$5*($B$3-B6)*($B$3-B6))</f>
        <v>15650.187019734885</v>
      </c>
      <c r="C8" s="2">
        <f t="shared" ref="C8:T8" si="2">$B$2/($B$5*($B$3-C6)*($B$3-C6))</f>
        <v>17437.399734951523</v>
      </c>
      <c r="D8" s="2">
        <f t="shared" si="2"/>
        <v>19549.19555060309</v>
      </c>
      <c r="E8" s="2">
        <f t="shared" si="2"/>
        <v>22069.209039548023</v>
      </c>
      <c r="F8" s="2">
        <f t="shared" si="2"/>
        <v>25109.855618330184</v>
      </c>
      <c r="G8" s="2">
        <f t="shared" si="2"/>
        <v>28825.089357777</v>
      </c>
      <c r="H8" s="2">
        <f t="shared" si="2"/>
        <v>33430.281148664457</v>
      </c>
      <c r="I8" s="2">
        <f t="shared" si="2"/>
        <v>39234.14940364092</v>
      </c>
      <c r="J8" s="2">
        <f t="shared" si="2"/>
        <v>46691.880282018938</v>
      </c>
      <c r="K8" s="2">
        <f t="shared" si="2"/>
        <v>56497.175141242915</v>
      </c>
      <c r="L8" s="2">
        <f t="shared" si="2"/>
        <v>69749.598939806048</v>
      </c>
      <c r="M8" s="2">
        <f t="shared" si="2"/>
        <v>88276.836158192018</v>
      </c>
      <c r="N8" s="2">
        <f t="shared" si="2"/>
        <v>115300.35743110793</v>
      </c>
      <c r="O8" s="2">
        <f t="shared" si="2"/>
        <v>156936.59761456359</v>
      </c>
      <c r="P8" s="2">
        <f t="shared" si="2"/>
        <v>225988.7005649716</v>
      </c>
      <c r="Q8" s="2">
        <f t="shared" si="2"/>
        <v>353107.34463276819</v>
      </c>
      <c r="R8" s="2">
        <f t="shared" si="2"/>
        <v>627746.39045825496</v>
      </c>
      <c r="S8" s="2">
        <f t="shared" si="2"/>
        <v>1412429.3785310748</v>
      </c>
      <c r="T8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1FF2-1AF8-46BC-BE94-41963C36609F}">
  <dimension ref="A1:V7"/>
  <sheetViews>
    <sheetView tabSelected="1" workbookViewId="0">
      <selection activeCell="L28" sqref="L28"/>
    </sheetView>
  </sheetViews>
  <sheetFormatPr defaultRowHeight="15" x14ac:dyDescent="0.25"/>
  <cols>
    <col min="2" max="2" width="10.7109375" customWidth="1"/>
  </cols>
  <sheetData>
    <row r="1" spans="1:22" x14ac:dyDescent="0.25">
      <c r="A1" s="1" t="s">
        <v>19</v>
      </c>
      <c r="B1" s="2">
        <v>3</v>
      </c>
    </row>
    <row r="2" spans="1:22" x14ac:dyDescent="0.25">
      <c r="A2" s="1" t="s">
        <v>20</v>
      </c>
      <c r="B2" s="9">
        <v>1</v>
      </c>
    </row>
    <row r="3" spans="1:22" ht="18" x14ac:dyDescent="0.35">
      <c r="A3" s="1" t="s">
        <v>24</v>
      </c>
      <c r="B3" s="2">
        <v>2</v>
      </c>
    </row>
    <row r="4" spans="1:22" x14ac:dyDescent="0.25">
      <c r="A4" s="6" t="s">
        <v>21</v>
      </c>
      <c r="B4" s="9">
        <f>$B$1*$B$2</f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22" x14ac:dyDescent="0.25">
      <c r="A5" s="1" t="s">
        <v>0</v>
      </c>
      <c r="B5" s="9">
        <v>0</v>
      </c>
      <c r="C5" s="9">
        <f>B5+1</f>
        <v>1</v>
      </c>
      <c r="D5" s="9">
        <f t="shared" ref="D5:Q5" si="0">C5+1</f>
        <v>2</v>
      </c>
      <c r="E5" s="9">
        <f t="shared" si="0"/>
        <v>3</v>
      </c>
      <c r="F5" s="9">
        <f t="shared" si="0"/>
        <v>4</v>
      </c>
      <c r="G5" s="9">
        <f t="shared" si="0"/>
        <v>5</v>
      </c>
      <c r="H5" s="9">
        <f t="shared" si="0"/>
        <v>6</v>
      </c>
      <c r="I5" s="9">
        <f t="shared" si="0"/>
        <v>7</v>
      </c>
      <c r="J5" s="9">
        <f t="shared" si="0"/>
        <v>8</v>
      </c>
      <c r="K5" s="9">
        <f t="shared" si="0"/>
        <v>9</v>
      </c>
      <c r="L5" s="9">
        <f t="shared" si="0"/>
        <v>10</v>
      </c>
      <c r="M5" s="9">
        <f t="shared" si="0"/>
        <v>11</v>
      </c>
      <c r="N5" s="9">
        <f t="shared" si="0"/>
        <v>12</v>
      </c>
      <c r="O5" s="9">
        <f t="shared" si="0"/>
        <v>13</v>
      </c>
      <c r="P5" s="9">
        <f t="shared" si="0"/>
        <v>14</v>
      </c>
      <c r="Q5" s="9">
        <f t="shared" si="0"/>
        <v>15</v>
      </c>
      <c r="R5" s="9">
        <f t="shared" ref="R5" si="1">Q5+1</f>
        <v>16</v>
      </c>
      <c r="S5" s="9">
        <f t="shared" ref="S5" si="2">R5+1</f>
        <v>17</v>
      </c>
      <c r="T5" s="9">
        <f t="shared" ref="T5" si="3">S5+1</f>
        <v>18</v>
      </c>
      <c r="U5" s="9">
        <f t="shared" ref="U5" si="4">T5+1</f>
        <v>19</v>
      </c>
      <c r="V5" s="9">
        <f t="shared" ref="V5" si="5">U5+1</f>
        <v>20</v>
      </c>
    </row>
    <row r="6" spans="1:22" x14ac:dyDescent="0.25">
      <c r="A6" s="1" t="s">
        <v>22</v>
      </c>
      <c r="B6" s="9">
        <f>$B$3*EXP(-B5/$B$4)</f>
        <v>2</v>
      </c>
      <c r="C6" s="9">
        <f t="shared" ref="C6:V6" si="6">$B$3*EXP(-C5/$B$4)</f>
        <v>1.4330626211475785</v>
      </c>
      <c r="D6" s="9">
        <f t="shared" si="6"/>
        <v>1.026834238065184</v>
      </c>
      <c r="E6" s="9">
        <f t="shared" si="6"/>
        <v>0.73575888234288467</v>
      </c>
      <c r="F6" s="9">
        <f t="shared" si="6"/>
        <v>0.52719427623145354</v>
      </c>
      <c r="G6" s="9">
        <f t="shared" si="6"/>
        <v>0.37775120567512366</v>
      </c>
      <c r="H6" s="9">
        <f t="shared" si="6"/>
        <v>0.2706705664732254</v>
      </c>
      <c r="I6" s="9">
        <f t="shared" si="6"/>
        <v>0.19394393572881011</v>
      </c>
      <c r="J6" s="9">
        <f t="shared" si="6"/>
        <v>0.13896690244560309</v>
      </c>
      <c r="K6" s="9">
        <f t="shared" si="6"/>
        <v>9.9574136735727889E-2</v>
      </c>
      <c r="L6" s="9">
        <f t="shared" si="6"/>
        <v>7.1347986694504789E-2</v>
      </c>
      <c r="M6" s="9">
        <f t="shared" si="6"/>
        <v>5.1123066413014805E-2</v>
      </c>
      <c r="N6" s="9">
        <f t="shared" si="6"/>
        <v>3.6631277777468357E-2</v>
      </c>
      <c r="O6" s="9">
        <f t="shared" si="6"/>
        <v>2.6247457473881936E-2</v>
      </c>
      <c r="P6" s="9">
        <f t="shared" si="6"/>
        <v>1.8807125102990412E-2</v>
      </c>
      <c r="Q6" s="9">
        <f t="shared" si="6"/>
        <v>1.3475893998170934E-2</v>
      </c>
      <c r="R6" s="9">
        <f t="shared" si="6"/>
        <v>9.6558999876628828E-3</v>
      </c>
      <c r="S6" s="9">
        <f t="shared" si="6"/>
        <v>6.9187546729295168E-3</v>
      </c>
      <c r="T6" s="9">
        <f t="shared" si="6"/>
        <v>4.957504353332717E-3</v>
      </c>
      <c r="U6" s="9">
        <f t="shared" si="6"/>
        <v>3.5522070914687583E-3</v>
      </c>
      <c r="V6" s="9">
        <f t="shared" si="6"/>
        <v>2.5452676026796158E-3</v>
      </c>
    </row>
    <row r="7" spans="1:22" x14ac:dyDescent="0.25">
      <c r="A7" s="1" t="s">
        <v>23</v>
      </c>
      <c r="B7" s="9">
        <f>LN($B$3)-1/($B$4)*B5</f>
        <v>0.69314718055994529</v>
      </c>
      <c r="C7" s="9">
        <f>LN($B$3)-1/($B$4)*C5</f>
        <v>0.35981384722661197</v>
      </c>
      <c r="D7" s="9">
        <f>LN($B$3)-1/($B$4)*D5</f>
        <v>2.6480513893278657E-2</v>
      </c>
      <c r="E7" s="9">
        <f>LN($B$3)-1/($B$4)*E5</f>
        <v>-0.30685281944005471</v>
      </c>
      <c r="F7" s="9">
        <f>LN($B$3)-1/($B$4)*F5</f>
        <v>-0.64018615277338797</v>
      </c>
      <c r="G7" s="9">
        <f>LN($B$3)-1/($B$4)*G5</f>
        <v>-0.97351948610672123</v>
      </c>
      <c r="H7" s="9">
        <f>LN($B$3)-1/($B$4)*H5</f>
        <v>-1.3068528194400546</v>
      </c>
      <c r="I7" s="9">
        <f>LN($B$3)-1/($B$4)*I5</f>
        <v>-1.6401861527733876</v>
      </c>
      <c r="J7" s="9">
        <f>LN($B$3)-1/($B$4)*J5</f>
        <v>-1.9735194861067211</v>
      </c>
      <c r="K7" s="9">
        <f>LN($B$3)-1/($B$4)*K5</f>
        <v>-2.3068528194400546</v>
      </c>
      <c r="L7" s="9">
        <f>LN($B$3)-1/($B$4)*L5</f>
        <v>-2.6401861527733876</v>
      </c>
      <c r="M7" s="9">
        <f>LN($B$3)-1/($B$4)*M5</f>
        <v>-2.9735194861067211</v>
      </c>
      <c r="N7" s="9">
        <f>LN($B$3)-1/($B$4)*N5</f>
        <v>-3.3068528194400546</v>
      </c>
      <c r="O7" s="9">
        <f>LN($B$3)-1/($B$4)*O5</f>
        <v>-3.6401861527733876</v>
      </c>
      <c r="P7" s="9">
        <f>LN($B$3)-1/($B$4)*P5</f>
        <v>-3.9735194861067207</v>
      </c>
      <c r="Q7" s="9">
        <f>LN($B$3)-1/($B$4)*Q5</f>
        <v>-4.3068528194400546</v>
      </c>
      <c r="R7" s="9">
        <f t="shared" ref="R7:V7" si="7">LN($B$3)-1/($B$4)*R5</f>
        <v>-4.6401861527733876</v>
      </c>
      <c r="S7" s="9">
        <f t="shared" si="7"/>
        <v>-4.9735194861067207</v>
      </c>
      <c r="T7" s="9">
        <f t="shared" si="7"/>
        <v>-5.3068528194400546</v>
      </c>
      <c r="U7" s="9">
        <f t="shared" si="7"/>
        <v>-5.6401861527733876</v>
      </c>
      <c r="V7" s="9">
        <f t="shared" si="7"/>
        <v>-5.9735194861067207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Задача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2018-12-24T01:24:40Z</dcterms:modified>
</cp:coreProperties>
</file>