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ia\sem5\ultrasy_lab\cw3\"/>
    </mc:Choice>
  </mc:AlternateContent>
  <xr:revisionPtr revIDLastSave="0" documentId="13_ncr:1_{9093F6C1-FF11-429A-B127-7963A1805A2C}" xr6:coauthVersionLast="47" xr6:coauthVersionMax="47" xr10:uidLastSave="{00000000-0000-0000-0000-000000000000}"/>
  <bookViews>
    <workbookView xWindow="-120" yWindow="-120" windowWidth="29040" windowHeight="15840" xr2:uid="{DCE645AF-2C36-4689-B21C-DD9963AA49BD}"/>
  </bookViews>
  <sheets>
    <sheet name="pomiary" sheetId="1" r:id="rId1"/>
    <sheet name="3rezonan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J19" i="2"/>
  <c r="J17" i="2"/>
  <c r="J18" i="2"/>
  <c r="J20" i="2"/>
  <c r="J21" i="2"/>
  <c r="J22" i="2"/>
  <c r="J23" i="2"/>
  <c r="J24" i="2"/>
  <c r="J25" i="2"/>
  <c r="J26" i="2"/>
  <c r="J27" i="2"/>
  <c r="J28" i="2"/>
  <c r="J29" i="2"/>
  <c r="J30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31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78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K3" i="2"/>
  <c r="K4" i="2"/>
  <c r="K5" i="2"/>
  <c r="K6" i="2"/>
  <c r="K7" i="2"/>
  <c r="K8" i="2"/>
  <c r="K9" i="2"/>
  <c r="K10" i="2"/>
  <c r="K11" i="2"/>
  <c r="K2" i="2"/>
  <c r="J1" i="2"/>
  <c r="K1" i="2"/>
  <c r="J16" i="2"/>
  <c r="I62" i="2"/>
  <c r="J3" i="2"/>
  <c r="J4" i="2"/>
  <c r="J5" i="2"/>
  <c r="J6" i="2"/>
  <c r="J7" i="2"/>
  <c r="J8" i="2"/>
  <c r="J9" i="2"/>
  <c r="J10" i="2"/>
  <c r="J11" i="2"/>
  <c r="J2" i="2"/>
  <c r="AK8" i="1"/>
  <c r="AK7" i="1"/>
  <c r="AJ12" i="1"/>
  <c r="AK12" i="1" s="1"/>
  <c r="AJ10" i="1"/>
  <c r="AK10" i="1" s="1"/>
  <c r="AJ11" i="1"/>
  <c r="AK11" i="1" s="1"/>
  <c r="AJ9" i="1"/>
  <c r="AK9" i="1" s="1"/>
  <c r="AH4" i="1" l="1"/>
  <c r="AD10" i="1" s="1"/>
  <c r="AE4" i="1" l="1"/>
  <c r="AE10" i="1"/>
  <c r="K25" i="1" l="1"/>
  <c r="K37" i="1"/>
  <c r="K26" i="1"/>
  <c r="K27" i="1"/>
  <c r="K39" i="1"/>
  <c r="K51" i="1"/>
  <c r="K63" i="1"/>
  <c r="K75" i="1"/>
  <c r="K7" i="1"/>
  <c r="K4" i="1"/>
  <c r="K40" i="1"/>
  <c r="K52" i="1"/>
  <c r="K64" i="1"/>
  <c r="K76" i="1"/>
  <c r="K8" i="1"/>
  <c r="K53" i="1"/>
  <c r="K77" i="1"/>
  <c r="K28" i="1"/>
  <c r="K29" i="1"/>
  <c r="K41" i="1"/>
  <c r="K65" i="1"/>
  <c r="K9" i="1"/>
  <c r="K30" i="1"/>
  <c r="K42" i="1"/>
  <c r="K54" i="1"/>
  <c r="K66" i="1"/>
  <c r="K78" i="1"/>
  <c r="K10" i="1"/>
  <c r="K31" i="1"/>
  <c r="K43" i="1"/>
  <c r="K55" i="1"/>
  <c r="K67" i="1"/>
  <c r="K24" i="1"/>
  <c r="K11" i="1"/>
  <c r="K32" i="1"/>
  <c r="K44" i="1"/>
  <c r="K56" i="1"/>
  <c r="K68" i="1"/>
  <c r="K23" i="1"/>
  <c r="K12" i="1"/>
  <c r="K33" i="1"/>
  <c r="K45" i="1"/>
  <c r="K57" i="1"/>
  <c r="K69" i="1"/>
  <c r="K22" i="1"/>
  <c r="K13" i="1"/>
  <c r="K34" i="1"/>
  <c r="K46" i="1"/>
  <c r="K58" i="1"/>
  <c r="K70" i="1"/>
  <c r="K21" i="1"/>
  <c r="K14" i="1"/>
  <c r="K61" i="1"/>
  <c r="K5" i="1"/>
  <c r="K38" i="1"/>
  <c r="K62" i="1"/>
  <c r="K6" i="1"/>
  <c r="K18" i="1"/>
  <c r="K35" i="1"/>
  <c r="K47" i="1"/>
  <c r="K59" i="1"/>
  <c r="K71" i="1"/>
  <c r="K20" i="1"/>
  <c r="K15" i="1"/>
  <c r="K36" i="1"/>
  <c r="K48" i="1"/>
  <c r="K60" i="1"/>
  <c r="K72" i="1"/>
  <c r="K19" i="1"/>
  <c r="K16" i="1"/>
  <c r="K49" i="1"/>
  <c r="K73" i="1"/>
  <c r="K17" i="1"/>
  <c r="K50" i="1"/>
  <c r="K74" i="1"/>
</calcChain>
</file>

<file path=xl/sharedStrings.xml><?xml version="1.0" encoding="utf-8"?>
<sst xmlns="http://schemas.openxmlformats.org/spreadsheetml/2006/main" count="95" uniqueCount="67">
  <si>
    <t>r</t>
  </si>
  <si>
    <t>d</t>
  </si>
  <si>
    <t>f</t>
  </si>
  <si>
    <t>cw</t>
  </si>
  <si>
    <t>i</t>
  </si>
  <si>
    <t>ki</t>
  </si>
  <si>
    <t>ci</t>
  </si>
  <si>
    <t>t</t>
  </si>
  <si>
    <t>k[W/kg]</t>
  </si>
  <si>
    <t>k[mW/mg]</t>
  </si>
  <si>
    <t>nr</t>
  </si>
  <si>
    <t>Pa[mW]</t>
  </si>
  <si>
    <t>Pr[mW]</t>
  </si>
  <si>
    <t>m[mg]</t>
  </si>
  <si>
    <t>U[V]</t>
  </si>
  <si>
    <t>f[Hz]</t>
  </si>
  <si>
    <t>rezonans</t>
  </si>
  <si>
    <t>Pe[mW]</t>
  </si>
  <si>
    <t>39,7</t>
  </si>
  <si>
    <t>36,7</t>
  </si>
  <si>
    <t>31,9</t>
  </si>
  <si>
    <t>27,4</t>
  </si>
  <si>
    <t>23,6</t>
  </si>
  <si>
    <t>19,9</t>
  </si>
  <si>
    <t>17,4</t>
  </si>
  <si>
    <t>14,1</t>
  </si>
  <si>
    <t>11,6</t>
  </si>
  <si>
    <t>9,2</t>
  </si>
  <si>
    <t>7,2</t>
  </si>
  <si>
    <t>5,4</t>
  </si>
  <si>
    <t>2,4</t>
  </si>
  <si>
    <t>4,2</t>
  </si>
  <si>
    <t>3,2</t>
  </si>
  <si>
    <t>2,6</t>
  </si>
  <si>
    <t>56,9</t>
  </si>
  <si>
    <t>43,4</t>
  </si>
  <si>
    <t>31,0</t>
  </si>
  <si>
    <t>26,5</t>
  </si>
  <si>
    <t>22,1</t>
  </si>
  <si>
    <t>17,7</t>
  </si>
  <si>
    <t>10,1</t>
  </si>
  <si>
    <t>14,2</t>
  </si>
  <si>
    <t>7,3</t>
  </si>
  <si>
    <t>5,0</t>
  </si>
  <si>
    <t>3,6</t>
  </si>
  <si>
    <t>2,0</t>
  </si>
  <si>
    <t>119,2</t>
  </si>
  <si>
    <t>104,7</t>
  </si>
  <si>
    <t>88,1</t>
  </si>
  <si>
    <t>77,6</t>
  </si>
  <si>
    <t>63,8</t>
  </si>
  <si>
    <t>54,0</t>
  </si>
  <si>
    <t>45,7</t>
  </si>
  <si>
    <t>36,3</t>
  </si>
  <si>
    <t>27,9</t>
  </si>
  <si>
    <t>17,9</t>
  </si>
  <si>
    <t>15,9</t>
  </si>
  <si>
    <t>11,2</t>
  </si>
  <si>
    <t>7,6</t>
  </si>
  <si>
    <t>2,7</t>
  </si>
  <si>
    <t>1,7</t>
  </si>
  <si>
    <t>$\Delta f [Hz]$</t>
  </si>
  <si>
    <t>$\Delta U [V]$</t>
  </si>
  <si>
    <t>$\Delta m [mg]$</t>
  </si>
  <si>
    <t>P_r[mW]</t>
  </si>
  <si>
    <t>$\Delta P_r [mW]$</t>
  </si>
  <si>
    <t>$\Delta P_a [mW]$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</si>
</sst>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D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3" fontId="0" fillId="0" borderId="0" xfId="0" applyNumberFormat="1"/>
    <xf numFmtId="0" fontId="0" fillId="0" borderId="4" xfId="0" applyBorder="1"/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D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pomiary!$I$3</c:f>
              <c:strCache>
                <c:ptCount val="1"/>
                <c:pt idx="0">
                  <c:v>P_r[mW]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pomiary!$C$4:$C$78</c:f>
              <c:numCache>
                <c:formatCode>#,##0</c:formatCode>
                <c:ptCount val="75"/>
                <c:pt idx="0">
                  <c:v>298133</c:v>
                </c:pt>
                <c:pt idx="1">
                  <c:v>303573</c:v>
                </c:pt>
                <c:pt idx="2">
                  <c:v>306354</c:v>
                </c:pt>
                <c:pt idx="3">
                  <c:v>309153</c:v>
                </c:pt>
                <c:pt idx="4">
                  <c:v>310760</c:v>
                </c:pt>
                <c:pt idx="5">
                  <c:v>311662</c:v>
                </c:pt>
                <c:pt idx="6">
                  <c:v>312866</c:v>
                </c:pt>
                <c:pt idx="7">
                  <c:v>315484</c:v>
                </c:pt>
                <c:pt idx="8">
                  <c:v>315924</c:v>
                </c:pt>
                <c:pt idx="9">
                  <c:v>316342</c:v>
                </c:pt>
                <c:pt idx="10">
                  <c:v>317422</c:v>
                </c:pt>
                <c:pt idx="11">
                  <c:v>325969</c:v>
                </c:pt>
                <c:pt idx="12">
                  <c:v>329043</c:v>
                </c:pt>
                <c:pt idx="13">
                  <c:v>330381</c:v>
                </c:pt>
                <c:pt idx="14" formatCode="General">
                  <c:v>331900</c:v>
                </c:pt>
                <c:pt idx="15">
                  <c:v>332604</c:v>
                </c:pt>
                <c:pt idx="16">
                  <c:v>333274</c:v>
                </c:pt>
                <c:pt idx="17">
                  <c:v>334461</c:v>
                </c:pt>
                <c:pt idx="18">
                  <c:v>335354</c:v>
                </c:pt>
                <c:pt idx="19">
                  <c:v>335941</c:v>
                </c:pt>
                <c:pt idx="20">
                  <c:v>336464</c:v>
                </c:pt>
                <c:pt idx="21">
                  <c:v>336842</c:v>
                </c:pt>
                <c:pt idx="22">
                  <c:v>337262</c:v>
                </c:pt>
                <c:pt idx="23">
                  <c:v>337525</c:v>
                </c:pt>
                <c:pt idx="24">
                  <c:v>338042</c:v>
                </c:pt>
                <c:pt idx="25">
                  <c:v>340236</c:v>
                </c:pt>
                <c:pt idx="26">
                  <c:v>340702</c:v>
                </c:pt>
                <c:pt idx="27">
                  <c:v>341276</c:v>
                </c:pt>
                <c:pt idx="28">
                  <c:v>342393</c:v>
                </c:pt>
                <c:pt idx="29">
                  <c:v>342812</c:v>
                </c:pt>
                <c:pt idx="30">
                  <c:v>343252</c:v>
                </c:pt>
                <c:pt idx="31" formatCode="General">
                  <c:v>343560</c:v>
                </c:pt>
                <c:pt idx="32">
                  <c:v>343932</c:v>
                </c:pt>
                <c:pt idx="33">
                  <c:v>344278</c:v>
                </c:pt>
                <c:pt idx="34">
                  <c:v>344694</c:v>
                </c:pt>
                <c:pt idx="35">
                  <c:v>344974</c:v>
                </c:pt>
                <c:pt idx="36">
                  <c:v>345493</c:v>
                </c:pt>
                <c:pt idx="37">
                  <c:v>345794</c:v>
                </c:pt>
                <c:pt idx="38">
                  <c:v>346599</c:v>
                </c:pt>
                <c:pt idx="39">
                  <c:v>347485</c:v>
                </c:pt>
                <c:pt idx="40">
                  <c:v>349223</c:v>
                </c:pt>
                <c:pt idx="41">
                  <c:v>353552</c:v>
                </c:pt>
                <c:pt idx="42">
                  <c:v>355491</c:v>
                </c:pt>
                <c:pt idx="43">
                  <c:v>356391</c:v>
                </c:pt>
                <c:pt idx="44">
                  <c:v>357284</c:v>
                </c:pt>
                <c:pt idx="45">
                  <c:v>357875</c:v>
                </c:pt>
                <c:pt idx="46">
                  <c:v>358374</c:v>
                </c:pt>
                <c:pt idx="47">
                  <c:v>358849</c:v>
                </c:pt>
                <c:pt idx="48">
                  <c:v>359206</c:v>
                </c:pt>
                <c:pt idx="49">
                  <c:v>359471</c:v>
                </c:pt>
                <c:pt idx="50">
                  <c:v>359864</c:v>
                </c:pt>
                <c:pt idx="51">
                  <c:v>360329</c:v>
                </c:pt>
                <c:pt idx="52">
                  <c:v>363825</c:v>
                </c:pt>
                <c:pt idx="53">
                  <c:v>364642</c:v>
                </c:pt>
                <c:pt idx="54">
                  <c:v>365339</c:v>
                </c:pt>
                <c:pt idx="55">
                  <c:v>365814</c:v>
                </c:pt>
                <c:pt idx="56">
                  <c:v>367624</c:v>
                </c:pt>
                <c:pt idx="57">
                  <c:v>367246</c:v>
                </c:pt>
                <c:pt idx="58">
                  <c:v>367662</c:v>
                </c:pt>
                <c:pt idx="59">
                  <c:v>368211</c:v>
                </c:pt>
                <c:pt idx="60">
                  <c:v>368571</c:v>
                </c:pt>
                <c:pt idx="61">
                  <c:v>368995</c:v>
                </c:pt>
                <c:pt idx="62">
                  <c:v>369601</c:v>
                </c:pt>
                <c:pt idx="63">
                  <c:v>370977</c:v>
                </c:pt>
                <c:pt idx="64">
                  <c:v>371663</c:v>
                </c:pt>
                <c:pt idx="65">
                  <c:v>371989</c:v>
                </c:pt>
                <c:pt idx="66">
                  <c:v>372360</c:v>
                </c:pt>
                <c:pt idx="67">
                  <c:v>372656</c:v>
                </c:pt>
                <c:pt idx="68">
                  <c:v>373047</c:v>
                </c:pt>
                <c:pt idx="69">
                  <c:v>373474</c:v>
                </c:pt>
                <c:pt idx="70">
                  <c:v>373829</c:v>
                </c:pt>
                <c:pt idx="71">
                  <c:v>374913</c:v>
                </c:pt>
                <c:pt idx="72">
                  <c:v>377523</c:v>
                </c:pt>
                <c:pt idx="73">
                  <c:v>378687</c:v>
                </c:pt>
                <c:pt idx="74">
                  <c:v>380785</c:v>
                </c:pt>
              </c:numCache>
            </c:numRef>
          </c:xVal>
          <c:yVal>
            <c:numRef>
              <c:f>pomiary!$I$4:$I$78</c:f>
              <c:numCache>
                <c:formatCode>General</c:formatCode>
                <c:ptCount val="75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450</c:v>
                </c:pt>
                <c:pt idx="8">
                  <c:v>400</c:v>
                </c:pt>
                <c:pt idx="9">
                  <c:v>350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950</c:v>
                </c:pt>
                <c:pt idx="26">
                  <c:v>900</c:v>
                </c:pt>
                <c:pt idx="27">
                  <c:v>850</c:v>
                </c:pt>
                <c:pt idx="28">
                  <c:v>800</c:v>
                </c:pt>
                <c:pt idx="29">
                  <c:v>750</c:v>
                </c:pt>
                <c:pt idx="30">
                  <c:v>700</c:v>
                </c:pt>
                <c:pt idx="31">
                  <c:v>650</c:v>
                </c:pt>
                <c:pt idx="32">
                  <c:v>600</c:v>
                </c:pt>
                <c:pt idx="33">
                  <c:v>550</c:v>
                </c:pt>
                <c:pt idx="34">
                  <c:v>500</c:v>
                </c:pt>
                <c:pt idx="35">
                  <c:v>450</c:v>
                </c:pt>
                <c:pt idx="36">
                  <c:v>400</c:v>
                </c:pt>
                <c:pt idx="37">
                  <c:v>350</c:v>
                </c:pt>
                <c:pt idx="38">
                  <c:v>300</c:v>
                </c:pt>
                <c:pt idx="39">
                  <c:v>250</c:v>
                </c:pt>
                <c:pt idx="40">
                  <c:v>200</c:v>
                </c:pt>
                <c:pt idx="41">
                  <c:v>250</c:v>
                </c:pt>
                <c:pt idx="42">
                  <c:v>300</c:v>
                </c:pt>
                <c:pt idx="43">
                  <c:v>350</c:v>
                </c:pt>
                <c:pt idx="44">
                  <c:v>400</c:v>
                </c:pt>
                <c:pt idx="45">
                  <c:v>450</c:v>
                </c:pt>
                <c:pt idx="46">
                  <c:v>500</c:v>
                </c:pt>
                <c:pt idx="47">
                  <c:v>550</c:v>
                </c:pt>
                <c:pt idx="48">
                  <c:v>600</c:v>
                </c:pt>
                <c:pt idx="49">
                  <c:v>650</c:v>
                </c:pt>
                <c:pt idx="50">
                  <c:v>700</c:v>
                </c:pt>
                <c:pt idx="51">
                  <c:v>750</c:v>
                </c:pt>
                <c:pt idx="52">
                  <c:v>800</c:v>
                </c:pt>
                <c:pt idx="53">
                  <c:v>850</c:v>
                </c:pt>
                <c:pt idx="54">
                  <c:v>900</c:v>
                </c:pt>
                <c:pt idx="55">
                  <c:v>950</c:v>
                </c:pt>
                <c:pt idx="56">
                  <c:v>900</c:v>
                </c:pt>
                <c:pt idx="57">
                  <c:v>950</c:v>
                </c:pt>
                <c:pt idx="58">
                  <c:v>900</c:v>
                </c:pt>
                <c:pt idx="59">
                  <c:v>850</c:v>
                </c:pt>
                <c:pt idx="60">
                  <c:v>800</c:v>
                </c:pt>
                <c:pt idx="61">
                  <c:v>750</c:v>
                </c:pt>
                <c:pt idx="62">
                  <c:v>700</c:v>
                </c:pt>
                <c:pt idx="63">
                  <c:v>650</c:v>
                </c:pt>
                <c:pt idx="64">
                  <c:v>600</c:v>
                </c:pt>
                <c:pt idx="65">
                  <c:v>550</c:v>
                </c:pt>
                <c:pt idx="66">
                  <c:v>500</c:v>
                </c:pt>
                <c:pt idx="67">
                  <c:v>450</c:v>
                </c:pt>
                <c:pt idx="68">
                  <c:v>400</c:v>
                </c:pt>
                <c:pt idx="69">
                  <c:v>350</c:v>
                </c:pt>
                <c:pt idx="70">
                  <c:v>300</c:v>
                </c:pt>
                <c:pt idx="71">
                  <c:v>250</c:v>
                </c:pt>
                <c:pt idx="72">
                  <c:v>200</c:v>
                </c:pt>
                <c:pt idx="73">
                  <c:v>150</c:v>
                </c:pt>
                <c:pt idx="7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F-4644-AD0E-EACB558B1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787391"/>
        <c:axId val="1091777791"/>
      </c:scatterChart>
      <c:valAx>
        <c:axId val="1091787391"/>
        <c:scaling>
          <c:orientation val="minMax"/>
          <c:min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1777791"/>
        <c:crosses val="autoZero"/>
        <c:crossBetween val="midCat"/>
      </c:valAx>
      <c:valAx>
        <c:axId val="109177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178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pomiary!$K$3</c:f>
              <c:strCache>
                <c:ptCount val="1"/>
                <c:pt idx="0">
                  <c:v>Pa[mW]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pomiary!$C$4:$C$78</c:f>
              <c:numCache>
                <c:formatCode>#,##0</c:formatCode>
                <c:ptCount val="75"/>
                <c:pt idx="0">
                  <c:v>298133</c:v>
                </c:pt>
                <c:pt idx="1">
                  <c:v>303573</c:v>
                </c:pt>
                <c:pt idx="2">
                  <c:v>306354</c:v>
                </c:pt>
                <c:pt idx="3">
                  <c:v>309153</c:v>
                </c:pt>
                <c:pt idx="4">
                  <c:v>310760</c:v>
                </c:pt>
                <c:pt idx="5">
                  <c:v>311662</c:v>
                </c:pt>
                <c:pt idx="6">
                  <c:v>312866</c:v>
                </c:pt>
                <c:pt idx="7">
                  <c:v>315484</c:v>
                </c:pt>
                <c:pt idx="8">
                  <c:v>315924</c:v>
                </c:pt>
                <c:pt idx="9">
                  <c:v>316342</c:v>
                </c:pt>
                <c:pt idx="10">
                  <c:v>317422</c:v>
                </c:pt>
                <c:pt idx="11">
                  <c:v>325969</c:v>
                </c:pt>
                <c:pt idx="12">
                  <c:v>329043</c:v>
                </c:pt>
                <c:pt idx="13">
                  <c:v>330381</c:v>
                </c:pt>
                <c:pt idx="14" formatCode="General">
                  <c:v>331900</c:v>
                </c:pt>
                <c:pt idx="15">
                  <c:v>332604</c:v>
                </c:pt>
                <c:pt idx="16">
                  <c:v>333274</c:v>
                </c:pt>
                <c:pt idx="17">
                  <c:v>334461</c:v>
                </c:pt>
                <c:pt idx="18">
                  <c:v>335354</c:v>
                </c:pt>
                <c:pt idx="19">
                  <c:v>335941</c:v>
                </c:pt>
                <c:pt idx="20">
                  <c:v>336464</c:v>
                </c:pt>
                <c:pt idx="21">
                  <c:v>336842</c:v>
                </c:pt>
                <c:pt idx="22">
                  <c:v>337262</c:v>
                </c:pt>
                <c:pt idx="23">
                  <c:v>337525</c:v>
                </c:pt>
                <c:pt idx="24">
                  <c:v>338042</c:v>
                </c:pt>
                <c:pt idx="25">
                  <c:v>340236</c:v>
                </c:pt>
                <c:pt idx="26">
                  <c:v>340702</c:v>
                </c:pt>
                <c:pt idx="27">
                  <c:v>341276</c:v>
                </c:pt>
                <c:pt idx="28">
                  <c:v>342393</c:v>
                </c:pt>
                <c:pt idx="29">
                  <c:v>342812</c:v>
                </c:pt>
                <c:pt idx="30">
                  <c:v>343252</c:v>
                </c:pt>
                <c:pt idx="31" formatCode="General">
                  <c:v>343560</c:v>
                </c:pt>
                <c:pt idx="32">
                  <c:v>343932</c:v>
                </c:pt>
                <c:pt idx="33">
                  <c:v>344278</c:v>
                </c:pt>
                <c:pt idx="34">
                  <c:v>344694</c:v>
                </c:pt>
                <c:pt idx="35">
                  <c:v>344974</c:v>
                </c:pt>
                <c:pt idx="36">
                  <c:v>345493</c:v>
                </c:pt>
                <c:pt idx="37">
                  <c:v>345794</c:v>
                </c:pt>
                <c:pt idx="38">
                  <c:v>346599</c:v>
                </c:pt>
                <c:pt idx="39">
                  <c:v>347485</c:v>
                </c:pt>
                <c:pt idx="40">
                  <c:v>349223</c:v>
                </c:pt>
                <c:pt idx="41">
                  <c:v>353552</c:v>
                </c:pt>
                <c:pt idx="42">
                  <c:v>355491</c:v>
                </c:pt>
                <c:pt idx="43">
                  <c:v>356391</c:v>
                </c:pt>
                <c:pt idx="44">
                  <c:v>357284</c:v>
                </c:pt>
                <c:pt idx="45">
                  <c:v>357875</c:v>
                </c:pt>
                <c:pt idx="46">
                  <c:v>358374</c:v>
                </c:pt>
                <c:pt idx="47">
                  <c:v>358849</c:v>
                </c:pt>
                <c:pt idx="48">
                  <c:v>359206</c:v>
                </c:pt>
                <c:pt idx="49">
                  <c:v>359471</c:v>
                </c:pt>
                <c:pt idx="50">
                  <c:v>359864</c:v>
                </c:pt>
                <c:pt idx="51">
                  <c:v>360329</c:v>
                </c:pt>
                <c:pt idx="52">
                  <c:v>363825</c:v>
                </c:pt>
                <c:pt idx="53">
                  <c:v>364642</c:v>
                </c:pt>
                <c:pt idx="54">
                  <c:v>365339</c:v>
                </c:pt>
                <c:pt idx="55">
                  <c:v>365814</c:v>
                </c:pt>
                <c:pt idx="56">
                  <c:v>367624</c:v>
                </c:pt>
                <c:pt idx="57">
                  <c:v>367246</c:v>
                </c:pt>
                <c:pt idx="58">
                  <c:v>367662</c:v>
                </c:pt>
                <c:pt idx="59">
                  <c:v>368211</c:v>
                </c:pt>
                <c:pt idx="60">
                  <c:v>368571</c:v>
                </c:pt>
                <c:pt idx="61">
                  <c:v>368995</c:v>
                </c:pt>
                <c:pt idx="62">
                  <c:v>369601</c:v>
                </c:pt>
                <c:pt idx="63">
                  <c:v>370977</c:v>
                </c:pt>
                <c:pt idx="64">
                  <c:v>371663</c:v>
                </c:pt>
                <c:pt idx="65">
                  <c:v>371989</c:v>
                </c:pt>
                <c:pt idx="66">
                  <c:v>372360</c:v>
                </c:pt>
                <c:pt idx="67">
                  <c:v>372656</c:v>
                </c:pt>
                <c:pt idx="68">
                  <c:v>373047</c:v>
                </c:pt>
                <c:pt idx="69">
                  <c:v>373474</c:v>
                </c:pt>
                <c:pt idx="70">
                  <c:v>373829</c:v>
                </c:pt>
                <c:pt idx="71">
                  <c:v>374913</c:v>
                </c:pt>
                <c:pt idx="72">
                  <c:v>377523</c:v>
                </c:pt>
                <c:pt idx="73">
                  <c:v>378687</c:v>
                </c:pt>
                <c:pt idx="74">
                  <c:v>380785</c:v>
                </c:pt>
              </c:numCache>
            </c:numRef>
          </c:xVal>
          <c:yVal>
            <c:numRef>
              <c:f>pomiary!$K$4:$K$78</c:f>
              <c:numCache>
                <c:formatCode>General</c:formatCode>
                <c:ptCount val="75"/>
                <c:pt idx="0">
                  <c:v>30.218568413075342</c:v>
                </c:pt>
                <c:pt idx="1">
                  <c:v>43.55028977178506</c:v>
                </c:pt>
                <c:pt idx="2">
                  <c:v>66.658606793548557</c:v>
                </c:pt>
                <c:pt idx="3">
                  <c:v>85.32301669574214</c:v>
                </c:pt>
                <c:pt idx="4">
                  <c:v>124.4293993479573</c:v>
                </c:pt>
                <c:pt idx="5">
                  <c:v>159.98065630451651</c:v>
                </c:pt>
                <c:pt idx="6">
                  <c:v>207.08607177195751</c:v>
                </c:pt>
                <c:pt idx="7">
                  <c:v>303.96324697858142</c:v>
                </c:pt>
                <c:pt idx="8">
                  <c:v>242.63732872851674</c:v>
                </c:pt>
                <c:pt idx="9">
                  <c:v>181.31141047845205</c:v>
                </c:pt>
                <c:pt idx="10">
                  <c:v>94.210830934881955</c:v>
                </c:pt>
                <c:pt idx="11">
                  <c:v>79.990328152258257</c:v>
                </c:pt>
                <c:pt idx="12">
                  <c:v>101.3210823261938</c:v>
                </c:pt>
                <c:pt idx="13">
                  <c:v>110.20889656533362</c:v>
                </c:pt>
                <c:pt idx="14">
                  <c:v>144.87137209797885</c:v>
                </c:pt>
                <c:pt idx="15">
                  <c:v>175.08994051105421</c:v>
                </c:pt>
                <c:pt idx="16">
                  <c:v>207.08607177195751</c:v>
                </c:pt>
                <c:pt idx="17">
                  <c:v>247.08123584808664</c:v>
                </c:pt>
                <c:pt idx="18">
                  <c:v>270.1895528698501</c:v>
                </c:pt>
                <c:pt idx="19">
                  <c:v>286.18761850030182</c:v>
                </c:pt>
                <c:pt idx="20">
                  <c:v>302.18568413075343</c:v>
                </c:pt>
                <c:pt idx="21">
                  <c:v>318.18374976120509</c:v>
                </c:pt>
                <c:pt idx="22">
                  <c:v>343.06962963079656</c:v>
                </c:pt>
                <c:pt idx="23">
                  <c:v>359.95647668516222</c:v>
                </c:pt>
                <c:pt idx="24">
                  <c:v>392.84138936997948</c:v>
                </c:pt>
                <c:pt idx="25">
                  <c:v>469.27659182658181</c:v>
                </c:pt>
                <c:pt idx="26">
                  <c:v>460.38877758744201</c:v>
                </c:pt>
                <c:pt idx="27">
                  <c:v>439.05802341350648</c:v>
                </c:pt>
                <c:pt idx="28">
                  <c:v>391.95260794606548</c:v>
                </c:pt>
                <c:pt idx="29">
                  <c:v>359.95647668516222</c:v>
                </c:pt>
                <c:pt idx="30">
                  <c:v>324.40521972860296</c:v>
                </c:pt>
                <c:pt idx="31">
                  <c:v>297.74177701118356</c:v>
                </c:pt>
                <c:pt idx="32">
                  <c:v>266.63442717419423</c:v>
                </c:pt>
                <c:pt idx="33">
                  <c:v>244.4148915763447</c:v>
                </c:pt>
                <c:pt idx="34">
                  <c:v>221.30657455458118</c:v>
                </c:pt>
                <c:pt idx="35">
                  <c:v>207.08607177195751</c:v>
                </c:pt>
                <c:pt idx="36">
                  <c:v>181.31141047845205</c:v>
                </c:pt>
                <c:pt idx="37">
                  <c:v>168.86847054365634</c:v>
                </c:pt>
                <c:pt idx="38">
                  <c:v>135.09477643492505</c:v>
                </c:pt>
                <c:pt idx="39">
                  <c:v>106.65377086967769</c:v>
                </c:pt>
                <c:pt idx="40">
                  <c:v>46.216634043527002</c:v>
                </c:pt>
                <c:pt idx="41">
                  <c:v>41.772726923957094</c:v>
                </c:pt>
                <c:pt idx="42">
                  <c:v>71.99129533703244</c:v>
                </c:pt>
                <c:pt idx="43">
                  <c:v>95.099612358795937</c:v>
                </c:pt>
                <c:pt idx="44">
                  <c:v>122.65183650012935</c:v>
                </c:pt>
                <c:pt idx="45">
                  <c:v>144.87137209797885</c:v>
                </c:pt>
                <c:pt idx="46">
                  <c:v>170.64603339148428</c:v>
                </c:pt>
                <c:pt idx="47">
                  <c:v>204.41972750021557</c:v>
                </c:pt>
                <c:pt idx="48">
                  <c:v>231.97195164154897</c:v>
                </c:pt>
                <c:pt idx="49">
                  <c:v>255.96905008722646</c:v>
                </c:pt>
                <c:pt idx="50">
                  <c:v>293.29786989161363</c:v>
                </c:pt>
                <c:pt idx="51">
                  <c:v>335.07059681557075</c:v>
                </c:pt>
                <c:pt idx="52">
                  <c:v>487.05222030486141</c:v>
                </c:pt>
                <c:pt idx="53">
                  <c:v>513.71566302228086</c:v>
                </c:pt>
                <c:pt idx="54">
                  <c:v>575.93036269625952</c:v>
                </c:pt>
                <c:pt idx="55">
                  <c:v>628.36846670718444</c:v>
                </c:pt>
                <c:pt idx="56">
                  <c:v>784.79399731604497</c:v>
                </c:pt>
                <c:pt idx="57">
                  <c:v>762.57446171819538</c:v>
                </c:pt>
                <c:pt idx="58">
                  <c:v>787.46034158778684</c:v>
                </c:pt>
                <c:pt idx="59">
                  <c:v>813.2350028812923</c:v>
                </c:pt>
                <c:pt idx="60">
                  <c:v>826.56672424000203</c:v>
                </c:pt>
                <c:pt idx="61">
                  <c:v>831.8994127834859</c:v>
                </c:pt>
                <c:pt idx="62">
                  <c:v>817.67891000086229</c:v>
                </c:pt>
                <c:pt idx="63">
                  <c:v>789.23790443561484</c:v>
                </c:pt>
                <c:pt idx="64">
                  <c:v>751.90908463122764</c:v>
                </c:pt>
                <c:pt idx="65">
                  <c:v>717.24660909858244</c:v>
                </c:pt>
                <c:pt idx="66">
                  <c:v>671.91875647896939</c:v>
                </c:pt>
                <c:pt idx="67">
                  <c:v>637.25628094632418</c:v>
                </c:pt>
                <c:pt idx="68">
                  <c:v>593.70599117453912</c:v>
                </c:pt>
                <c:pt idx="69">
                  <c:v>539.49032431578632</c:v>
                </c:pt>
                <c:pt idx="70">
                  <c:v>496.8288159679152</c:v>
                </c:pt>
                <c:pt idx="71">
                  <c:v>439.94680483742047</c:v>
                </c:pt>
                <c:pt idx="72">
                  <c:v>351.06866244602236</c:v>
                </c:pt>
                <c:pt idx="73">
                  <c:v>291.52030704378564</c:v>
                </c:pt>
                <c:pt idx="74">
                  <c:v>177.75628478279614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9-4253-BC43-8472114AC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996543"/>
        <c:axId val="1912997503"/>
      </c:scatterChart>
      <c:valAx>
        <c:axId val="1912996543"/>
        <c:scaling>
          <c:orientation val="minMax"/>
          <c:min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2997503"/>
        <c:crosses val="autoZero"/>
        <c:crossBetween val="midCat"/>
      </c:valAx>
      <c:valAx>
        <c:axId val="191299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299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1914260717410328E-2"/>
          <c:y val="0.15782407407407409"/>
          <c:w val="0.85230796150481192"/>
          <c:h val="0.72125801983085447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'3rezonanse'!$B$2:$B$11</c:f>
              <c:numCache>
                <c:formatCode>General</c:formatCode>
                <c:ptCount val="10"/>
                <c:pt idx="0">
                  <c:v>298133</c:v>
                </c:pt>
                <c:pt idx="1">
                  <c:v>303573</c:v>
                </c:pt>
                <c:pt idx="2">
                  <c:v>306354</c:v>
                </c:pt>
                <c:pt idx="3">
                  <c:v>309153</c:v>
                </c:pt>
                <c:pt idx="4">
                  <c:v>310760</c:v>
                </c:pt>
                <c:pt idx="5">
                  <c:v>311662</c:v>
                </c:pt>
                <c:pt idx="6">
                  <c:v>312866</c:v>
                </c:pt>
                <c:pt idx="7">
                  <c:v>315484</c:v>
                </c:pt>
                <c:pt idx="8">
                  <c:v>315924</c:v>
                </c:pt>
                <c:pt idx="9">
                  <c:v>316342</c:v>
                </c:pt>
              </c:numCache>
            </c:numRef>
          </c:xVal>
          <c:yVal>
            <c:numRef>
              <c:f>'3rezonanse'!$F$2:$F$11</c:f>
              <c:numCache>
                <c:formatCode>General</c:formatCode>
                <c:ptCount val="10"/>
                <c:pt idx="0">
                  <c:v>30.2185684130753</c:v>
                </c:pt>
                <c:pt idx="1">
                  <c:v>43.55028977178506</c:v>
                </c:pt>
                <c:pt idx="2">
                  <c:v>66.658606793548557</c:v>
                </c:pt>
                <c:pt idx="3">
                  <c:v>85.32301669574214</c:v>
                </c:pt>
                <c:pt idx="4">
                  <c:v>124.4293993479573</c:v>
                </c:pt>
                <c:pt idx="5">
                  <c:v>159.98065630451651</c:v>
                </c:pt>
                <c:pt idx="6">
                  <c:v>207.08607177195751</c:v>
                </c:pt>
                <c:pt idx="7">
                  <c:v>303.96324697858142</c:v>
                </c:pt>
                <c:pt idx="8">
                  <c:v>242.63732872851674</c:v>
                </c:pt>
                <c:pt idx="9">
                  <c:v>181.31141047845205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D-4E3D-9CA8-6C0A72C1A2D1}"/>
            </c:ext>
          </c:extLst>
        </c:ser>
        <c:ser>
          <c:idx val="1"/>
          <c:order val="1"/>
          <c:tx>
            <c:v>elektryczna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'3rezonanse'!$J$2:$J$11</c:f>
              <c:numCache>
                <c:formatCode>General</c:formatCode>
                <c:ptCount val="10"/>
                <c:pt idx="0">
                  <c:v>298133</c:v>
                </c:pt>
                <c:pt idx="1">
                  <c:v>303573</c:v>
                </c:pt>
                <c:pt idx="2">
                  <c:v>306354</c:v>
                </c:pt>
                <c:pt idx="3">
                  <c:v>309153</c:v>
                </c:pt>
                <c:pt idx="4">
                  <c:v>310760</c:v>
                </c:pt>
                <c:pt idx="5">
                  <c:v>311662</c:v>
                </c:pt>
                <c:pt idx="6">
                  <c:v>312866</c:v>
                </c:pt>
                <c:pt idx="7">
                  <c:v>315484</c:v>
                </c:pt>
                <c:pt idx="8">
                  <c:v>315924</c:v>
                </c:pt>
                <c:pt idx="9">
                  <c:v>316342</c:v>
                </c:pt>
              </c:numCache>
            </c:numRef>
          </c:xVal>
          <c:yVal>
            <c:numRef>
              <c:f>'3rezonanse'!$K$2:$K$11</c:f>
              <c:numCache>
                <c:formatCode>General</c:formatCode>
                <c:ptCount val="1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450</c:v>
                </c:pt>
                <c:pt idx="8">
                  <c:v>400</c:v>
                </c:pt>
                <c:pt idx="9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8D-4E3D-9CA8-6C0A72C1A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280079"/>
        <c:axId val="1532901071"/>
      </c:scatterChart>
      <c:valAx>
        <c:axId val="144528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2901071"/>
        <c:crosses val="autoZero"/>
        <c:crossBetween val="midCat"/>
      </c:valAx>
      <c:valAx>
        <c:axId val="153290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528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'3rezonanse'!$B$17:$B$46</c:f>
              <c:numCache>
                <c:formatCode>General</c:formatCode>
                <c:ptCount val="30"/>
                <c:pt idx="0">
                  <c:v>317422</c:v>
                </c:pt>
                <c:pt idx="1">
                  <c:v>325969</c:v>
                </c:pt>
                <c:pt idx="2">
                  <c:v>329043</c:v>
                </c:pt>
                <c:pt idx="3">
                  <c:v>330381</c:v>
                </c:pt>
                <c:pt idx="4">
                  <c:v>331900</c:v>
                </c:pt>
                <c:pt idx="5">
                  <c:v>332604</c:v>
                </c:pt>
                <c:pt idx="6">
                  <c:v>333274</c:v>
                </c:pt>
                <c:pt idx="7">
                  <c:v>334461</c:v>
                </c:pt>
                <c:pt idx="8">
                  <c:v>335354</c:v>
                </c:pt>
                <c:pt idx="9">
                  <c:v>335941</c:v>
                </c:pt>
                <c:pt idx="10">
                  <c:v>336464</c:v>
                </c:pt>
                <c:pt idx="11">
                  <c:v>336842</c:v>
                </c:pt>
                <c:pt idx="12">
                  <c:v>337262</c:v>
                </c:pt>
                <c:pt idx="13">
                  <c:v>337525</c:v>
                </c:pt>
                <c:pt idx="14">
                  <c:v>338042</c:v>
                </c:pt>
                <c:pt idx="15">
                  <c:v>340236</c:v>
                </c:pt>
                <c:pt idx="16">
                  <c:v>340702</c:v>
                </c:pt>
                <c:pt idx="17">
                  <c:v>341276</c:v>
                </c:pt>
                <c:pt idx="18">
                  <c:v>342393</c:v>
                </c:pt>
                <c:pt idx="19">
                  <c:v>342812</c:v>
                </c:pt>
                <c:pt idx="20">
                  <c:v>343252</c:v>
                </c:pt>
                <c:pt idx="21">
                  <c:v>343560</c:v>
                </c:pt>
                <c:pt idx="22">
                  <c:v>343932</c:v>
                </c:pt>
                <c:pt idx="23">
                  <c:v>344278</c:v>
                </c:pt>
                <c:pt idx="24">
                  <c:v>344694</c:v>
                </c:pt>
                <c:pt idx="25">
                  <c:v>344974</c:v>
                </c:pt>
                <c:pt idx="26">
                  <c:v>345493</c:v>
                </c:pt>
                <c:pt idx="27">
                  <c:v>345794</c:v>
                </c:pt>
                <c:pt idx="28">
                  <c:v>346599</c:v>
                </c:pt>
                <c:pt idx="29">
                  <c:v>347485</c:v>
                </c:pt>
              </c:numCache>
            </c:numRef>
          </c:xVal>
          <c:yVal>
            <c:numRef>
              <c:f>'3rezonanse'!$F$17:$F$46</c:f>
              <c:numCache>
                <c:formatCode>General</c:formatCode>
                <c:ptCount val="30"/>
                <c:pt idx="0">
                  <c:v>94.210830934881955</c:v>
                </c:pt>
                <c:pt idx="1">
                  <c:v>79.990328152258257</c:v>
                </c:pt>
                <c:pt idx="2">
                  <c:v>101.3210823261938</c:v>
                </c:pt>
                <c:pt idx="3">
                  <c:v>110.20889656533362</c:v>
                </c:pt>
                <c:pt idx="4">
                  <c:v>144.87137209797885</c:v>
                </c:pt>
                <c:pt idx="5">
                  <c:v>175.08994051105421</c:v>
                </c:pt>
                <c:pt idx="6">
                  <c:v>207.08607177195751</c:v>
                </c:pt>
                <c:pt idx="7">
                  <c:v>247.08123584808664</c:v>
                </c:pt>
                <c:pt idx="8">
                  <c:v>270.1895528698501</c:v>
                </c:pt>
                <c:pt idx="9">
                  <c:v>286.18761850030182</c:v>
                </c:pt>
                <c:pt idx="10">
                  <c:v>302.18568413075343</c:v>
                </c:pt>
                <c:pt idx="11">
                  <c:v>318.18374976120509</c:v>
                </c:pt>
                <c:pt idx="12">
                  <c:v>343.06962963079656</c:v>
                </c:pt>
                <c:pt idx="13">
                  <c:v>359.95647668516222</c:v>
                </c:pt>
                <c:pt idx="14">
                  <c:v>392.84138936997948</c:v>
                </c:pt>
                <c:pt idx="15">
                  <c:v>469.27659182658181</c:v>
                </c:pt>
                <c:pt idx="16">
                  <c:v>460.38877758744201</c:v>
                </c:pt>
                <c:pt idx="17">
                  <c:v>439.05802341350648</c:v>
                </c:pt>
                <c:pt idx="18">
                  <c:v>391.95260794606548</c:v>
                </c:pt>
                <c:pt idx="19">
                  <c:v>359.95647668516222</c:v>
                </c:pt>
                <c:pt idx="20">
                  <c:v>324.40521972860296</c:v>
                </c:pt>
                <c:pt idx="21">
                  <c:v>297.74177701118356</c:v>
                </c:pt>
                <c:pt idx="22">
                  <c:v>266.63442717419423</c:v>
                </c:pt>
                <c:pt idx="23">
                  <c:v>244.4148915763447</c:v>
                </c:pt>
                <c:pt idx="24">
                  <c:v>221.30657455458118</c:v>
                </c:pt>
                <c:pt idx="25">
                  <c:v>207.08607177195751</c:v>
                </c:pt>
                <c:pt idx="26">
                  <c:v>181.31141047845205</c:v>
                </c:pt>
                <c:pt idx="27">
                  <c:v>168.86847054365634</c:v>
                </c:pt>
                <c:pt idx="28">
                  <c:v>135.09477643492505</c:v>
                </c:pt>
                <c:pt idx="29">
                  <c:v>106.65377086967769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7-4526-A7D9-B6534DD666F8}"/>
            </c:ext>
          </c:extLst>
        </c:ser>
        <c:ser>
          <c:idx val="1"/>
          <c:order val="1"/>
          <c:tx>
            <c:v>elektryczna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'3rezonanse'!$J$17:$J$46</c:f>
              <c:numCache>
                <c:formatCode>General</c:formatCode>
                <c:ptCount val="30"/>
                <c:pt idx="0">
                  <c:v>319616</c:v>
                </c:pt>
                <c:pt idx="1">
                  <c:v>328163</c:v>
                </c:pt>
                <c:pt idx="2">
                  <c:v>331237</c:v>
                </c:pt>
                <c:pt idx="3">
                  <c:v>332575</c:v>
                </c:pt>
                <c:pt idx="4">
                  <c:v>334094</c:v>
                </c:pt>
                <c:pt idx="5">
                  <c:v>334798</c:v>
                </c:pt>
                <c:pt idx="6">
                  <c:v>335468</c:v>
                </c:pt>
                <c:pt idx="7">
                  <c:v>336655</c:v>
                </c:pt>
                <c:pt idx="8">
                  <c:v>337548</c:v>
                </c:pt>
                <c:pt idx="9">
                  <c:v>338135</c:v>
                </c:pt>
                <c:pt idx="10">
                  <c:v>338658</c:v>
                </c:pt>
                <c:pt idx="11">
                  <c:v>339036</c:v>
                </c:pt>
                <c:pt idx="12">
                  <c:v>339456</c:v>
                </c:pt>
                <c:pt idx="13">
                  <c:v>339719</c:v>
                </c:pt>
                <c:pt idx="14">
                  <c:v>340236</c:v>
                </c:pt>
                <c:pt idx="15">
                  <c:v>342430</c:v>
                </c:pt>
                <c:pt idx="16">
                  <c:v>342896</c:v>
                </c:pt>
                <c:pt idx="17">
                  <c:v>343470</c:v>
                </c:pt>
                <c:pt idx="18">
                  <c:v>344587</c:v>
                </c:pt>
                <c:pt idx="19">
                  <c:v>345006</c:v>
                </c:pt>
                <c:pt idx="20">
                  <c:v>345446</c:v>
                </c:pt>
                <c:pt idx="21">
                  <c:v>345754</c:v>
                </c:pt>
                <c:pt idx="22">
                  <c:v>346126</c:v>
                </c:pt>
                <c:pt idx="23">
                  <c:v>346472</c:v>
                </c:pt>
                <c:pt idx="24">
                  <c:v>346888</c:v>
                </c:pt>
                <c:pt idx="25">
                  <c:v>347168</c:v>
                </c:pt>
                <c:pt idx="26">
                  <c:v>347687</c:v>
                </c:pt>
                <c:pt idx="27">
                  <c:v>347988</c:v>
                </c:pt>
                <c:pt idx="28">
                  <c:v>348793</c:v>
                </c:pt>
                <c:pt idx="29">
                  <c:v>349679</c:v>
                </c:pt>
              </c:numCache>
            </c:numRef>
          </c:xVal>
          <c:yVal>
            <c:numRef>
              <c:f>'3rezonanse'!$K$17:$K$46</c:f>
              <c:numCache>
                <c:formatCode>General</c:formatCode>
                <c:ptCount val="30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  <c:pt idx="15">
                  <c:v>950</c:v>
                </c:pt>
                <c:pt idx="16">
                  <c:v>900</c:v>
                </c:pt>
                <c:pt idx="17">
                  <c:v>850</c:v>
                </c:pt>
                <c:pt idx="18">
                  <c:v>800</c:v>
                </c:pt>
                <c:pt idx="19">
                  <c:v>750</c:v>
                </c:pt>
                <c:pt idx="20">
                  <c:v>700</c:v>
                </c:pt>
                <c:pt idx="21">
                  <c:v>650</c:v>
                </c:pt>
                <c:pt idx="22">
                  <c:v>600</c:v>
                </c:pt>
                <c:pt idx="23">
                  <c:v>550</c:v>
                </c:pt>
                <c:pt idx="24">
                  <c:v>500</c:v>
                </c:pt>
                <c:pt idx="25">
                  <c:v>450</c:v>
                </c:pt>
                <c:pt idx="26">
                  <c:v>400</c:v>
                </c:pt>
                <c:pt idx="27">
                  <c:v>350</c:v>
                </c:pt>
                <c:pt idx="28">
                  <c:v>300</c:v>
                </c:pt>
                <c:pt idx="29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7-4526-A7D9-B6534DD66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709055"/>
        <c:axId val="1442710015"/>
      </c:scatterChart>
      <c:valAx>
        <c:axId val="144270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2710015"/>
        <c:crosses val="autoZero"/>
        <c:crossBetween val="midCat"/>
      </c:valAx>
      <c:valAx>
        <c:axId val="144271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270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'3rezonanse'!$B$57:$B$91</c:f>
              <c:numCache>
                <c:formatCode>General</c:formatCode>
                <c:ptCount val="35"/>
                <c:pt idx="0">
                  <c:v>349223</c:v>
                </c:pt>
                <c:pt idx="1">
                  <c:v>353552</c:v>
                </c:pt>
                <c:pt idx="2">
                  <c:v>355491</c:v>
                </c:pt>
                <c:pt idx="3">
                  <c:v>356391</c:v>
                </c:pt>
                <c:pt idx="4">
                  <c:v>357284</c:v>
                </c:pt>
                <c:pt idx="5">
                  <c:v>357875</c:v>
                </c:pt>
                <c:pt idx="6">
                  <c:v>358374</c:v>
                </c:pt>
                <c:pt idx="7">
                  <c:v>358849</c:v>
                </c:pt>
                <c:pt idx="8">
                  <c:v>359206</c:v>
                </c:pt>
                <c:pt idx="9">
                  <c:v>359471</c:v>
                </c:pt>
                <c:pt idx="10">
                  <c:v>359864</c:v>
                </c:pt>
                <c:pt idx="11">
                  <c:v>360329</c:v>
                </c:pt>
                <c:pt idx="12">
                  <c:v>363825</c:v>
                </c:pt>
                <c:pt idx="13">
                  <c:v>364642</c:v>
                </c:pt>
                <c:pt idx="14">
                  <c:v>365339</c:v>
                </c:pt>
                <c:pt idx="15">
                  <c:v>365814</c:v>
                </c:pt>
                <c:pt idx="16">
                  <c:v>367624</c:v>
                </c:pt>
                <c:pt idx="17">
                  <c:v>367246</c:v>
                </c:pt>
                <c:pt idx="18">
                  <c:v>367662</c:v>
                </c:pt>
                <c:pt idx="19">
                  <c:v>368211</c:v>
                </c:pt>
                <c:pt idx="20">
                  <c:v>368571</c:v>
                </c:pt>
                <c:pt idx="21">
                  <c:v>368995</c:v>
                </c:pt>
                <c:pt idx="22">
                  <c:v>369601</c:v>
                </c:pt>
                <c:pt idx="23">
                  <c:v>370977</c:v>
                </c:pt>
                <c:pt idx="24">
                  <c:v>371663</c:v>
                </c:pt>
                <c:pt idx="25">
                  <c:v>371989</c:v>
                </c:pt>
                <c:pt idx="26">
                  <c:v>372360</c:v>
                </c:pt>
                <c:pt idx="27">
                  <c:v>372656</c:v>
                </c:pt>
                <c:pt idx="28">
                  <c:v>373047</c:v>
                </c:pt>
                <c:pt idx="29">
                  <c:v>373474</c:v>
                </c:pt>
                <c:pt idx="30">
                  <c:v>373829</c:v>
                </c:pt>
                <c:pt idx="31">
                  <c:v>374913</c:v>
                </c:pt>
                <c:pt idx="32">
                  <c:v>377523</c:v>
                </c:pt>
                <c:pt idx="33">
                  <c:v>378687</c:v>
                </c:pt>
                <c:pt idx="34">
                  <c:v>380785</c:v>
                </c:pt>
              </c:numCache>
            </c:numRef>
          </c:xVal>
          <c:yVal>
            <c:numRef>
              <c:f>'3rezonanse'!$F$57:$F$91</c:f>
              <c:numCache>
                <c:formatCode>General</c:formatCode>
                <c:ptCount val="35"/>
                <c:pt idx="0">
                  <c:v>46.216634043527002</c:v>
                </c:pt>
                <c:pt idx="1">
                  <c:v>41.772726923957094</c:v>
                </c:pt>
                <c:pt idx="2">
                  <c:v>71.99129533703244</c:v>
                </c:pt>
                <c:pt idx="3">
                  <c:v>95.099612358795937</c:v>
                </c:pt>
                <c:pt idx="4">
                  <c:v>122.65183650012935</c:v>
                </c:pt>
                <c:pt idx="5">
                  <c:v>144.87137209797885</c:v>
                </c:pt>
                <c:pt idx="6">
                  <c:v>170.64603339148428</c:v>
                </c:pt>
                <c:pt idx="7">
                  <c:v>204.41972750021557</c:v>
                </c:pt>
                <c:pt idx="8">
                  <c:v>231.97195164154897</c:v>
                </c:pt>
                <c:pt idx="9">
                  <c:v>255.96905008722646</c:v>
                </c:pt>
                <c:pt idx="10">
                  <c:v>293.29786989161363</c:v>
                </c:pt>
                <c:pt idx="11">
                  <c:v>335.07059681557075</c:v>
                </c:pt>
                <c:pt idx="12">
                  <c:v>487.05222030486141</c:v>
                </c:pt>
                <c:pt idx="13">
                  <c:v>513.71566302228086</c:v>
                </c:pt>
                <c:pt idx="14">
                  <c:v>575.93036269625952</c:v>
                </c:pt>
                <c:pt idx="15">
                  <c:v>628.36846670718444</c:v>
                </c:pt>
                <c:pt idx="16">
                  <c:v>784.79399731604497</c:v>
                </c:pt>
                <c:pt idx="17">
                  <c:v>762.57446171819538</c:v>
                </c:pt>
                <c:pt idx="18">
                  <c:v>787.46034158778684</c:v>
                </c:pt>
                <c:pt idx="19">
                  <c:v>813.2350028812923</c:v>
                </c:pt>
                <c:pt idx="20">
                  <c:v>826.56672424000203</c:v>
                </c:pt>
                <c:pt idx="21">
                  <c:v>831.8994127834859</c:v>
                </c:pt>
                <c:pt idx="22">
                  <c:v>817.67891000086229</c:v>
                </c:pt>
                <c:pt idx="23">
                  <c:v>789.23790443561484</c:v>
                </c:pt>
                <c:pt idx="24">
                  <c:v>751.90908463122764</c:v>
                </c:pt>
                <c:pt idx="25">
                  <c:v>717.24660909858244</c:v>
                </c:pt>
                <c:pt idx="26">
                  <c:v>671.91875647896939</c:v>
                </c:pt>
                <c:pt idx="27">
                  <c:v>637.25628094632418</c:v>
                </c:pt>
                <c:pt idx="28">
                  <c:v>593.70599117453912</c:v>
                </c:pt>
                <c:pt idx="29">
                  <c:v>539.49032431578632</c:v>
                </c:pt>
                <c:pt idx="30">
                  <c:v>496.8288159679152</c:v>
                </c:pt>
                <c:pt idx="31">
                  <c:v>439.94680483742047</c:v>
                </c:pt>
                <c:pt idx="32">
                  <c:v>351.06866244602236</c:v>
                </c:pt>
                <c:pt idx="33">
                  <c:v>291.52030704378564</c:v>
                </c:pt>
                <c:pt idx="34">
                  <c:v>177.75628478279614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2-47E5-B83D-786613B528CE}"/>
            </c:ext>
          </c:extLst>
        </c:ser>
        <c:ser>
          <c:idx val="1"/>
          <c:order val="1"/>
          <c:tx>
            <c:v>elektryczna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'3rezonanse'!$I$63:$I$97</c:f>
              <c:numCache>
                <c:formatCode>General</c:formatCode>
                <c:ptCount val="35"/>
                <c:pt idx="0">
                  <c:v>352404</c:v>
                </c:pt>
                <c:pt idx="1">
                  <c:v>356733</c:v>
                </c:pt>
                <c:pt idx="2">
                  <c:v>358672</c:v>
                </c:pt>
                <c:pt idx="3">
                  <c:v>359572</c:v>
                </c:pt>
                <c:pt idx="4">
                  <c:v>360465</c:v>
                </c:pt>
                <c:pt idx="5">
                  <c:v>361056</c:v>
                </c:pt>
                <c:pt idx="6">
                  <c:v>361555</c:v>
                </c:pt>
                <c:pt idx="7">
                  <c:v>362030</c:v>
                </c:pt>
                <c:pt idx="8">
                  <c:v>362387</c:v>
                </c:pt>
                <c:pt idx="9">
                  <c:v>362652</c:v>
                </c:pt>
                <c:pt idx="10">
                  <c:v>363045</c:v>
                </c:pt>
                <c:pt idx="11">
                  <c:v>363510</c:v>
                </c:pt>
                <c:pt idx="12">
                  <c:v>367006</c:v>
                </c:pt>
                <c:pt idx="13">
                  <c:v>367823</c:v>
                </c:pt>
                <c:pt idx="14">
                  <c:v>368520</c:v>
                </c:pt>
                <c:pt idx="15">
                  <c:v>368995</c:v>
                </c:pt>
                <c:pt idx="16">
                  <c:v>370805</c:v>
                </c:pt>
                <c:pt idx="17">
                  <c:v>370427</c:v>
                </c:pt>
                <c:pt idx="18">
                  <c:v>370843</c:v>
                </c:pt>
                <c:pt idx="19">
                  <c:v>371392</c:v>
                </c:pt>
                <c:pt idx="20">
                  <c:v>371752</c:v>
                </c:pt>
                <c:pt idx="21">
                  <c:v>372176</c:v>
                </c:pt>
                <c:pt idx="22">
                  <c:v>372782</c:v>
                </c:pt>
                <c:pt idx="23">
                  <c:v>374158</c:v>
                </c:pt>
                <c:pt idx="24">
                  <c:v>374844</c:v>
                </c:pt>
                <c:pt idx="25">
                  <c:v>375170</c:v>
                </c:pt>
                <c:pt idx="26">
                  <c:v>375541</c:v>
                </c:pt>
                <c:pt idx="27">
                  <c:v>375837</c:v>
                </c:pt>
                <c:pt idx="28">
                  <c:v>376228</c:v>
                </c:pt>
                <c:pt idx="29">
                  <c:v>376655</c:v>
                </c:pt>
                <c:pt idx="30">
                  <c:v>377010</c:v>
                </c:pt>
                <c:pt idx="31">
                  <c:v>378094</c:v>
                </c:pt>
                <c:pt idx="32">
                  <c:v>380704</c:v>
                </c:pt>
                <c:pt idx="33">
                  <c:v>381868</c:v>
                </c:pt>
                <c:pt idx="34">
                  <c:v>383966</c:v>
                </c:pt>
              </c:numCache>
            </c:numRef>
          </c:xVal>
          <c:yVal>
            <c:numRef>
              <c:f>'3rezonanse'!$J$63:$J$97</c:f>
              <c:numCache>
                <c:formatCode>General</c:formatCode>
                <c:ptCount val="35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900</c:v>
                </c:pt>
                <c:pt idx="17">
                  <c:v>950</c:v>
                </c:pt>
                <c:pt idx="18">
                  <c:v>900</c:v>
                </c:pt>
                <c:pt idx="19">
                  <c:v>850</c:v>
                </c:pt>
                <c:pt idx="20">
                  <c:v>800</c:v>
                </c:pt>
                <c:pt idx="21">
                  <c:v>750</c:v>
                </c:pt>
                <c:pt idx="22">
                  <c:v>700</c:v>
                </c:pt>
                <c:pt idx="23">
                  <c:v>650</c:v>
                </c:pt>
                <c:pt idx="24">
                  <c:v>600</c:v>
                </c:pt>
                <c:pt idx="25">
                  <c:v>550</c:v>
                </c:pt>
                <c:pt idx="26">
                  <c:v>500</c:v>
                </c:pt>
                <c:pt idx="27">
                  <c:v>450</c:v>
                </c:pt>
                <c:pt idx="28">
                  <c:v>400</c:v>
                </c:pt>
                <c:pt idx="29">
                  <c:v>350</c:v>
                </c:pt>
                <c:pt idx="30">
                  <c:v>300</c:v>
                </c:pt>
                <c:pt idx="31">
                  <c:v>250</c:v>
                </c:pt>
                <c:pt idx="32">
                  <c:v>200</c:v>
                </c:pt>
                <c:pt idx="33">
                  <c:v>150</c:v>
                </c:pt>
                <c:pt idx="3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52-47E5-B83D-786613B52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365679"/>
        <c:axId val="1624343711"/>
      </c:scatterChart>
      <c:valAx>
        <c:axId val="16243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4343711"/>
        <c:crosses val="autoZero"/>
        <c:crossBetween val="midCat"/>
      </c:valAx>
      <c:valAx>
        <c:axId val="16243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436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188969</xdr:colOff>
      <xdr:row>38</xdr:row>
      <xdr:rowOff>1681</xdr:rowOff>
    </xdr:from>
    <xdr:to>
      <xdr:col>25</xdr:col>
      <xdr:colOff>442204</xdr:colOff>
      <xdr:row>52</xdr:row>
      <xdr:rowOff>185755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DD538-2329-EE2C-BEA7-AF23D54D7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292255</xdr:colOff>
      <xdr:row>22</xdr:row>
      <xdr:rowOff>82013</xdr:rowOff>
    </xdr:from>
    <xdr:to>
      <xdr:col>24</xdr:col>
      <xdr:colOff>545490</xdr:colOff>
      <xdr:row>37</xdr:row>
      <xdr:rowOff>70998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A02DBA-E5EF-3B66-4E6E-4CC425FE2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0</xdr:row>
      <xdr:rowOff>100012</xdr:rowOff>
    </xdr:from>
    <xdr:to>
      <xdr:col>19</xdr:col>
      <xdr:colOff>352425</xdr:colOff>
      <xdr:row>14</xdr:row>
      <xdr:rowOff>176212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917DC0C-802F-6DCB-6905-2FC2510E4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19</xdr:row>
      <xdr:rowOff>147637</xdr:rowOff>
    </xdr:from>
    <xdr:to>
      <xdr:col>19</xdr:col>
      <xdr:colOff>428625</xdr:colOff>
      <xdr:row>34</xdr:row>
      <xdr:rowOff>33337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AC40588-414D-5438-615C-583A45504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65</xdr:row>
      <xdr:rowOff>23812</xdr:rowOff>
    </xdr:from>
    <xdr:to>
      <xdr:col>20</xdr:col>
      <xdr:colOff>0</xdr:colOff>
      <xdr:row>79</xdr:row>
      <xdr:rowOff>100012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FA48D2D-A517-B07E-532A-CA0C78B20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ACB1-7A11-4243-9F19-93C43F882BE4}">
  <dimension ref="B2:AK78"/>
  <sheetViews>
    <sheetView tabSelected="1" zoomScale="83" zoomScaleNormal="100" workbookViewId="0">
      <selection activeCell="D4" sqref="D4"/>
    </sheetView>
  </sheetViews>
  <sheetFormatPr defaultRowHeight="15" x14ac:dyDescent="0.25"/>
  <cols>
    <col min="4" max="4" width="13.140625" bestFit="1" customWidth="1"/>
    <col min="10" max="10" width="16.5703125" bestFit="1" customWidth="1"/>
    <col min="11" max="11" width="9.42578125" customWidth="1"/>
  </cols>
  <sheetData>
    <row r="2" spans="2:37" x14ac:dyDescent="0.25">
      <c r="R2" s="8"/>
      <c r="S2" s="6" t="s">
        <v>16</v>
      </c>
      <c r="T2" s="7"/>
      <c r="U2" s="7"/>
      <c r="V2" s="7"/>
      <c r="W2" s="7"/>
      <c r="X2" s="7"/>
      <c r="Y2" s="7"/>
      <c r="Z2" s="7"/>
      <c r="AA2" s="7"/>
      <c r="AD2" t="s">
        <v>7</v>
      </c>
      <c r="AE2">
        <v>22</v>
      </c>
      <c r="AG2" t="s">
        <v>1</v>
      </c>
      <c r="AH2">
        <v>3.7999999999999999E-2</v>
      </c>
    </row>
    <row r="3" spans="2:37" x14ac:dyDescent="0.25">
      <c r="B3" s="1" t="s">
        <v>10</v>
      </c>
      <c r="C3" s="1" t="s">
        <v>15</v>
      </c>
      <c r="D3" s="1" t="s">
        <v>61</v>
      </c>
      <c r="E3" s="1" t="s">
        <v>14</v>
      </c>
      <c r="F3" s="1" t="s">
        <v>62</v>
      </c>
      <c r="G3" s="1" t="s">
        <v>13</v>
      </c>
      <c r="H3" s="1" t="s">
        <v>63</v>
      </c>
      <c r="I3" s="1" t="s">
        <v>64</v>
      </c>
      <c r="J3" s="1" t="s">
        <v>65</v>
      </c>
      <c r="K3" s="1" t="s">
        <v>11</v>
      </c>
      <c r="L3" s="1" t="s">
        <v>66</v>
      </c>
      <c r="M3" s="1"/>
      <c r="R3" s="8"/>
      <c r="S3" s="6">
        <v>1</v>
      </c>
      <c r="T3" s="7"/>
      <c r="U3" s="7"/>
      <c r="V3" s="7">
        <v>2</v>
      </c>
      <c r="W3" s="7"/>
      <c r="X3" s="7"/>
      <c r="Y3" s="7">
        <v>3</v>
      </c>
      <c r="Z3" s="7"/>
      <c r="AA3" s="7"/>
      <c r="AG3" t="s">
        <v>2</v>
      </c>
      <c r="AH3">
        <v>340000</v>
      </c>
    </row>
    <row r="4" spans="2:37" x14ac:dyDescent="0.25">
      <c r="B4">
        <v>1</v>
      </c>
      <c r="C4" s="4">
        <v>298133</v>
      </c>
      <c r="D4">
        <f>M19</f>
        <v>0</v>
      </c>
      <c r="E4">
        <v>15</v>
      </c>
      <c r="G4">
        <v>3.4</v>
      </c>
      <c r="I4">
        <v>200</v>
      </c>
      <c r="K4">
        <f>AE$10*G4</f>
        <v>30.218568413075342</v>
      </c>
      <c r="R4" s="3" t="s">
        <v>14</v>
      </c>
      <c r="S4" s="2" t="s">
        <v>17</v>
      </c>
      <c r="T4" s="2" t="s">
        <v>13</v>
      </c>
      <c r="U4" s="2" t="s">
        <v>11</v>
      </c>
      <c r="V4" s="2" t="s">
        <v>17</v>
      </c>
      <c r="W4" s="2" t="s">
        <v>13</v>
      </c>
      <c r="X4" s="2" t="s">
        <v>11</v>
      </c>
      <c r="Y4" s="2" t="s">
        <v>17</v>
      </c>
      <c r="Z4" s="2" t="s">
        <v>13</v>
      </c>
      <c r="AA4" s="2" t="s">
        <v>11</v>
      </c>
      <c r="AD4" t="s">
        <v>0</v>
      </c>
      <c r="AE4">
        <f>AH2^2*AH3/(4*AH4)</f>
        <v>8.2466723274796677E-2</v>
      </c>
      <c r="AG4" t="s">
        <v>3</v>
      </c>
      <c r="AH4">
        <f>SUM(AK7:AK12)</f>
        <v>1488.3579112389878</v>
      </c>
    </row>
    <row r="5" spans="2:37" x14ac:dyDescent="0.25">
      <c r="B5">
        <v>2</v>
      </c>
      <c r="C5" s="4">
        <v>303573</v>
      </c>
      <c r="E5">
        <v>15</v>
      </c>
      <c r="G5">
        <v>4.9000000000000004</v>
      </c>
      <c r="I5">
        <v>250</v>
      </c>
      <c r="K5">
        <f>AE$10*G5</f>
        <v>43.55028977178506</v>
      </c>
      <c r="R5" s="2">
        <v>16</v>
      </c>
      <c r="S5" s="2">
        <v>510</v>
      </c>
      <c r="T5" s="2" t="s">
        <v>18</v>
      </c>
      <c r="U5" s="2"/>
      <c r="V5" s="2">
        <v>1160</v>
      </c>
      <c r="W5" s="2">
        <v>65</v>
      </c>
      <c r="X5" s="2"/>
      <c r="Y5" s="2">
        <v>1010</v>
      </c>
      <c r="Z5" s="2" t="s">
        <v>46</v>
      </c>
      <c r="AA5" s="2"/>
    </row>
    <row r="6" spans="2:37" x14ac:dyDescent="0.25">
      <c r="B6">
        <v>3</v>
      </c>
      <c r="C6" s="4">
        <v>306354</v>
      </c>
      <c r="E6">
        <v>15</v>
      </c>
      <c r="G6">
        <v>7.5</v>
      </c>
      <c r="I6">
        <v>300</v>
      </c>
      <c r="K6">
        <f>AE$10*G6</f>
        <v>66.658606793548557</v>
      </c>
      <c r="R6" s="2">
        <v>15</v>
      </c>
      <c r="S6" s="2">
        <v>480</v>
      </c>
      <c r="T6" s="2" t="s">
        <v>19</v>
      </c>
      <c r="U6" s="2"/>
      <c r="V6" s="2">
        <v>1000</v>
      </c>
      <c r="W6" s="2" t="s">
        <v>34</v>
      </c>
      <c r="X6" s="2"/>
      <c r="Y6" s="2">
        <v>880</v>
      </c>
      <c r="Z6" s="2" t="s">
        <v>47</v>
      </c>
      <c r="AA6" s="2"/>
      <c r="AI6" t="s">
        <v>4</v>
      </c>
      <c r="AJ6" t="s">
        <v>5</v>
      </c>
      <c r="AK6" t="s">
        <v>6</v>
      </c>
    </row>
    <row r="7" spans="2:37" x14ac:dyDescent="0.25">
      <c r="B7">
        <v>4</v>
      </c>
      <c r="C7" s="4">
        <v>309153</v>
      </c>
      <c r="E7">
        <v>15</v>
      </c>
      <c r="G7">
        <v>9.6</v>
      </c>
      <c r="I7">
        <v>350</v>
      </c>
      <c r="K7">
        <f>AE$10*G7</f>
        <v>85.32301669574214</v>
      </c>
      <c r="R7" s="2">
        <v>14</v>
      </c>
      <c r="S7" s="2">
        <v>400</v>
      </c>
      <c r="T7" s="2" t="s">
        <v>20</v>
      </c>
      <c r="U7" s="2"/>
      <c r="V7" s="2">
        <v>720</v>
      </c>
      <c r="W7" s="2">
        <v>49</v>
      </c>
      <c r="X7" s="2"/>
      <c r="Y7" s="2">
        <v>700</v>
      </c>
      <c r="Z7" s="2" t="s">
        <v>48</v>
      </c>
      <c r="AA7" s="2"/>
      <c r="AI7">
        <v>0</v>
      </c>
      <c r="AJ7">
        <v>1402.385</v>
      </c>
      <c r="AK7">
        <f>AJ7*AE$2^AI7</f>
        <v>1402.385</v>
      </c>
    </row>
    <row r="8" spans="2:37" x14ac:dyDescent="0.25">
      <c r="B8">
        <v>5</v>
      </c>
      <c r="C8" s="4">
        <v>310760</v>
      </c>
      <c r="E8">
        <v>15</v>
      </c>
      <c r="G8">
        <v>14</v>
      </c>
      <c r="I8">
        <v>400</v>
      </c>
      <c r="K8">
        <f>AE$10*G8</f>
        <v>124.4293993479573</v>
      </c>
      <c r="R8" s="2">
        <v>13</v>
      </c>
      <c r="S8" s="2">
        <v>310</v>
      </c>
      <c r="T8" s="2" t="s">
        <v>21</v>
      </c>
      <c r="U8" s="2"/>
      <c r="V8" s="2">
        <v>710</v>
      </c>
      <c r="W8" s="2" t="s">
        <v>35</v>
      </c>
      <c r="X8" s="2"/>
      <c r="Y8" s="2">
        <v>600</v>
      </c>
      <c r="Z8" s="2" t="s">
        <v>49</v>
      </c>
      <c r="AA8" s="2"/>
      <c r="AI8">
        <v>1</v>
      </c>
      <c r="AJ8">
        <v>5.0388130000000002</v>
      </c>
      <c r="AK8">
        <f>AJ8*AE$2^AI8</f>
        <v>110.853886</v>
      </c>
    </row>
    <row r="9" spans="2:37" x14ac:dyDescent="0.25">
      <c r="B9">
        <v>6</v>
      </c>
      <c r="C9" s="4">
        <v>311662</v>
      </c>
      <c r="E9">
        <v>15.1</v>
      </c>
      <c r="G9">
        <v>18</v>
      </c>
      <c r="I9">
        <v>450</v>
      </c>
      <c r="K9">
        <f>AE$10*G9</f>
        <v>159.98065630451651</v>
      </c>
      <c r="R9" s="2">
        <v>12</v>
      </c>
      <c r="S9" s="2">
        <v>250</v>
      </c>
      <c r="T9" s="2" t="s">
        <v>22</v>
      </c>
      <c r="U9" s="2"/>
      <c r="V9" s="2">
        <v>590</v>
      </c>
      <c r="W9" s="2">
        <v>37</v>
      </c>
      <c r="X9" s="2"/>
      <c r="Y9" s="2">
        <v>490</v>
      </c>
      <c r="Z9" s="2" t="s">
        <v>50</v>
      </c>
      <c r="AA9" s="2"/>
      <c r="AD9" t="s">
        <v>8</v>
      </c>
      <c r="AE9" t="s">
        <v>9</v>
      </c>
      <c r="AI9">
        <v>2</v>
      </c>
      <c r="AJ9">
        <f>-5.799136*10^-2</f>
        <v>-5.7991359999999999E-2</v>
      </c>
      <c r="AK9">
        <f>AJ9*AE$2^AI9</f>
        <v>-28.067818240000001</v>
      </c>
    </row>
    <row r="10" spans="2:37" x14ac:dyDescent="0.25">
      <c r="B10">
        <v>7</v>
      </c>
      <c r="C10" s="4">
        <v>312866</v>
      </c>
      <c r="E10">
        <v>15.1</v>
      </c>
      <c r="G10">
        <v>23.3</v>
      </c>
      <c r="I10" s="9">
        <v>500</v>
      </c>
      <c r="K10">
        <f>AE$10*G10</f>
        <v>207.08607177195751</v>
      </c>
      <c r="R10" s="2">
        <v>11</v>
      </c>
      <c r="S10" s="2">
        <v>200</v>
      </c>
      <c r="T10" s="2" t="s">
        <v>23</v>
      </c>
      <c r="U10" s="2"/>
      <c r="V10" s="2">
        <v>480</v>
      </c>
      <c r="W10" s="2" t="s">
        <v>36</v>
      </c>
      <c r="X10" s="2"/>
      <c r="Y10" s="2">
        <v>400</v>
      </c>
      <c r="Z10" s="2" t="s">
        <v>51</v>
      </c>
      <c r="AA10" s="2"/>
      <c r="AD10">
        <f>9.81*AH4/2/COS(RADIANS((25)))^2</f>
        <v>8887.8142391398069</v>
      </c>
      <c r="AE10">
        <f>AD10/1000</f>
        <v>8.8878142391398072</v>
      </c>
      <c r="AI10">
        <v>3</v>
      </c>
      <c r="AJ10">
        <f>3.287156*10^-4</f>
        <v>3.2871560000000003E-4</v>
      </c>
      <c r="AK10">
        <f>AJ10*AE$2^AI10</f>
        <v>3.5001637088000002</v>
      </c>
    </row>
    <row r="11" spans="2:37" x14ac:dyDescent="0.25">
      <c r="B11">
        <v>8</v>
      </c>
      <c r="C11" s="4">
        <v>315484</v>
      </c>
      <c r="E11">
        <v>15</v>
      </c>
      <c r="G11">
        <v>34.200000000000003</v>
      </c>
      <c r="I11">
        <v>450</v>
      </c>
      <c r="K11">
        <f>AE$10*G11</f>
        <v>303.96324697858142</v>
      </c>
      <c r="R11" s="2">
        <v>10</v>
      </c>
      <c r="S11" s="2">
        <v>150</v>
      </c>
      <c r="T11" s="2" t="s">
        <v>24</v>
      </c>
      <c r="U11" s="2"/>
      <c r="V11" s="2">
        <v>390</v>
      </c>
      <c r="W11" s="2" t="s">
        <v>37</v>
      </c>
      <c r="X11" s="2"/>
      <c r="Y11" s="2">
        <v>310</v>
      </c>
      <c r="Z11" s="2" t="s">
        <v>52</v>
      </c>
      <c r="AA11" s="2"/>
      <c r="AI11">
        <v>4</v>
      </c>
      <c r="AJ11">
        <f>-1.398845*10^-6</f>
        <v>-1.3988449999999998E-6</v>
      </c>
      <c r="AK11">
        <f>AJ11*AE$2^AI11</f>
        <v>-0.32768783431999998</v>
      </c>
    </row>
    <row r="12" spans="2:37" x14ac:dyDescent="0.25">
      <c r="B12">
        <v>9</v>
      </c>
      <c r="C12" s="4">
        <v>315924</v>
      </c>
      <c r="E12">
        <v>15</v>
      </c>
      <c r="G12">
        <v>27.3</v>
      </c>
      <c r="I12">
        <v>400</v>
      </c>
      <c r="K12">
        <f>AE$10*G12</f>
        <v>242.63732872851674</v>
      </c>
      <c r="R12" s="2">
        <v>9</v>
      </c>
      <c r="S12" s="2">
        <v>100</v>
      </c>
      <c r="T12" s="2" t="s">
        <v>25</v>
      </c>
      <c r="U12" s="2"/>
      <c r="V12" s="2">
        <v>300</v>
      </c>
      <c r="W12" s="2" t="s">
        <v>38</v>
      </c>
      <c r="X12" s="2"/>
      <c r="Y12" s="2">
        <v>230</v>
      </c>
      <c r="Z12" s="2" t="s">
        <v>53</v>
      </c>
      <c r="AA12" s="2"/>
      <c r="AI12">
        <v>5</v>
      </c>
      <c r="AJ12">
        <f>2.78786*10^-9</f>
        <v>2.7878599999999999E-9</v>
      </c>
      <c r="AK12">
        <f>AJ12*AE$2^AI12</f>
        <v>1.4367604507519999E-2</v>
      </c>
    </row>
    <row r="13" spans="2:37" x14ac:dyDescent="0.25">
      <c r="B13">
        <v>10</v>
      </c>
      <c r="C13" s="4">
        <v>316342</v>
      </c>
      <c r="E13">
        <v>15</v>
      </c>
      <c r="G13">
        <v>20.399999999999999</v>
      </c>
      <c r="I13">
        <v>350</v>
      </c>
      <c r="K13">
        <f>AE$10*G13</f>
        <v>181.31141047845205</v>
      </c>
      <c r="R13" s="2">
        <v>8</v>
      </c>
      <c r="S13" s="2">
        <v>80</v>
      </c>
      <c r="T13" s="2" t="s">
        <v>26</v>
      </c>
      <c r="U13" s="2"/>
      <c r="V13" s="2">
        <v>200</v>
      </c>
      <c r="W13" s="2" t="s">
        <v>39</v>
      </c>
      <c r="X13" s="2"/>
      <c r="Y13" s="2">
        <v>180</v>
      </c>
      <c r="Z13" s="2" t="s">
        <v>54</v>
      </c>
      <c r="AA13" s="2"/>
    </row>
    <row r="14" spans="2:37" x14ac:dyDescent="0.25">
      <c r="B14">
        <v>11</v>
      </c>
      <c r="C14" s="4">
        <v>317422</v>
      </c>
      <c r="E14">
        <v>15</v>
      </c>
      <c r="G14">
        <v>10.6</v>
      </c>
      <c r="I14" s="10">
        <v>300</v>
      </c>
      <c r="K14">
        <f>AE$10*G14</f>
        <v>94.210830934881955</v>
      </c>
      <c r="R14" s="2">
        <v>7</v>
      </c>
      <c r="S14" s="2">
        <v>50</v>
      </c>
      <c r="T14" s="2" t="s">
        <v>27</v>
      </c>
      <c r="U14" s="2"/>
      <c r="V14" s="2">
        <v>150</v>
      </c>
      <c r="W14" s="2" t="s">
        <v>41</v>
      </c>
      <c r="X14" s="2"/>
      <c r="Y14" s="2">
        <v>100</v>
      </c>
      <c r="Z14" s="2" t="s">
        <v>55</v>
      </c>
      <c r="AA14" s="2"/>
    </row>
    <row r="15" spans="2:37" x14ac:dyDescent="0.25">
      <c r="B15">
        <v>12</v>
      </c>
      <c r="C15" s="4">
        <v>325969</v>
      </c>
      <c r="E15">
        <v>15</v>
      </c>
      <c r="G15">
        <v>9</v>
      </c>
      <c r="I15">
        <v>350</v>
      </c>
      <c r="K15">
        <f>AE$10*G15</f>
        <v>79.990328152258257</v>
      </c>
      <c r="R15" s="2">
        <v>6</v>
      </c>
      <c r="S15" s="2">
        <v>10</v>
      </c>
      <c r="T15" s="2" t="s">
        <v>28</v>
      </c>
      <c r="U15" s="2"/>
      <c r="V15" s="2">
        <v>80</v>
      </c>
      <c r="W15" s="2" t="s">
        <v>40</v>
      </c>
      <c r="X15" s="2"/>
      <c r="Y15" s="2">
        <v>60</v>
      </c>
      <c r="Z15" s="2" t="s">
        <v>56</v>
      </c>
      <c r="AA15" s="2"/>
    </row>
    <row r="16" spans="2:37" x14ac:dyDescent="0.25">
      <c r="B16">
        <v>13</v>
      </c>
      <c r="C16" s="4">
        <v>329043</v>
      </c>
      <c r="E16">
        <v>15.1</v>
      </c>
      <c r="G16">
        <v>11.4</v>
      </c>
      <c r="I16">
        <v>400</v>
      </c>
      <c r="K16">
        <f>AE$10*G16</f>
        <v>101.3210823261938</v>
      </c>
      <c r="R16" s="2">
        <v>5</v>
      </c>
      <c r="S16" s="2">
        <v>0</v>
      </c>
      <c r="T16" s="2" t="s">
        <v>29</v>
      </c>
      <c r="U16" s="2"/>
      <c r="V16" s="2">
        <v>20</v>
      </c>
      <c r="W16" s="2" t="s">
        <v>42</v>
      </c>
      <c r="X16" s="2"/>
      <c r="Y16" s="2">
        <v>10</v>
      </c>
      <c r="Z16" s="2" t="s">
        <v>57</v>
      </c>
      <c r="AA16" s="2"/>
    </row>
    <row r="17" spans="2:27" x14ac:dyDescent="0.25">
      <c r="B17">
        <v>14</v>
      </c>
      <c r="C17" s="4">
        <v>330381</v>
      </c>
      <c r="E17">
        <v>15.1</v>
      </c>
      <c r="G17">
        <v>12.4</v>
      </c>
      <c r="I17">
        <v>450</v>
      </c>
      <c r="K17">
        <f>AE$10*G17</f>
        <v>110.20889656533362</v>
      </c>
      <c r="R17" s="2">
        <v>4</v>
      </c>
      <c r="S17" s="2">
        <v>0</v>
      </c>
      <c r="T17" s="2" t="s">
        <v>31</v>
      </c>
      <c r="U17" s="2"/>
      <c r="V17" s="2">
        <v>0</v>
      </c>
      <c r="W17" s="2" t="s">
        <v>43</v>
      </c>
      <c r="X17" s="2"/>
      <c r="Y17" s="2">
        <v>0</v>
      </c>
      <c r="Z17" s="2" t="s">
        <v>58</v>
      </c>
      <c r="AA17" s="2"/>
    </row>
    <row r="18" spans="2:27" x14ac:dyDescent="0.25">
      <c r="B18">
        <v>15</v>
      </c>
      <c r="C18">
        <v>331900</v>
      </c>
      <c r="E18">
        <v>15.1</v>
      </c>
      <c r="G18">
        <v>16.3</v>
      </c>
      <c r="I18">
        <v>500</v>
      </c>
      <c r="K18">
        <f>AE$10*G18</f>
        <v>144.87137209797885</v>
      </c>
      <c r="R18" s="2">
        <v>3</v>
      </c>
      <c r="S18" s="2">
        <v>0</v>
      </c>
      <c r="T18" s="2" t="s">
        <v>32</v>
      </c>
      <c r="U18" s="2"/>
      <c r="V18" s="2">
        <v>0</v>
      </c>
      <c r="W18" s="2" t="s">
        <v>44</v>
      </c>
      <c r="X18" s="2"/>
      <c r="Y18" s="2">
        <v>0</v>
      </c>
      <c r="Z18" s="2" t="s">
        <v>43</v>
      </c>
      <c r="AA18" s="2"/>
    </row>
    <row r="19" spans="2:27" x14ac:dyDescent="0.25">
      <c r="B19">
        <v>16</v>
      </c>
      <c r="C19" s="4">
        <v>332604</v>
      </c>
      <c r="E19">
        <v>15.1</v>
      </c>
      <c r="G19">
        <v>19.7</v>
      </c>
      <c r="I19">
        <v>550</v>
      </c>
      <c r="K19">
        <f>AE$10*G19</f>
        <v>175.08994051105421</v>
      </c>
      <c r="R19" s="2">
        <v>2</v>
      </c>
      <c r="S19" s="2">
        <v>0</v>
      </c>
      <c r="T19" s="2" t="s">
        <v>33</v>
      </c>
      <c r="U19" s="2"/>
      <c r="V19" s="2">
        <v>0</v>
      </c>
      <c r="W19" s="2" t="s">
        <v>30</v>
      </c>
      <c r="X19" s="2"/>
      <c r="Y19" s="2">
        <v>0</v>
      </c>
      <c r="Z19" s="2" t="s">
        <v>59</v>
      </c>
      <c r="AA19" s="2"/>
    </row>
    <row r="20" spans="2:27" x14ac:dyDescent="0.25">
      <c r="B20">
        <v>17</v>
      </c>
      <c r="C20" s="4">
        <v>333274</v>
      </c>
      <c r="E20">
        <v>15</v>
      </c>
      <c r="G20">
        <v>23.3</v>
      </c>
      <c r="I20">
        <v>600</v>
      </c>
      <c r="K20">
        <f>AE$10*G20</f>
        <v>207.08607177195751</v>
      </c>
      <c r="R20" s="5">
        <v>1</v>
      </c>
      <c r="S20" s="5">
        <v>0</v>
      </c>
      <c r="T20" s="5" t="s">
        <v>30</v>
      </c>
      <c r="V20" s="5">
        <v>0</v>
      </c>
      <c r="W20" s="5" t="s">
        <v>45</v>
      </c>
      <c r="Y20" s="5">
        <v>0</v>
      </c>
      <c r="Z20" s="5" t="s">
        <v>60</v>
      </c>
    </row>
    <row r="21" spans="2:27" x14ac:dyDescent="0.25">
      <c r="B21">
        <v>18</v>
      </c>
      <c r="C21" s="4">
        <v>334461</v>
      </c>
      <c r="E21">
        <v>15</v>
      </c>
      <c r="G21">
        <v>27.8</v>
      </c>
      <c r="I21">
        <v>650</v>
      </c>
      <c r="K21">
        <f>AE$10*G21</f>
        <v>247.08123584808664</v>
      </c>
    </row>
    <row r="22" spans="2:27" x14ac:dyDescent="0.25">
      <c r="B22">
        <v>19</v>
      </c>
      <c r="C22" s="4">
        <v>335354</v>
      </c>
      <c r="E22">
        <v>15</v>
      </c>
      <c r="G22">
        <v>30.4</v>
      </c>
      <c r="I22">
        <v>700</v>
      </c>
      <c r="K22">
        <f>AE$10*G22</f>
        <v>270.1895528698501</v>
      </c>
    </row>
    <row r="23" spans="2:27" x14ac:dyDescent="0.25">
      <c r="B23">
        <v>20</v>
      </c>
      <c r="C23" s="4">
        <v>335941</v>
      </c>
      <c r="E23">
        <v>15</v>
      </c>
      <c r="G23">
        <v>32.200000000000003</v>
      </c>
      <c r="I23">
        <v>750</v>
      </c>
      <c r="K23">
        <f>AE$10*G23</f>
        <v>286.18761850030182</v>
      </c>
    </row>
    <row r="24" spans="2:27" x14ac:dyDescent="0.25">
      <c r="B24">
        <v>21</v>
      </c>
      <c r="C24" s="4">
        <v>336464</v>
      </c>
      <c r="E24">
        <v>15</v>
      </c>
      <c r="G24">
        <v>34</v>
      </c>
      <c r="I24">
        <v>800</v>
      </c>
      <c r="K24">
        <f>AE$10*G24</f>
        <v>302.18568413075343</v>
      </c>
    </row>
    <row r="25" spans="2:27" x14ac:dyDescent="0.25">
      <c r="B25">
        <v>22</v>
      </c>
      <c r="C25" s="4">
        <v>336842</v>
      </c>
      <c r="E25">
        <v>15</v>
      </c>
      <c r="G25">
        <v>35.799999999999997</v>
      </c>
      <c r="I25">
        <v>850</v>
      </c>
      <c r="K25">
        <f>AE$10*G25</f>
        <v>318.18374976120509</v>
      </c>
    </row>
    <row r="26" spans="2:27" x14ac:dyDescent="0.25">
      <c r="B26">
        <v>23</v>
      </c>
      <c r="C26" s="4">
        <v>337262</v>
      </c>
      <c r="E26">
        <v>15</v>
      </c>
      <c r="G26">
        <v>38.6</v>
      </c>
      <c r="I26">
        <v>900</v>
      </c>
      <c r="K26">
        <f>AE$10*G26</f>
        <v>343.06962963079656</v>
      </c>
    </row>
    <row r="27" spans="2:27" x14ac:dyDescent="0.25">
      <c r="B27">
        <v>24</v>
      </c>
      <c r="C27" s="4">
        <v>337525</v>
      </c>
      <c r="E27">
        <v>15</v>
      </c>
      <c r="G27">
        <v>40.5</v>
      </c>
      <c r="I27">
        <v>950</v>
      </c>
      <c r="K27">
        <f>AE$10*G27</f>
        <v>359.95647668516222</v>
      </c>
    </row>
    <row r="28" spans="2:27" x14ac:dyDescent="0.25">
      <c r="B28">
        <v>25</v>
      </c>
      <c r="C28" s="4">
        <v>338042</v>
      </c>
      <c r="E28">
        <v>15</v>
      </c>
      <c r="G28">
        <v>44.2</v>
      </c>
      <c r="I28" s="9">
        <v>1000</v>
      </c>
      <c r="K28">
        <f>AE$10*G28</f>
        <v>392.84138936997948</v>
      </c>
    </row>
    <row r="29" spans="2:27" x14ac:dyDescent="0.25">
      <c r="B29">
        <v>26</v>
      </c>
      <c r="C29" s="4">
        <v>340236</v>
      </c>
      <c r="E29">
        <v>14.5</v>
      </c>
      <c r="G29">
        <v>52.8</v>
      </c>
      <c r="I29">
        <v>950</v>
      </c>
      <c r="K29">
        <f>AE$10*G29</f>
        <v>469.27659182658181</v>
      </c>
    </row>
    <row r="30" spans="2:27" x14ac:dyDescent="0.25">
      <c r="B30">
        <v>27</v>
      </c>
      <c r="C30" s="4">
        <v>340702</v>
      </c>
      <c r="E30">
        <v>14.5</v>
      </c>
      <c r="G30">
        <v>51.8</v>
      </c>
      <c r="I30">
        <v>900</v>
      </c>
      <c r="K30">
        <f>AE$10*G30</f>
        <v>460.38877758744201</v>
      </c>
    </row>
    <row r="31" spans="2:27" x14ac:dyDescent="0.25">
      <c r="B31">
        <v>28</v>
      </c>
      <c r="C31" s="4">
        <v>341276</v>
      </c>
      <c r="E31">
        <v>14.5</v>
      </c>
      <c r="G31">
        <v>49.4</v>
      </c>
      <c r="I31">
        <v>850</v>
      </c>
      <c r="K31">
        <f>AE$10*G31</f>
        <v>439.05802341350648</v>
      </c>
    </row>
    <row r="32" spans="2:27" x14ac:dyDescent="0.25">
      <c r="B32">
        <v>29</v>
      </c>
      <c r="C32" s="4">
        <v>342393</v>
      </c>
      <c r="E32">
        <v>14.5</v>
      </c>
      <c r="G32">
        <v>44.1</v>
      </c>
      <c r="I32">
        <v>800</v>
      </c>
      <c r="K32">
        <f>AE$10*G32</f>
        <v>391.95260794606548</v>
      </c>
    </row>
    <row r="33" spans="2:11" x14ac:dyDescent="0.25">
      <c r="B33">
        <v>30</v>
      </c>
      <c r="C33" s="4">
        <v>342812</v>
      </c>
      <c r="E33">
        <v>14.5</v>
      </c>
      <c r="G33">
        <v>40.5</v>
      </c>
      <c r="I33">
        <v>750</v>
      </c>
      <c r="K33">
        <f>AE$10*G33</f>
        <v>359.95647668516222</v>
      </c>
    </row>
    <row r="34" spans="2:11" x14ac:dyDescent="0.25">
      <c r="B34">
        <v>31</v>
      </c>
      <c r="C34" s="4">
        <v>343252</v>
      </c>
      <c r="E34">
        <v>14.5</v>
      </c>
      <c r="G34">
        <v>36.5</v>
      </c>
      <c r="I34">
        <v>700</v>
      </c>
      <c r="K34">
        <f>AE$10*G34</f>
        <v>324.40521972860296</v>
      </c>
    </row>
    <row r="35" spans="2:11" x14ac:dyDescent="0.25">
      <c r="B35">
        <v>32</v>
      </c>
      <c r="C35">
        <v>343560</v>
      </c>
      <c r="E35">
        <v>14.5</v>
      </c>
      <c r="G35">
        <v>33.5</v>
      </c>
      <c r="I35">
        <v>650</v>
      </c>
      <c r="K35">
        <f>AE$10*G35</f>
        <v>297.74177701118356</v>
      </c>
    </row>
    <row r="36" spans="2:11" x14ac:dyDescent="0.25">
      <c r="B36">
        <v>33</v>
      </c>
      <c r="C36" s="4">
        <v>343932</v>
      </c>
      <c r="E36">
        <v>14.5</v>
      </c>
      <c r="G36">
        <v>30</v>
      </c>
      <c r="I36">
        <v>600</v>
      </c>
      <c r="K36">
        <f>AE$10*G36</f>
        <v>266.63442717419423</v>
      </c>
    </row>
    <row r="37" spans="2:11" x14ac:dyDescent="0.25">
      <c r="B37">
        <v>34</v>
      </c>
      <c r="C37" s="4">
        <v>344278</v>
      </c>
      <c r="E37">
        <v>14.5</v>
      </c>
      <c r="G37">
        <v>27.5</v>
      </c>
      <c r="I37">
        <v>550</v>
      </c>
      <c r="K37">
        <f>AE$10*G37</f>
        <v>244.4148915763447</v>
      </c>
    </row>
    <row r="38" spans="2:11" x14ac:dyDescent="0.25">
      <c r="B38">
        <v>35</v>
      </c>
      <c r="C38" s="4">
        <v>344694</v>
      </c>
      <c r="E38">
        <v>14.5</v>
      </c>
      <c r="G38">
        <v>24.9</v>
      </c>
      <c r="I38">
        <v>500</v>
      </c>
      <c r="K38">
        <f>AE$10*G38</f>
        <v>221.30657455458118</v>
      </c>
    </row>
    <row r="39" spans="2:11" x14ac:dyDescent="0.25">
      <c r="B39">
        <v>36</v>
      </c>
      <c r="C39" s="4">
        <v>344974</v>
      </c>
      <c r="E39">
        <v>14.7</v>
      </c>
      <c r="G39">
        <v>23.3</v>
      </c>
      <c r="I39">
        <v>450</v>
      </c>
      <c r="K39">
        <f>AE$10*G39</f>
        <v>207.08607177195751</v>
      </c>
    </row>
    <row r="40" spans="2:11" x14ac:dyDescent="0.25">
      <c r="B40">
        <v>37</v>
      </c>
      <c r="C40" s="4">
        <v>345493</v>
      </c>
      <c r="E40">
        <v>14.8</v>
      </c>
      <c r="G40">
        <v>20.399999999999999</v>
      </c>
      <c r="I40">
        <v>400</v>
      </c>
      <c r="K40">
        <f>AE$10*G40</f>
        <v>181.31141047845205</v>
      </c>
    </row>
    <row r="41" spans="2:11" x14ac:dyDescent="0.25">
      <c r="B41">
        <v>38</v>
      </c>
      <c r="C41" s="4">
        <v>345794</v>
      </c>
      <c r="E41">
        <v>14.9</v>
      </c>
      <c r="G41">
        <v>19</v>
      </c>
      <c r="I41">
        <v>350</v>
      </c>
      <c r="K41">
        <f>AE$10*G41</f>
        <v>168.86847054365634</v>
      </c>
    </row>
    <row r="42" spans="2:11" x14ac:dyDescent="0.25">
      <c r="B42">
        <v>39</v>
      </c>
      <c r="C42" s="4">
        <v>346599</v>
      </c>
      <c r="E42">
        <v>15</v>
      </c>
      <c r="G42">
        <v>15.2</v>
      </c>
      <c r="I42">
        <v>300</v>
      </c>
      <c r="K42">
        <f>AE$10*G42</f>
        <v>135.09477643492505</v>
      </c>
    </row>
    <row r="43" spans="2:11" x14ac:dyDescent="0.25">
      <c r="B43">
        <v>40</v>
      </c>
      <c r="C43" s="4">
        <v>347485</v>
      </c>
      <c r="E43">
        <v>15</v>
      </c>
      <c r="G43">
        <v>12</v>
      </c>
      <c r="I43">
        <v>250</v>
      </c>
      <c r="K43">
        <f>AE$10*G43</f>
        <v>106.65377086967769</v>
      </c>
    </row>
    <row r="44" spans="2:11" x14ac:dyDescent="0.25">
      <c r="B44">
        <v>41</v>
      </c>
      <c r="C44" s="4">
        <v>349223</v>
      </c>
      <c r="E44">
        <v>15</v>
      </c>
      <c r="G44">
        <v>5.2</v>
      </c>
      <c r="I44" s="10">
        <v>200</v>
      </c>
      <c r="K44">
        <f>AE$10*G44</f>
        <v>46.216634043527002</v>
      </c>
    </row>
    <row r="45" spans="2:11" x14ac:dyDescent="0.25">
      <c r="B45">
        <v>42</v>
      </c>
      <c r="C45" s="4">
        <v>353552</v>
      </c>
      <c r="E45">
        <v>15.2</v>
      </c>
      <c r="G45">
        <v>4.7</v>
      </c>
      <c r="I45">
        <v>250</v>
      </c>
      <c r="K45">
        <f>AE$10*G45</f>
        <v>41.772726923957094</v>
      </c>
    </row>
    <row r="46" spans="2:11" x14ac:dyDescent="0.25">
      <c r="B46">
        <v>43</v>
      </c>
      <c r="C46" s="4">
        <v>355491</v>
      </c>
      <c r="E46">
        <v>15.3</v>
      </c>
      <c r="G46">
        <v>8.1</v>
      </c>
      <c r="I46">
        <v>300</v>
      </c>
      <c r="K46">
        <f>AE$10*G46</f>
        <v>71.99129533703244</v>
      </c>
    </row>
    <row r="47" spans="2:11" x14ac:dyDescent="0.25">
      <c r="B47">
        <v>44</v>
      </c>
      <c r="C47" s="4">
        <v>356391</v>
      </c>
      <c r="E47">
        <v>15.3</v>
      </c>
      <c r="G47">
        <v>10.7</v>
      </c>
      <c r="I47">
        <v>350</v>
      </c>
      <c r="K47">
        <f>AE$10*G47</f>
        <v>95.099612358795937</v>
      </c>
    </row>
    <row r="48" spans="2:11" x14ac:dyDescent="0.25">
      <c r="B48">
        <v>45</v>
      </c>
      <c r="C48" s="4">
        <v>357284</v>
      </c>
      <c r="E48">
        <v>15.4</v>
      </c>
      <c r="G48">
        <v>13.8</v>
      </c>
      <c r="I48">
        <v>400</v>
      </c>
      <c r="K48">
        <f>AE$10*G48</f>
        <v>122.65183650012935</v>
      </c>
    </row>
    <row r="49" spans="2:11" x14ac:dyDescent="0.25">
      <c r="B49">
        <v>46</v>
      </c>
      <c r="C49" s="4">
        <v>357875</v>
      </c>
      <c r="E49">
        <v>15.4</v>
      </c>
      <c r="G49">
        <v>16.3</v>
      </c>
      <c r="I49">
        <v>450</v>
      </c>
      <c r="K49">
        <f>AE$10*G49</f>
        <v>144.87137209797885</v>
      </c>
    </row>
    <row r="50" spans="2:11" x14ac:dyDescent="0.25">
      <c r="B50">
        <v>47</v>
      </c>
      <c r="C50" s="4">
        <v>358374</v>
      </c>
      <c r="E50">
        <v>15.4</v>
      </c>
      <c r="G50">
        <v>19.2</v>
      </c>
      <c r="I50">
        <v>500</v>
      </c>
      <c r="K50">
        <f>AE$10*G50</f>
        <v>170.64603339148428</v>
      </c>
    </row>
    <row r="51" spans="2:11" x14ac:dyDescent="0.25">
      <c r="B51">
        <v>48</v>
      </c>
      <c r="C51" s="4">
        <v>358849</v>
      </c>
      <c r="E51">
        <v>15.1</v>
      </c>
      <c r="G51">
        <v>23</v>
      </c>
      <c r="I51">
        <v>550</v>
      </c>
      <c r="K51">
        <f>AE$10*G51</f>
        <v>204.41972750021557</v>
      </c>
    </row>
    <row r="52" spans="2:11" x14ac:dyDescent="0.25">
      <c r="B52">
        <v>49</v>
      </c>
      <c r="C52" s="4">
        <v>359206</v>
      </c>
      <c r="E52">
        <v>15</v>
      </c>
      <c r="G52">
        <v>26.1</v>
      </c>
      <c r="I52">
        <v>600</v>
      </c>
      <c r="K52">
        <f>AE$10*G52</f>
        <v>231.97195164154897</v>
      </c>
    </row>
    <row r="53" spans="2:11" x14ac:dyDescent="0.25">
      <c r="B53">
        <v>50</v>
      </c>
      <c r="C53" s="4">
        <v>359471</v>
      </c>
      <c r="E53">
        <v>15</v>
      </c>
      <c r="G53">
        <v>28.8</v>
      </c>
      <c r="I53">
        <v>650</v>
      </c>
      <c r="K53">
        <f>AE$10*G53</f>
        <v>255.96905008722646</v>
      </c>
    </row>
    <row r="54" spans="2:11" x14ac:dyDescent="0.25">
      <c r="B54">
        <v>51</v>
      </c>
      <c r="C54" s="4">
        <v>359864</v>
      </c>
      <c r="E54">
        <v>15</v>
      </c>
      <c r="G54">
        <v>33</v>
      </c>
      <c r="I54">
        <v>700</v>
      </c>
      <c r="K54">
        <f>AE$10*G54</f>
        <v>293.29786989161363</v>
      </c>
    </row>
    <row r="55" spans="2:11" x14ac:dyDescent="0.25">
      <c r="B55">
        <v>52</v>
      </c>
      <c r="C55" s="4">
        <v>360329</v>
      </c>
      <c r="E55">
        <v>15</v>
      </c>
      <c r="G55">
        <v>37.700000000000003</v>
      </c>
      <c r="I55">
        <v>750</v>
      </c>
      <c r="K55">
        <f>AE$10*G55</f>
        <v>335.07059681557075</v>
      </c>
    </row>
    <row r="56" spans="2:11" x14ac:dyDescent="0.25">
      <c r="B56">
        <v>53</v>
      </c>
      <c r="C56" s="4">
        <v>363825</v>
      </c>
      <c r="E56">
        <v>14.8</v>
      </c>
      <c r="G56">
        <v>54.8</v>
      </c>
      <c r="I56">
        <v>800</v>
      </c>
      <c r="K56">
        <f>AE$10*G56</f>
        <v>487.05222030486141</v>
      </c>
    </row>
    <row r="57" spans="2:11" x14ac:dyDescent="0.25">
      <c r="B57">
        <v>54</v>
      </c>
      <c r="C57" s="4">
        <v>364642</v>
      </c>
      <c r="E57">
        <v>14.6</v>
      </c>
      <c r="G57">
        <v>57.8</v>
      </c>
      <c r="I57">
        <v>850</v>
      </c>
      <c r="K57">
        <f>AE$10*G57</f>
        <v>513.71566302228086</v>
      </c>
    </row>
    <row r="58" spans="2:11" x14ac:dyDescent="0.25">
      <c r="B58">
        <v>55</v>
      </c>
      <c r="C58" s="4">
        <v>365339</v>
      </c>
      <c r="E58">
        <v>14.5</v>
      </c>
      <c r="G58">
        <v>64.8</v>
      </c>
      <c r="I58">
        <v>900</v>
      </c>
      <c r="K58">
        <f>AE$10*G58</f>
        <v>575.93036269625952</v>
      </c>
    </row>
    <row r="59" spans="2:11" x14ac:dyDescent="0.25">
      <c r="B59">
        <v>56</v>
      </c>
      <c r="C59" s="4">
        <v>365814</v>
      </c>
      <c r="E59">
        <v>14.5</v>
      </c>
      <c r="G59">
        <v>70.7</v>
      </c>
      <c r="I59">
        <v>950</v>
      </c>
      <c r="K59">
        <f>AE$10*G59</f>
        <v>628.36846670718444</v>
      </c>
    </row>
    <row r="60" spans="2:11" x14ac:dyDescent="0.25">
      <c r="B60">
        <v>57</v>
      </c>
      <c r="C60" s="4">
        <v>367624</v>
      </c>
      <c r="E60">
        <v>14.5</v>
      </c>
      <c r="G60">
        <v>88.3</v>
      </c>
      <c r="I60">
        <v>900</v>
      </c>
      <c r="K60">
        <f>AE$10*G60</f>
        <v>784.79399731604497</v>
      </c>
    </row>
    <row r="61" spans="2:11" x14ac:dyDescent="0.25">
      <c r="B61">
        <v>58</v>
      </c>
      <c r="C61" s="4">
        <v>367246</v>
      </c>
      <c r="E61">
        <v>14.5</v>
      </c>
      <c r="G61">
        <v>85.8</v>
      </c>
      <c r="I61" s="9">
        <v>950</v>
      </c>
      <c r="K61">
        <f>AE$10*G61</f>
        <v>762.57446171819538</v>
      </c>
    </row>
    <row r="62" spans="2:11" x14ac:dyDescent="0.25">
      <c r="B62">
        <v>59</v>
      </c>
      <c r="C62" s="4">
        <v>367662</v>
      </c>
      <c r="E62">
        <v>14.5</v>
      </c>
      <c r="G62">
        <v>88.6</v>
      </c>
      <c r="I62">
        <v>900</v>
      </c>
      <c r="K62">
        <f>AE$10*G62</f>
        <v>787.46034158778684</v>
      </c>
    </row>
    <row r="63" spans="2:11" x14ac:dyDescent="0.25">
      <c r="B63">
        <v>60</v>
      </c>
      <c r="C63" s="4">
        <v>368211</v>
      </c>
      <c r="E63">
        <v>14.5</v>
      </c>
      <c r="G63">
        <v>91.5</v>
      </c>
      <c r="I63">
        <v>850</v>
      </c>
      <c r="K63">
        <f>AE$10*G63</f>
        <v>813.2350028812923</v>
      </c>
    </row>
    <row r="64" spans="2:11" x14ac:dyDescent="0.25">
      <c r="B64">
        <v>61</v>
      </c>
      <c r="C64" s="4">
        <v>368571</v>
      </c>
      <c r="E64">
        <v>14.5</v>
      </c>
      <c r="G64">
        <v>93</v>
      </c>
      <c r="I64">
        <v>800</v>
      </c>
      <c r="K64">
        <f>AE$10*G64</f>
        <v>826.56672424000203</v>
      </c>
    </row>
    <row r="65" spans="2:11" x14ac:dyDescent="0.25">
      <c r="B65">
        <v>62</v>
      </c>
      <c r="C65" s="4">
        <v>368995</v>
      </c>
      <c r="E65">
        <v>14.5</v>
      </c>
      <c r="G65">
        <v>93.6</v>
      </c>
      <c r="I65">
        <v>750</v>
      </c>
      <c r="K65">
        <f>AE$10*G65</f>
        <v>831.8994127834859</v>
      </c>
    </row>
    <row r="66" spans="2:11" x14ac:dyDescent="0.25">
      <c r="B66">
        <v>63</v>
      </c>
      <c r="C66" s="4">
        <v>369601</v>
      </c>
      <c r="E66">
        <v>14.5</v>
      </c>
      <c r="G66">
        <v>92</v>
      </c>
      <c r="I66">
        <v>700</v>
      </c>
      <c r="K66">
        <f>AE$10*G66</f>
        <v>817.67891000086229</v>
      </c>
    </row>
    <row r="67" spans="2:11" x14ac:dyDescent="0.25">
      <c r="B67">
        <v>64</v>
      </c>
      <c r="C67" s="4">
        <v>370977</v>
      </c>
      <c r="E67">
        <v>14.5</v>
      </c>
      <c r="G67">
        <v>88.8</v>
      </c>
      <c r="I67">
        <v>650</v>
      </c>
      <c r="K67">
        <f>AE$10*G67</f>
        <v>789.23790443561484</v>
      </c>
    </row>
    <row r="68" spans="2:11" x14ac:dyDescent="0.25">
      <c r="B68">
        <v>65</v>
      </c>
      <c r="C68" s="4">
        <v>371663</v>
      </c>
      <c r="E68">
        <v>14.5</v>
      </c>
      <c r="G68">
        <v>84.6</v>
      </c>
      <c r="I68">
        <v>600</v>
      </c>
      <c r="K68">
        <f>AE$10*G68</f>
        <v>751.90908463122764</v>
      </c>
    </row>
    <row r="69" spans="2:11" x14ac:dyDescent="0.25">
      <c r="B69">
        <v>66</v>
      </c>
      <c r="C69" s="4">
        <v>371989</v>
      </c>
      <c r="E69">
        <v>14.5</v>
      </c>
      <c r="G69">
        <v>80.7</v>
      </c>
      <c r="I69">
        <v>550</v>
      </c>
      <c r="K69">
        <f>AE$10*G69</f>
        <v>717.24660909858244</v>
      </c>
    </row>
    <row r="70" spans="2:11" x14ac:dyDescent="0.25">
      <c r="B70">
        <v>67</v>
      </c>
      <c r="C70" s="4">
        <v>372360</v>
      </c>
      <c r="E70">
        <v>14.5</v>
      </c>
      <c r="G70">
        <v>75.599999999999994</v>
      </c>
      <c r="I70">
        <v>500</v>
      </c>
      <c r="K70">
        <f>AE$10*G70</f>
        <v>671.91875647896939</v>
      </c>
    </row>
    <row r="71" spans="2:11" x14ac:dyDescent="0.25">
      <c r="B71">
        <v>68</v>
      </c>
      <c r="C71" s="4">
        <v>372656</v>
      </c>
      <c r="E71">
        <v>14.5</v>
      </c>
      <c r="G71">
        <v>71.7</v>
      </c>
      <c r="I71">
        <v>450</v>
      </c>
      <c r="K71">
        <f>AE$10*G71</f>
        <v>637.25628094632418</v>
      </c>
    </row>
    <row r="72" spans="2:11" x14ac:dyDescent="0.25">
      <c r="B72">
        <v>69</v>
      </c>
      <c r="C72" s="4">
        <v>373047</v>
      </c>
      <c r="E72">
        <v>14.5</v>
      </c>
      <c r="G72">
        <v>66.8</v>
      </c>
      <c r="I72">
        <v>400</v>
      </c>
      <c r="K72">
        <f>AE$10*G72</f>
        <v>593.70599117453912</v>
      </c>
    </row>
    <row r="73" spans="2:11" x14ac:dyDescent="0.25">
      <c r="B73">
        <v>70</v>
      </c>
      <c r="C73" s="4">
        <v>373474</v>
      </c>
      <c r="E73">
        <v>14.5</v>
      </c>
      <c r="G73">
        <v>60.7</v>
      </c>
      <c r="I73">
        <v>350</v>
      </c>
      <c r="K73">
        <f>AE$10*G73</f>
        <v>539.49032431578632</v>
      </c>
    </row>
    <row r="74" spans="2:11" x14ac:dyDescent="0.25">
      <c r="B74">
        <v>71</v>
      </c>
      <c r="C74" s="4">
        <v>373829</v>
      </c>
      <c r="E74">
        <v>14.8</v>
      </c>
      <c r="G74">
        <v>55.9</v>
      </c>
      <c r="I74">
        <v>300</v>
      </c>
      <c r="K74">
        <f>AE$10*G74</f>
        <v>496.8288159679152</v>
      </c>
    </row>
    <row r="75" spans="2:11" x14ac:dyDescent="0.25">
      <c r="B75">
        <v>72</v>
      </c>
      <c r="C75" s="4">
        <v>374913</v>
      </c>
      <c r="E75">
        <v>15</v>
      </c>
      <c r="G75">
        <v>49.5</v>
      </c>
      <c r="I75">
        <v>250</v>
      </c>
      <c r="K75">
        <f>AE$10*G75</f>
        <v>439.94680483742047</v>
      </c>
    </row>
    <row r="76" spans="2:11" x14ac:dyDescent="0.25">
      <c r="B76">
        <v>73</v>
      </c>
      <c r="C76" s="4">
        <v>377523</v>
      </c>
      <c r="E76">
        <v>15</v>
      </c>
      <c r="G76">
        <v>39.5</v>
      </c>
      <c r="I76">
        <v>200</v>
      </c>
      <c r="K76">
        <f>AE$10*G76</f>
        <v>351.06866244602236</v>
      </c>
    </row>
    <row r="77" spans="2:11" x14ac:dyDescent="0.25">
      <c r="B77">
        <v>74</v>
      </c>
      <c r="C77" s="4">
        <v>378687</v>
      </c>
      <c r="E77">
        <v>15</v>
      </c>
      <c r="G77">
        <v>32.799999999999997</v>
      </c>
      <c r="I77">
        <v>150</v>
      </c>
      <c r="K77">
        <f>AE$10*G77</f>
        <v>291.52030704378564</v>
      </c>
    </row>
    <row r="78" spans="2:11" x14ac:dyDescent="0.25">
      <c r="B78">
        <v>75</v>
      </c>
      <c r="C78" s="4">
        <v>380785</v>
      </c>
      <c r="E78">
        <v>15</v>
      </c>
      <c r="G78">
        <v>20</v>
      </c>
      <c r="I78">
        <v>100</v>
      </c>
      <c r="K78">
        <f>AE$10*G78</f>
        <v>177.75628478279614</v>
      </c>
    </row>
  </sheetData>
  <mergeCells count="5">
    <mergeCell ref="S3:U3"/>
    <mergeCell ref="V3:X3"/>
    <mergeCell ref="Y3:AA3"/>
    <mergeCell ref="S2:AA2"/>
    <mergeCell ref="R2:R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2FEDA-B9D6-41ED-A0FE-ACE0C7984B2D}">
  <dimension ref="A1:M97"/>
  <sheetViews>
    <sheetView topLeftCell="A13" workbookViewId="0">
      <selection activeCell="J19" sqref="J19"/>
    </sheetView>
  </sheetViews>
  <sheetFormatPr defaultRowHeight="15" x14ac:dyDescent="0.25"/>
  <sheetData>
    <row r="1" spans="1:11" x14ac:dyDescent="0.25">
      <c r="A1" s="1" t="s">
        <v>10</v>
      </c>
      <c r="B1" s="1" t="s">
        <v>15</v>
      </c>
      <c r="C1" s="1" t="s">
        <v>14</v>
      </c>
      <c r="D1" s="1" t="s">
        <v>13</v>
      </c>
      <c r="E1" s="1" t="s">
        <v>12</v>
      </c>
      <c r="F1" s="1" t="s">
        <v>11</v>
      </c>
      <c r="J1" t="str">
        <f>B1</f>
        <v>f[Hz]</v>
      </c>
      <c r="K1" t="str">
        <f>F1</f>
        <v>Pa[mW]</v>
      </c>
    </row>
    <row r="2" spans="1:11" x14ac:dyDescent="0.25">
      <c r="A2">
        <v>1</v>
      </c>
      <c r="B2">
        <v>298133</v>
      </c>
      <c r="C2">
        <v>15</v>
      </c>
      <c r="D2">
        <v>3.4</v>
      </c>
      <c r="E2">
        <v>200</v>
      </c>
      <c r="F2">
        <v>30.2185684130753</v>
      </c>
      <c r="J2">
        <f>B2</f>
        <v>298133</v>
      </c>
      <c r="K2">
        <f>E2</f>
        <v>200</v>
      </c>
    </row>
    <row r="3" spans="1:11" x14ac:dyDescent="0.25">
      <c r="A3">
        <v>2</v>
      </c>
      <c r="B3">
        <v>303573</v>
      </c>
      <c r="C3">
        <v>15</v>
      </c>
      <c r="D3">
        <v>4.9000000000000004</v>
      </c>
      <c r="E3">
        <v>250</v>
      </c>
      <c r="F3">
        <v>43.55028977178506</v>
      </c>
      <c r="J3">
        <f t="shared" ref="J3:J11" si="0">B3</f>
        <v>303573</v>
      </c>
      <c r="K3">
        <f t="shared" ref="K3:K66" si="1">E3</f>
        <v>250</v>
      </c>
    </row>
    <row r="4" spans="1:11" x14ac:dyDescent="0.25">
      <c r="A4">
        <v>3</v>
      </c>
      <c r="B4">
        <v>306354</v>
      </c>
      <c r="C4">
        <v>15</v>
      </c>
      <c r="D4">
        <v>7.5</v>
      </c>
      <c r="E4">
        <v>300</v>
      </c>
      <c r="F4">
        <v>66.658606793548557</v>
      </c>
      <c r="J4">
        <f t="shared" si="0"/>
        <v>306354</v>
      </c>
      <c r="K4">
        <f t="shared" si="1"/>
        <v>300</v>
      </c>
    </row>
    <row r="5" spans="1:11" x14ac:dyDescent="0.25">
      <c r="A5">
        <v>4</v>
      </c>
      <c r="B5">
        <v>309153</v>
      </c>
      <c r="C5">
        <v>15</v>
      </c>
      <c r="D5">
        <v>9.6</v>
      </c>
      <c r="E5">
        <v>350</v>
      </c>
      <c r="F5">
        <v>85.32301669574214</v>
      </c>
      <c r="J5">
        <f t="shared" si="0"/>
        <v>309153</v>
      </c>
      <c r="K5">
        <f t="shared" si="1"/>
        <v>350</v>
      </c>
    </row>
    <row r="6" spans="1:11" x14ac:dyDescent="0.25">
      <c r="A6">
        <v>5</v>
      </c>
      <c r="B6">
        <v>310760</v>
      </c>
      <c r="C6">
        <v>15</v>
      </c>
      <c r="D6">
        <v>14</v>
      </c>
      <c r="E6">
        <v>400</v>
      </c>
      <c r="F6">
        <v>124.4293993479573</v>
      </c>
      <c r="J6">
        <f t="shared" si="0"/>
        <v>310760</v>
      </c>
      <c r="K6">
        <f t="shared" si="1"/>
        <v>400</v>
      </c>
    </row>
    <row r="7" spans="1:11" x14ac:dyDescent="0.25">
      <c r="A7">
        <v>6</v>
      </c>
      <c r="B7">
        <v>311662</v>
      </c>
      <c r="C7">
        <v>15.1</v>
      </c>
      <c r="D7">
        <v>18</v>
      </c>
      <c r="E7">
        <v>450</v>
      </c>
      <c r="F7">
        <v>159.98065630451651</v>
      </c>
      <c r="J7">
        <f t="shared" si="0"/>
        <v>311662</v>
      </c>
      <c r="K7">
        <f t="shared" si="1"/>
        <v>450</v>
      </c>
    </row>
    <row r="8" spans="1:11" x14ac:dyDescent="0.25">
      <c r="A8">
        <v>7</v>
      </c>
      <c r="B8">
        <v>312866</v>
      </c>
      <c r="C8">
        <v>15.1</v>
      </c>
      <c r="D8">
        <v>23.3</v>
      </c>
      <c r="E8">
        <v>500</v>
      </c>
      <c r="F8">
        <v>207.08607177195751</v>
      </c>
      <c r="J8">
        <f t="shared" si="0"/>
        <v>312866</v>
      </c>
      <c r="K8">
        <f t="shared" si="1"/>
        <v>500</v>
      </c>
    </row>
    <row r="9" spans="1:11" x14ac:dyDescent="0.25">
      <c r="A9">
        <v>8</v>
      </c>
      <c r="B9">
        <v>315484</v>
      </c>
      <c r="C9">
        <v>15</v>
      </c>
      <c r="D9">
        <v>34.200000000000003</v>
      </c>
      <c r="E9">
        <v>450</v>
      </c>
      <c r="F9">
        <v>303.96324697858142</v>
      </c>
      <c r="J9">
        <f t="shared" si="0"/>
        <v>315484</v>
      </c>
      <c r="K9">
        <f t="shared" si="1"/>
        <v>450</v>
      </c>
    </row>
    <row r="10" spans="1:11" x14ac:dyDescent="0.25">
      <c r="A10">
        <v>9</v>
      </c>
      <c r="B10">
        <v>315924</v>
      </c>
      <c r="C10">
        <v>15</v>
      </c>
      <c r="D10">
        <v>27.3</v>
      </c>
      <c r="E10">
        <v>400</v>
      </c>
      <c r="F10">
        <v>242.63732872851674</v>
      </c>
      <c r="J10">
        <f t="shared" si="0"/>
        <v>315924</v>
      </c>
      <c r="K10">
        <f t="shared" si="1"/>
        <v>400</v>
      </c>
    </row>
    <row r="11" spans="1:11" x14ac:dyDescent="0.25">
      <c r="A11">
        <v>10</v>
      </c>
      <c r="B11">
        <v>316342</v>
      </c>
      <c r="C11">
        <v>15</v>
      </c>
      <c r="D11">
        <v>20.399999999999999</v>
      </c>
      <c r="E11">
        <v>350</v>
      </c>
      <c r="F11">
        <v>181.31141047845205</v>
      </c>
      <c r="J11">
        <f t="shared" si="0"/>
        <v>316342</v>
      </c>
      <c r="K11">
        <f t="shared" si="1"/>
        <v>350</v>
      </c>
    </row>
    <row r="16" spans="1:11" x14ac:dyDescent="0.25">
      <c r="A16" s="1" t="s">
        <v>10</v>
      </c>
      <c r="B16" s="1" t="s">
        <v>15</v>
      </c>
      <c r="C16" s="1" t="s">
        <v>14</v>
      </c>
      <c r="D16" s="1" t="s">
        <v>13</v>
      </c>
      <c r="E16" s="1" t="s">
        <v>12</v>
      </c>
      <c r="F16" s="1" t="s">
        <v>11</v>
      </c>
      <c r="J16" t="str">
        <f t="shared" ref="J12:J16" si="2">B16</f>
        <v>f[Hz]</v>
      </c>
      <c r="K16" t="str">
        <f t="shared" si="1"/>
        <v>Pr[mW]</v>
      </c>
    </row>
    <row r="17" spans="1:11" x14ac:dyDescent="0.25">
      <c r="A17">
        <v>11</v>
      </c>
      <c r="B17">
        <v>317422</v>
      </c>
      <c r="C17">
        <v>15</v>
      </c>
      <c r="D17">
        <v>10.6</v>
      </c>
      <c r="E17">
        <v>300</v>
      </c>
      <c r="F17">
        <v>94.210830934881955</v>
      </c>
      <c r="J17">
        <f t="shared" ref="J17:J30" si="3">B17+2194</f>
        <v>319616</v>
      </c>
      <c r="K17">
        <f t="shared" si="1"/>
        <v>300</v>
      </c>
    </row>
    <row r="18" spans="1:11" x14ac:dyDescent="0.25">
      <c r="A18">
        <v>12</v>
      </c>
      <c r="B18">
        <v>325969</v>
      </c>
      <c r="C18">
        <v>15</v>
      </c>
      <c r="D18">
        <v>9</v>
      </c>
      <c r="E18">
        <v>350</v>
      </c>
      <c r="F18">
        <v>79.990328152258257</v>
      </c>
      <c r="J18">
        <f t="shared" si="3"/>
        <v>328163</v>
      </c>
      <c r="K18">
        <f t="shared" si="1"/>
        <v>350</v>
      </c>
    </row>
    <row r="19" spans="1:11" x14ac:dyDescent="0.25">
      <c r="A19">
        <v>13</v>
      </c>
      <c r="B19">
        <v>329043</v>
      </c>
      <c r="C19">
        <v>15.1</v>
      </c>
      <c r="D19">
        <v>11.4</v>
      </c>
      <c r="E19">
        <v>400</v>
      </c>
      <c r="F19">
        <v>101.3210823261938</v>
      </c>
      <c r="J19">
        <f>B19+2194</f>
        <v>331237</v>
      </c>
      <c r="K19">
        <f t="shared" si="1"/>
        <v>400</v>
      </c>
    </row>
    <row r="20" spans="1:11" x14ac:dyDescent="0.25">
      <c r="A20">
        <v>14</v>
      </c>
      <c r="B20">
        <v>330381</v>
      </c>
      <c r="C20">
        <v>15.1</v>
      </c>
      <c r="D20">
        <v>12.4</v>
      </c>
      <c r="E20">
        <v>450</v>
      </c>
      <c r="F20">
        <v>110.20889656533362</v>
      </c>
      <c r="J20">
        <f t="shared" si="3"/>
        <v>332575</v>
      </c>
      <c r="K20">
        <f t="shared" si="1"/>
        <v>450</v>
      </c>
    </row>
    <row r="21" spans="1:11" x14ac:dyDescent="0.25">
      <c r="A21">
        <v>15</v>
      </c>
      <c r="B21">
        <v>331900</v>
      </c>
      <c r="C21">
        <v>15.1</v>
      </c>
      <c r="D21">
        <v>16.3</v>
      </c>
      <c r="E21">
        <v>500</v>
      </c>
      <c r="F21">
        <v>144.87137209797885</v>
      </c>
      <c r="J21">
        <f t="shared" si="3"/>
        <v>334094</v>
      </c>
      <c r="K21">
        <f t="shared" si="1"/>
        <v>500</v>
      </c>
    </row>
    <row r="22" spans="1:11" x14ac:dyDescent="0.25">
      <c r="A22">
        <v>16</v>
      </c>
      <c r="B22">
        <v>332604</v>
      </c>
      <c r="C22">
        <v>15.1</v>
      </c>
      <c r="D22">
        <v>19.7</v>
      </c>
      <c r="E22">
        <v>550</v>
      </c>
      <c r="F22">
        <v>175.08994051105421</v>
      </c>
      <c r="J22">
        <f t="shared" si="3"/>
        <v>334798</v>
      </c>
      <c r="K22">
        <f t="shared" si="1"/>
        <v>550</v>
      </c>
    </row>
    <row r="23" spans="1:11" x14ac:dyDescent="0.25">
      <c r="A23">
        <v>17</v>
      </c>
      <c r="B23">
        <v>333274</v>
      </c>
      <c r="C23">
        <v>15</v>
      </c>
      <c r="D23">
        <v>23.3</v>
      </c>
      <c r="E23">
        <v>600</v>
      </c>
      <c r="F23">
        <v>207.08607177195751</v>
      </c>
      <c r="J23">
        <f t="shared" si="3"/>
        <v>335468</v>
      </c>
      <c r="K23">
        <f t="shared" si="1"/>
        <v>600</v>
      </c>
    </row>
    <row r="24" spans="1:11" x14ac:dyDescent="0.25">
      <c r="A24">
        <v>18</v>
      </c>
      <c r="B24">
        <v>334461</v>
      </c>
      <c r="C24">
        <v>15</v>
      </c>
      <c r="D24">
        <v>27.8</v>
      </c>
      <c r="E24">
        <v>650</v>
      </c>
      <c r="F24">
        <v>247.08123584808664</v>
      </c>
      <c r="J24">
        <f t="shared" si="3"/>
        <v>336655</v>
      </c>
      <c r="K24">
        <f t="shared" si="1"/>
        <v>650</v>
      </c>
    </row>
    <row r="25" spans="1:11" x14ac:dyDescent="0.25">
      <c r="A25">
        <v>19</v>
      </c>
      <c r="B25">
        <v>335354</v>
      </c>
      <c r="C25">
        <v>15</v>
      </c>
      <c r="D25">
        <v>30.4</v>
      </c>
      <c r="E25">
        <v>700</v>
      </c>
      <c r="F25">
        <v>270.1895528698501</v>
      </c>
      <c r="J25">
        <f t="shared" si="3"/>
        <v>337548</v>
      </c>
      <c r="K25">
        <f t="shared" si="1"/>
        <v>700</v>
      </c>
    </row>
    <row r="26" spans="1:11" x14ac:dyDescent="0.25">
      <c r="A26">
        <v>20</v>
      </c>
      <c r="B26">
        <v>335941</v>
      </c>
      <c r="C26">
        <v>15</v>
      </c>
      <c r="D26">
        <v>32.200000000000003</v>
      </c>
      <c r="E26">
        <v>750</v>
      </c>
      <c r="F26">
        <v>286.18761850030182</v>
      </c>
      <c r="J26">
        <f t="shared" si="3"/>
        <v>338135</v>
      </c>
      <c r="K26">
        <f t="shared" si="1"/>
        <v>750</v>
      </c>
    </row>
    <row r="27" spans="1:11" x14ac:dyDescent="0.25">
      <c r="A27">
        <v>21</v>
      </c>
      <c r="B27">
        <v>336464</v>
      </c>
      <c r="C27">
        <v>15</v>
      </c>
      <c r="D27">
        <v>34</v>
      </c>
      <c r="E27">
        <v>800</v>
      </c>
      <c r="F27">
        <v>302.18568413075343</v>
      </c>
      <c r="J27">
        <f t="shared" si="3"/>
        <v>338658</v>
      </c>
      <c r="K27">
        <f t="shared" si="1"/>
        <v>800</v>
      </c>
    </row>
    <row r="28" spans="1:11" x14ac:dyDescent="0.25">
      <c r="A28">
        <v>22</v>
      </c>
      <c r="B28">
        <v>336842</v>
      </c>
      <c r="C28">
        <v>15</v>
      </c>
      <c r="D28">
        <v>35.799999999999997</v>
      </c>
      <c r="E28">
        <v>850</v>
      </c>
      <c r="F28">
        <v>318.18374976120509</v>
      </c>
      <c r="J28">
        <f t="shared" si="3"/>
        <v>339036</v>
      </c>
      <c r="K28">
        <f t="shared" si="1"/>
        <v>850</v>
      </c>
    </row>
    <row r="29" spans="1:11" x14ac:dyDescent="0.25">
      <c r="A29">
        <v>23</v>
      </c>
      <c r="B29">
        <v>337262</v>
      </c>
      <c r="C29">
        <v>15</v>
      </c>
      <c r="D29">
        <v>38.6</v>
      </c>
      <c r="E29">
        <v>900</v>
      </c>
      <c r="F29">
        <v>343.06962963079656</v>
      </c>
      <c r="J29">
        <f t="shared" si="3"/>
        <v>339456</v>
      </c>
      <c r="K29">
        <f t="shared" si="1"/>
        <v>900</v>
      </c>
    </row>
    <row r="30" spans="1:11" x14ac:dyDescent="0.25">
      <c r="A30">
        <v>24</v>
      </c>
      <c r="B30">
        <v>337525</v>
      </c>
      <c r="C30">
        <v>15</v>
      </c>
      <c r="D30">
        <v>40.5</v>
      </c>
      <c r="E30">
        <v>950</v>
      </c>
      <c r="F30">
        <v>359.95647668516222</v>
      </c>
      <c r="J30">
        <f t="shared" si="3"/>
        <v>339719</v>
      </c>
      <c r="K30">
        <f t="shared" si="1"/>
        <v>950</v>
      </c>
    </row>
    <row r="31" spans="1:11" x14ac:dyDescent="0.25">
      <c r="A31">
        <v>25</v>
      </c>
      <c r="B31">
        <v>338042</v>
      </c>
      <c r="C31">
        <v>15</v>
      </c>
      <c r="D31">
        <v>44.2</v>
      </c>
      <c r="E31">
        <v>1000</v>
      </c>
      <c r="F31">
        <v>392.84138936997948</v>
      </c>
      <c r="J31">
        <f>B31+2194</f>
        <v>340236</v>
      </c>
      <c r="K31">
        <f t="shared" si="1"/>
        <v>1000</v>
      </c>
    </row>
    <row r="32" spans="1:11" x14ac:dyDescent="0.25">
      <c r="A32">
        <v>26</v>
      </c>
      <c r="B32" s="13">
        <v>340236</v>
      </c>
      <c r="C32" s="13">
        <v>14.5</v>
      </c>
      <c r="D32" s="13">
        <v>52.8</v>
      </c>
      <c r="E32" s="13">
        <v>950</v>
      </c>
      <c r="F32" s="13">
        <v>469.27659182658181</v>
      </c>
      <c r="J32">
        <f t="shared" ref="J32:J46" si="4">B32+2194</f>
        <v>342430</v>
      </c>
      <c r="K32">
        <f t="shared" si="1"/>
        <v>950</v>
      </c>
    </row>
    <row r="33" spans="1:11" x14ac:dyDescent="0.25">
      <c r="A33">
        <v>27</v>
      </c>
      <c r="B33">
        <v>340702</v>
      </c>
      <c r="C33">
        <v>14.5</v>
      </c>
      <c r="D33">
        <v>51.8</v>
      </c>
      <c r="E33">
        <v>900</v>
      </c>
      <c r="F33">
        <v>460.38877758744201</v>
      </c>
      <c r="J33">
        <f t="shared" si="4"/>
        <v>342896</v>
      </c>
      <c r="K33">
        <f t="shared" si="1"/>
        <v>900</v>
      </c>
    </row>
    <row r="34" spans="1:11" x14ac:dyDescent="0.25">
      <c r="A34">
        <v>28</v>
      </c>
      <c r="B34">
        <v>341276</v>
      </c>
      <c r="C34">
        <v>14.5</v>
      </c>
      <c r="D34">
        <v>49.4</v>
      </c>
      <c r="E34">
        <v>850</v>
      </c>
      <c r="F34">
        <v>439.05802341350648</v>
      </c>
      <c r="J34">
        <f t="shared" si="4"/>
        <v>343470</v>
      </c>
      <c r="K34">
        <f t="shared" si="1"/>
        <v>850</v>
      </c>
    </row>
    <row r="35" spans="1:11" x14ac:dyDescent="0.25">
      <c r="A35">
        <v>29</v>
      </c>
      <c r="B35">
        <v>342393</v>
      </c>
      <c r="C35">
        <v>14.5</v>
      </c>
      <c r="D35">
        <v>44.1</v>
      </c>
      <c r="E35">
        <v>800</v>
      </c>
      <c r="F35">
        <v>391.95260794606548</v>
      </c>
      <c r="J35">
        <f t="shared" si="4"/>
        <v>344587</v>
      </c>
      <c r="K35">
        <f t="shared" si="1"/>
        <v>800</v>
      </c>
    </row>
    <row r="36" spans="1:11" x14ac:dyDescent="0.25">
      <c r="A36">
        <v>30</v>
      </c>
      <c r="B36">
        <v>342812</v>
      </c>
      <c r="C36">
        <v>14.5</v>
      </c>
      <c r="D36">
        <v>40.5</v>
      </c>
      <c r="E36">
        <v>750</v>
      </c>
      <c r="F36">
        <v>359.95647668516222</v>
      </c>
      <c r="J36">
        <f t="shared" si="4"/>
        <v>345006</v>
      </c>
      <c r="K36">
        <f t="shared" si="1"/>
        <v>750</v>
      </c>
    </row>
    <row r="37" spans="1:11" x14ac:dyDescent="0.25">
      <c r="A37">
        <v>31</v>
      </c>
      <c r="B37">
        <v>343252</v>
      </c>
      <c r="C37">
        <v>14.5</v>
      </c>
      <c r="D37">
        <v>36.5</v>
      </c>
      <c r="E37">
        <v>700</v>
      </c>
      <c r="F37">
        <v>324.40521972860296</v>
      </c>
      <c r="J37">
        <f t="shared" si="4"/>
        <v>345446</v>
      </c>
      <c r="K37">
        <f t="shared" si="1"/>
        <v>700</v>
      </c>
    </row>
    <row r="38" spans="1:11" x14ac:dyDescent="0.25">
      <c r="A38">
        <v>32</v>
      </c>
      <c r="B38">
        <v>343560</v>
      </c>
      <c r="C38">
        <v>14.5</v>
      </c>
      <c r="D38">
        <v>33.5</v>
      </c>
      <c r="E38">
        <v>650</v>
      </c>
      <c r="F38">
        <v>297.74177701118356</v>
      </c>
      <c r="J38">
        <f t="shared" si="4"/>
        <v>345754</v>
      </c>
      <c r="K38">
        <f t="shared" si="1"/>
        <v>650</v>
      </c>
    </row>
    <row r="39" spans="1:11" x14ac:dyDescent="0.25">
      <c r="A39">
        <v>33</v>
      </c>
      <c r="B39">
        <v>343932</v>
      </c>
      <c r="C39">
        <v>14.5</v>
      </c>
      <c r="D39">
        <v>30</v>
      </c>
      <c r="E39">
        <v>600</v>
      </c>
      <c r="F39">
        <v>266.63442717419423</v>
      </c>
      <c r="J39">
        <f t="shared" si="4"/>
        <v>346126</v>
      </c>
      <c r="K39">
        <f t="shared" si="1"/>
        <v>600</v>
      </c>
    </row>
    <row r="40" spans="1:11" x14ac:dyDescent="0.25">
      <c r="A40">
        <v>34</v>
      </c>
      <c r="B40">
        <v>344278</v>
      </c>
      <c r="C40">
        <v>14.5</v>
      </c>
      <c r="D40">
        <v>27.5</v>
      </c>
      <c r="E40">
        <v>550</v>
      </c>
      <c r="F40">
        <v>244.4148915763447</v>
      </c>
      <c r="J40">
        <f t="shared" si="4"/>
        <v>346472</v>
      </c>
      <c r="K40">
        <f t="shared" si="1"/>
        <v>550</v>
      </c>
    </row>
    <row r="41" spans="1:11" x14ac:dyDescent="0.25">
      <c r="A41">
        <v>35</v>
      </c>
      <c r="B41">
        <v>344694</v>
      </c>
      <c r="C41">
        <v>14.5</v>
      </c>
      <c r="D41">
        <v>24.9</v>
      </c>
      <c r="E41">
        <v>500</v>
      </c>
      <c r="F41">
        <v>221.30657455458118</v>
      </c>
      <c r="J41">
        <f t="shared" si="4"/>
        <v>346888</v>
      </c>
      <c r="K41">
        <f t="shared" si="1"/>
        <v>500</v>
      </c>
    </row>
    <row r="42" spans="1:11" x14ac:dyDescent="0.25">
      <c r="A42">
        <v>36</v>
      </c>
      <c r="B42">
        <v>344974</v>
      </c>
      <c r="C42">
        <v>14.7</v>
      </c>
      <c r="D42">
        <v>23.3</v>
      </c>
      <c r="E42">
        <v>450</v>
      </c>
      <c r="F42">
        <v>207.08607177195751</v>
      </c>
      <c r="J42">
        <f t="shared" si="4"/>
        <v>347168</v>
      </c>
      <c r="K42">
        <f t="shared" si="1"/>
        <v>450</v>
      </c>
    </row>
    <row r="43" spans="1:11" x14ac:dyDescent="0.25">
      <c r="A43">
        <v>37</v>
      </c>
      <c r="B43">
        <v>345493</v>
      </c>
      <c r="C43">
        <v>14.8</v>
      </c>
      <c r="D43">
        <v>20.399999999999999</v>
      </c>
      <c r="E43">
        <v>400</v>
      </c>
      <c r="F43">
        <v>181.31141047845205</v>
      </c>
      <c r="J43">
        <f t="shared" si="4"/>
        <v>347687</v>
      </c>
      <c r="K43">
        <f t="shared" si="1"/>
        <v>400</v>
      </c>
    </row>
    <row r="44" spans="1:11" x14ac:dyDescent="0.25">
      <c r="A44">
        <v>38</v>
      </c>
      <c r="B44">
        <v>345794</v>
      </c>
      <c r="C44">
        <v>14.9</v>
      </c>
      <c r="D44">
        <v>19</v>
      </c>
      <c r="E44">
        <v>350</v>
      </c>
      <c r="F44">
        <v>168.86847054365634</v>
      </c>
      <c r="J44">
        <f t="shared" si="4"/>
        <v>347988</v>
      </c>
      <c r="K44">
        <f t="shared" si="1"/>
        <v>350</v>
      </c>
    </row>
    <row r="45" spans="1:11" x14ac:dyDescent="0.25">
      <c r="A45">
        <v>39</v>
      </c>
      <c r="B45">
        <v>346599</v>
      </c>
      <c r="C45">
        <v>15</v>
      </c>
      <c r="D45">
        <v>15.2</v>
      </c>
      <c r="E45">
        <v>300</v>
      </c>
      <c r="F45">
        <v>135.09477643492505</v>
      </c>
      <c r="J45">
        <f t="shared" si="4"/>
        <v>348793</v>
      </c>
      <c r="K45">
        <f t="shared" si="1"/>
        <v>300</v>
      </c>
    </row>
    <row r="46" spans="1:11" x14ac:dyDescent="0.25">
      <c r="A46">
        <v>40</v>
      </c>
      <c r="B46">
        <v>347485</v>
      </c>
      <c r="C46">
        <v>15</v>
      </c>
      <c r="D46">
        <v>12</v>
      </c>
      <c r="E46">
        <v>250</v>
      </c>
      <c r="F46">
        <v>106.65377086967769</v>
      </c>
      <c r="J46">
        <f t="shared" si="4"/>
        <v>349679</v>
      </c>
      <c r="K46">
        <f t="shared" si="1"/>
        <v>250</v>
      </c>
    </row>
    <row r="56" spans="1:13" x14ac:dyDescent="0.25">
      <c r="A56" s="1" t="s">
        <v>10</v>
      </c>
      <c r="B56" s="1" t="s">
        <v>15</v>
      </c>
      <c r="C56" s="1" t="s">
        <v>14</v>
      </c>
      <c r="D56" s="1" t="s">
        <v>13</v>
      </c>
      <c r="E56" s="1" t="s">
        <v>12</v>
      </c>
      <c r="F56" s="1" t="s">
        <v>11</v>
      </c>
    </row>
    <row r="57" spans="1:13" x14ac:dyDescent="0.25">
      <c r="A57">
        <v>41</v>
      </c>
      <c r="B57">
        <v>349223</v>
      </c>
      <c r="C57">
        <v>15</v>
      </c>
      <c r="D57">
        <v>5.2</v>
      </c>
      <c r="E57">
        <v>200</v>
      </c>
      <c r="F57">
        <v>46.216634043527002</v>
      </c>
    </row>
    <row r="58" spans="1:13" x14ac:dyDescent="0.25">
      <c r="A58">
        <v>42</v>
      </c>
      <c r="B58">
        <v>353552</v>
      </c>
      <c r="C58">
        <v>15.2</v>
      </c>
      <c r="D58">
        <v>4.7</v>
      </c>
      <c r="E58">
        <v>250</v>
      </c>
      <c r="F58">
        <v>41.772726923957094</v>
      </c>
      <c r="M58" s="11"/>
    </row>
    <row r="59" spans="1:13" x14ac:dyDescent="0.25">
      <c r="A59">
        <v>43</v>
      </c>
      <c r="B59">
        <v>355491</v>
      </c>
      <c r="C59">
        <v>15.3</v>
      </c>
      <c r="D59">
        <v>8.1</v>
      </c>
      <c r="E59">
        <v>300</v>
      </c>
      <c r="F59">
        <v>71.99129533703244</v>
      </c>
    </row>
    <row r="60" spans="1:13" x14ac:dyDescent="0.25">
      <c r="A60">
        <v>44</v>
      </c>
      <c r="B60">
        <v>356391</v>
      </c>
      <c r="C60">
        <v>15.3</v>
      </c>
      <c r="D60">
        <v>10.7</v>
      </c>
      <c r="E60">
        <v>350</v>
      </c>
      <c r="F60">
        <v>95.099612358795937</v>
      </c>
    </row>
    <row r="61" spans="1:13" x14ac:dyDescent="0.25">
      <c r="A61">
        <v>45</v>
      </c>
      <c r="B61">
        <v>357284</v>
      </c>
      <c r="C61">
        <v>15.4</v>
      </c>
      <c r="D61">
        <v>13.8</v>
      </c>
      <c r="E61">
        <v>400</v>
      </c>
      <c r="F61">
        <v>122.65183650012935</v>
      </c>
    </row>
    <row r="62" spans="1:13" x14ac:dyDescent="0.25">
      <c r="A62">
        <v>46</v>
      </c>
      <c r="B62">
        <v>357875</v>
      </c>
      <c r="C62">
        <v>15.4</v>
      </c>
      <c r="D62">
        <v>16.3</v>
      </c>
      <c r="E62">
        <v>450</v>
      </c>
      <c r="F62">
        <v>144.87137209797885</v>
      </c>
      <c r="I62" t="str">
        <f>B56</f>
        <v>f[Hz]</v>
      </c>
      <c r="J62" t="str">
        <f>E56</f>
        <v>Pr[mW]</v>
      </c>
    </row>
    <row r="63" spans="1:13" x14ac:dyDescent="0.25">
      <c r="A63">
        <v>47</v>
      </c>
      <c r="B63">
        <v>358374</v>
      </c>
      <c r="C63">
        <v>15.4</v>
      </c>
      <c r="D63">
        <v>19.2</v>
      </c>
      <c r="E63">
        <v>500</v>
      </c>
      <c r="F63">
        <v>170.64603339148428</v>
      </c>
      <c r="I63" s="12">
        <f>B57+3181</f>
        <v>352404</v>
      </c>
      <c r="J63">
        <f>E57</f>
        <v>200</v>
      </c>
    </row>
    <row r="64" spans="1:13" x14ac:dyDescent="0.25">
      <c r="A64">
        <v>48</v>
      </c>
      <c r="B64">
        <v>358849</v>
      </c>
      <c r="C64">
        <v>15.1</v>
      </c>
      <c r="D64">
        <v>23</v>
      </c>
      <c r="E64">
        <v>550</v>
      </c>
      <c r="F64">
        <v>204.41972750021557</v>
      </c>
      <c r="I64" s="12">
        <f>B58+3181</f>
        <v>356733</v>
      </c>
      <c r="J64">
        <f>E58</f>
        <v>250</v>
      </c>
    </row>
    <row r="65" spans="1:10" x14ac:dyDescent="0.25">
      <c r="A65">
        <v>49</v>
      </c>
      <c r="B65">
        <v>359206</v>
      </c>
      <c r="C65">
        <v>15</v>
      </c>
      <c r="D65">
        <v>26.1</v>
      </c>
      <c r="E65">
        <v>600</v>
      </c>
      <c r="F65">
        <v>231.97195164154897</v>
      </c>
      <c r="I65" s="12">
        <f>B59+3181</f>
        <v>358672</v>
      </c>
      <c r="J65">
        <f>E59</f>
        <v>300</v>
      </c>
    </row>
    <row r="66" spans="1:10" x14ac:dyDescent="0.25">
      <c r="A66">
        <v>50</v>
      </c>
      <c r="B66">
        <v>359471</v>
      </c>
      <c r="C66">
        <v>15</v>
      </c>
      <c r="D66">
        <v>28.8</v>
      </c>
      <c r="E66">
        <v>650</v>
      </c>
      <c r="F66">
        <v>255.96905008722646</v>
      </c>
      <c r="I66" s="12">
        <f>B60+3181</f>
        <v>359572</v>
      </c>
      <c r="J66">
        <f>E60</f>
        <v>350</v>
      </c>
    </row>
    <row r="67" spans="1:10" x14ac:dyDescent="0.25">
      <c r="A67">
        <v>51</v>
      </c>
      <c r="B67">
        <v>359864</v>
      </c>
      <c r="C67">
        <v>15</v>
      </c>
      <c r="D67">
        <v>33</v>
      </c>
      <c r="E67">
        <v>700</v>
      </c>
      <c r="F67">
        <v>293.29786989161363</v>
      </c>
      <c r="I67" s="12">
        <f>B61+3181</f>
        <v>360465</v>
      </c>
      <c r="J67">
        <f>E61</f>
        <v>400</v>
      </c>
    </row>
    <row r="68" spans="1:10" x14ac:dyDescent="0.25">
      <c r="A68">
        <v>52</v>
      </c>
      <c r="B68">
        <v>360329</v>
      </c>
      <c r="C68">
        <v>15</v>
      </c>
      <c r="D68">
        <v>37.700000000000003</v>
      </c>
      <c r="E68">
        <v>750</v>
      </c>
      <c r="F68">
        <v>335.07059681557075</v>
      </c>
      <c r="I68" s="12">
        <f>B62+3181</f>
        <v>361056</v>
      </c>
      <c r="J68">
        <f>E62</f>
        <v>450</v>
      </c>
    </row>
    <row r="69" spans="1:10" x14ac:dyDescent="0.25">
      <c r="A69">
        <v>53</v>
      </c>
      <c r="B69">
        <v>363825</v>
      </c>
      <c r="C69">
        <v>14.8</v>
      </c>
      <c r="D69">
        <v>54.8</v>
      </c>
      <c r="E69">
        <v>800</v>
      </c>
      <c r="F69">
        <v>487.05222030486141</v>
      </c>
      <c r="I69" s="12">
        <f>B63+3181</f>
        <v>361555</v>
      </c>
      <c r="J69">
        <f>E63</f>
        <v>500</v>
      </c>
    </row>
    <row r="70" spans="1:10" x14ac:dyDescent="0.25">
      <c r="A70">
        <v>54</v>
      </c>
      <c r="B70">
        <v>364642</v>
      </c>
      <c r="C70">
        <v>14.6</v>
      </c>
      <c r="D70">
        <v>57.8</v>
      </c>
      <c r="E70">
        <v>850</v>
      </c>
      <c r="F70">
        <v>513.71566302228086</v>
      </c>
      <c r="I70" s="12">
        <f>B64+3181</f>
        <v>362030</v>
      </c>
      <c r="J70">
        <f>E64</f>
        <v>550</v>
      </c>
    </row>
    <row r="71" spans="1:10" x14ac:dyDescent="0.25">
      <c r="A71">
        <v>55</v>
      </c>
      <c r="B71">
        <v>365339</v>
      </c>
      <c r="C71">
        <v>14.5</v>
      </c>
      <c r="D71">
        <v>64.8</v>
      </c>
      <c r="E71">
        <v>900</v>
      </c>
      <c r="F71">
        <v>575.93036269625952</v>
      </c>
      <c r="I71" s="12">
        <f>B65+3181</f>
        <v>362387</v>
      </c>
      <c r="J71">
        <f>E65</f>
        <v>600</v>
      </c>
    </row>
    <row r="72" spans="1:10" x14ac:dyDescent="0.25">
      <c r="A72">
        <v>56</v>
      </c>
      <c r="B72">
        <v>365814</v>
      </c>
      <c r="C72">
        <v>14.5</v>
      </c>
      <c r="D72">
        <v>70.7</v>
      </c>
      <c r="E72">
        <v>950</v>
      </c>
      <c r="F72">
        <v>628.36846670718444</v>
      </c>
      <c r="I72" s="12">
        <f>B66+3181</f>
        <v>362652</v>
      </c>
      <c r="J72">
        <f>E66</f>
        <v>650</v>
      </c>
    </row>
    <row r="73" spans="1:10" x14ac:dyDescent="0.25">
      <c r="A73">
        <v>57</v>
      </c>
      <c r="B73">
        <v>367624</v>
      </c>
      <c r="C73">
        <v>14.5</v>
      </c>
      <c r="D73">
        <v>88.3</v>
      </c>
      <c r="E73">
        <v>900</v>
      </c>
      <c r="F73">
        <v>784.79399731604497</v>
      </c>
      <c r="I73" s="12">
        <f>B67+3181</f>
        <v>363045</v>
      </c>
      <c r="J73">
        <f>E67</f>
        <v>700</v>
      </c>
    </row>
    <row r="74" spans="1:10" x14ac:dyDescent="0.25">
      <c r="A74">
        <v>58</v>
      </c>
      <c r="B74">
        <v>367246</v>
      </c>
      <c r="C74">
        <v>14.5</v>
      </c>
      <c r="D74">
        <v>85.8</v>
      </c>
      <c r="E74">
        <v>950</v>
      </c>
      <c r="F74">
        <v>762.57446171819538</v>
      </c>
      <c r="I74" s="12">
        <f>B68+3181</f>
        <v>363510</v>
      </c>
      <c r="J74">
        <f>E68</f>
        <v>750</v>
      </c>
    </row>
    <row r="75" spans="1:10" x14ac:dyDescent="0.25">
      <c r="A75">
        <v>59</v>
      </c>
      <c r="B75">
        <v>367662</v>
      </c>
      <c r="C75">
        <v>14.5</v>
      </c>
      <c r="D75">
        <v>88.6</v>
      </c>
      <c r="E75">
        <v>900</v>
      </c>
      <c r="F75">
        <v>787.46034158778684</v>
      </c>
      <c r="I75" s="12">
        <f>B69+3181</f>
        <v>367006</v>
      </c>
      <c r="J75">
        <f>E69</f>
        <v>800</v>
      </c>
    </row>
    <row r="76" spans="1:10" x14ac:dyDescent="0.25">
      <c r="A76">
        <v>60</v>
      </c>
      <c r="B76">
        <v>368211</v>
      </c>
      <c r="C76">
        <v>14.5</v>
      </c>
      <c r="D76">
        <v>91.5</v>
      </c>
      <c r="E76">
        <v>850</v>
      </c>
      <c r="F76">
        <v>813.2350028812923</v>
      </c>
      <c r="I76" s="12">
        <f>B70+3181</f>
        <v>367823</v>
      </c>
      <c r="J76">
        <f>E70</f>
        <v>850</v>
      </c>
    </row>
    <row r="77" spans="1:10" x14ac:dyDescent="0.25">
      <c r="A77">
        <v>61</v>
      </c>
      <c r="B77">
        <v>368571</v>
      </c>
      <c r="C77">
        <v>14.5</v>
      </c>
      <c r="D77">
        <v>93</v>
      </c>
      <c r="E77">
        <v>800</v>
      </c>
      <c r="F77">
        <v>826.56672424000203</v>
      </c>
      <c r="I77" s="12">
        <f>B71+3181</f>
        <v>368520</v>
      </c>
      <c r="J77">
        <f>E71</f>
        <v>900</v>
      </c>
    </row>
    <row r="78" spans="1:10" x14ac:dyDescent="0.25">
      <c r="A78">
        <v>62</v>
      </c>
      <c r="B78" s="10">
        <v>368995</v>
      </c>
      <c r="C78" s="10">
        <v>14.5</v>
      </c>
      <c r="D78" s="10">
        <v>93.6</v>
      </c>
      <c r="E78" s="10">
        <v>750</v>
      </c>
      <c r="F78" s="10">
        <v>831.8994127834859</v>
      </c>
      <c r="I78" s="12">
        <f>B72+3181</f>
        <v>368995</v>
      </c>
      <c r="J78" s="10">
        <f>E72</f>
        <v>950</v>
      </c>
    </row>
    <row r="79" spans="1:10" x14ac:dyDescent="0.25">
      <c r="A79">
        <v>63</v>
      </c>
      <c r="B79">
        <v>369601</v>
      </c>
      <c r="C79">
        <v>14.5</v>
      </c>
      <c r="D79">
        <v>92</v>
      </c>
      <c r="E79">
        <v>700</v>
      </c>
      <c r="F79">
        <v>817.67891000086229</v>
      </c>
      <c r="I79" s="12">
        <f>B73+3181</f>
        <v>370805</v>
      </c>
      <c r="J79">
        <f>E73</f>
        <v>900</v>
      </c>
    </row>
    <row r="80" spans="1:10" x14ac:dyDescent="0.25">
      <c r="A80">
        <v>64</v>
      </c>
      <c r="B80">
        <v>370977</v>
      </c>
      <c r="C80">
        <v>14.5</v>
      </c>
      <c r="D80">
        <v>88.8</v>
      </c>
      <c r="E80">
        <v>650</v>
      </c>
      <c r="F80">
        <v>789.23790443561484</v>
      </c>
      <c r="I80" s="12">
        <f>B74+3181</f>
        <v>370427</v>
      </c>
      <c r="J80">
        <f>E74</f>
        <v>950</v>
      </c>
    </row>
    <row r="81" spans="1:10" x14ac:dyDescent="0.25">
      <c r="A81">
        <v>65</v>
      </c>
      <c r="B81">
        <v>371663</v>
      </c>
      <c r="C81">
        <v>14.5</v>
      </c>
      <c r="D81">
        <v>84.6</v>
      </c>
      <c r="E81">
        <v>600</v>
      </c>
      <c r="F81">
        <v>751.90908463122764</v>
      </c>
      <c r="I81" s="12">
        <f>B75+3181</f>
        <v>370843</v>
      </c>
      <c r="J81">
        <f>E75</f>
        <v>900</v>
      </c>
    </row>
    <row r="82" spans="1:10" x14ac:dyDescent="0.25">
      <c r="A82">
        <v>66</v>
      </c>
      <c r="B82">
        <v>371989</v>
      </c>
      <c r="C82">
        <v>14.5</v>
      </c>
      <c r="D82">
        <v>80.7</v>
      </c>
      <c r="E82">
        <v>550</v>
      </c>
      <c r="F82">
        <v>717.24660909858244</v>
      </c>
      <c r="I82" s="12">
        <f>B76+3181</f>
        <v>371392</v>
      </c>
      <c r="J82">
        <f>E76</f>
        <v>850</v>
      </c>
    </row>
    <row r="83" spans="1:10" x14ac:dyDescent="0.25">
      <c r="A83">
        <v>67</v>
      </c>
      <c r="B83">
        <v>372360</v>
      </c>
      <c r="C83">
        <v>14.5</v>
      </c>
      <c r="D83">
        <v>75.599999999999994</v>
      </c>
      <c r="E83">
        <v>500</v>
      </c>
      <c r="F83">
        <v>671.91875647896939</v>
      </c>
      <c r="I83" s="12">
        <f>B77+3181</f>
        <v>371752</v>
      </c>
      <c r="J83">
        <f>E77</f>
        <v>800</v>
      </c>
    </row>
    <row r="84" spans="1:10" x14ac:dyDescent="0.25">
      <c r="A84">
        <v>68</v>
      </c>
      <c r="B84">
        <v>372656</v>
      </c>
      <c r="C84">
        <v>14.5</v>
      </c>
      <c r="D84">
        <v>71.7</v>
      </c>
      <c r="E84">
        <v>450</v>
      </c>
      <c r="F84">
        <v>637.25628094632418</v>
      </c>
      <c r="I84" s="12">
        <f>B78+3181</f>
        <v>372176</v>
      </c>
      <c r="J84">
        <f>E78</f>
        <v>750</v>
      </c>
    </row>
    <row r="85" spans="1:10" x14ac:dyDescent="0.25">
      <c r="A85">
        <v>69</v>
      </c>
      <c r="B85">
        <v>373047</v>
      </c>
      <c r="C85">
        <v>14.5</v>
      </c>
      <c r="D85">
        <v>66.8</v>
      </c>
      <c r="E85">
        <v>400</v>
      </c>
      <c r="F85">
        <v>593.70599117453912</v>
      </c>
      <c r="I85" s="12">
        <f>B79+3181</f>
        <v>372782</v>
      </c>
      <c r="J85">
        <f>E79</f>
        <v>700</v>
      </c>
    </row>
    <row r="86" spans="1:10" x14ac:dyDescent="0.25">
      <c r="A86">
        <v>70</v>
      </c>
      <c r="B86">
        <v>373474</v>
      </c>
      <c r="C86">
        <v>14.5</v>
      </c>
      <c r="D86">
        <v>60.7</v>
      </c>
      <c r="E86">
        <v>350</v>
      </c>
      <c r="F86">
        <v>539.49032431578632</v>
      </c>
      <c r="I86" s="12">
        <f>B80+3181</f>
        <v>374158</v>
      </c>
      <c r="J86">
        <f>E80</f>
        <v>650</v>
      </c>
    </row>
    <row r="87" spans="1:10" x14ac:dyDescent="0.25">
      <c r="A87">
        <v>71</v>
      </c>
      <c r="B87">
        <v>373829</v>
      </c>
      <c r="C87">
        <v>14.8</v>
      </c>
      <c r="D87">
        <v>55.9</v>
      </c>
      <c r="E87">
        <v>300</v>
      </c>
      <c r="F87">
        <v>496.8288159679152</v>
      </c>
      <c r="I87" s="12">
        <f>B81+3181</f>
        <v>374844</v>
      </c>
      <c r="J87">
        <f>E81</f>
        <v>600</v>
      </c>
    </row>
    <row r="88" spans="1:10" x14ac:dyDescent="0.25">
      <c r="A88">
        <v>72</v>
      </c>
      <c r="B88">
        <v>374913</v>
      </c>
      <c r="C88">
        <v>15</v>
      </c>
      <c r="D88">
        <v>49.5</v>
      </c>
      <c r="E88">
        <v>250</v>
      </c>
      <c r="F88">
        <v>439.94680483742047</v>
      </c>
      <c r="I88" s="12">
        <f>B82+3181</f>
        <v>375170</v>
      </c>
      <c r="J88">
        <f>E82</f>
        <v>550</v>
      </c>
    </row>
    <row r="89" spans="1:10" x14ac:dyDescent="0.25">
      <c r="A89">
        <v>73</v>
      </c>
      <c r="B89">
        <v>377523</v>
      </c>
      <c r="C89">
        <v>15</v>
      </c>
      <c r="D89">
        <v>39.5</v>
      </c>
      <c r="E89">
        <v>200</v>
      </c>
      <c r="F89">
        <v>351.06866244602236</v>
      </c>
      <c r="I89" s="12">
        <f>B83+3181</f>
        <v>375541</v>
      </c>
      <c r="J89">
        <f>E83</f>
        <v>500</v>
      </c>
    </row>
    <row r="90" spans="1:10" x14ac:dyDescent="0.25">
      <c r="A90">
        <v>74</v>
      </c>
      <c r="B90">
        <v>378687</v>
      </c>
      <c r="C90">
        <v>15</v>
      </c>
      <c r="D90">
        <v>32.799999999999997</v>
      </c>
      <c r="E90">
        <v>150</v>
      </c>
      <c r="F90">
        <v>291.52030704378564</v>
      </c>
      <c r="I90" s="12">
        <f>B84+3181</f>
        <v>375837</v>
      </c>
      <c r="J90">
        <f>E84</f>
        <v>450</v>
      </c>
    </row>
    <row r="91" spans="1:10" x14ac:dyDescent="0.25">
      <c r="A91">
        <v>75</v>
      </c>
      <c r="B91">
        <v>380785</v>
      </c>
      <c r="C91">
        <v>15</v>
      </c>
      <c r="D91">
        <v>20</v>
      </c>
      <c r="E91">
        <v>100</v>
      </c>
      <c r="F91">
        <v>177.75628478279614</v>
      </c>
      <c r="I91" s="12">
        <f>B85+3181</f>
        <v>376228</v>
      </c>
      <c r="J91">
        <f>E85</f>
        <v>400</v>
      </c>
    </row>
    <row r="92" spans="1:10" x14ac:dyDescent="0.25">
      <c r="I92" s="12">
        <f>B86+3181</f>
        <v>376655</v>
      </c>
      <c r="J92">
        <f>E86</f>
        <v>350</v>
      </c>
    </row>
    <row r="93" spans="1:10" x14ac:dyDescent="0.25">
      <c r="I93" s="12">
        <f>B87+3181</f>
        <v>377010</v>
      </c>
      <c r="J93">
        <f>E87</f>
        <v>300</v>
      </c>
    </row>
    <row r="94" spans="1:10" x14ac:dyDescent="0.25">
      <c r="I94" s="12">
        <f>B88+3181</f>
        <v>378094</v>
      </c>
      <c r="J94">
        <f>E88</f>
        <v>250</v>
      </c>
    </row>
    <row r="95" spans="1:10" x14ac:dyDescent="0.25">
      <c r="I95" s="12">
        <f>B89+3181</f>
        <v>380704</v>
      </c>
      <c r="J95">
        <f>E89</f>
        <v>200</v>
      </c>
    </row>
    <row r="96" spans="1:10" x14ac:dyDescent="0.25">
      <c r="I96" s="12">
        <f>B90+3181</f>
        <v>381868</v>
      </c>
      <c r="J96">
        <f>E90</f>
        <v>150</v>
      </c>
    </row>
    <row r="97" spans="9:10" x14ac:dyDescent="0.25">
      <c r="I97" s="12">
        <f>B91+3181</f>
        <v>383966</v>
      </c>
      <c r="J97">
        <f>E91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pomiary</vt:lpstr>
      <vt:lpstr>3rezonanse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Rakoczy (275320)</dc:creator>
  <cp:lastModifiedBy>Paweł Rakoczy (275320)</cp:lastModifiedBy>
  <dcterms:created xsi:type="dcterms:W3CDTF">2024-10-22T22:00:12Z</dcterms:created>
  <dcterms:modified xsi:type="dcterms:W3CDTF">2024-10-28T17:41:01Z</dcterms:modified>
</cp:coreProperties>
</file>