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0" windowWidth="22995" windowHeight="10050" activeTab="3"/>
  </bookViews>
  <sheets>
    <sheet name="EXCEL1" sheetId="1" r:id="rId1"/>
    <sheet name="EXCEL2" sheetId="4" r:id="rId2"/>
    <sheet name="EXCEL3" sheetId="5" r:id="rId3"/>
    <sheet name="EXCEL4" sheetId="6" r:id="rId4"/>
    <sheet name="Scenario Summary" sheetId="7" r:id="rId5"/>
    <sheet name="Answer Report 1" sheetId="8" r:id="rId6"/>
  </sheets>
  <definedNames>
    <definedName name="_xlnm._FilterDatabase" localSheetId="2" hidden="1">EXCEL3!$C$7:$G$22</definedName>
    <definedName name="_xlnm.Criteria" localSheetId="2">EXCEL3!$V$9:$W$10</definedName>
    <definedName name="_xlnm.Extract" localSheetId="2">EXCEL3!$U$12:$Y$12</definedName>
    <definedName name="solver_adj" localSheetId="3" hidden="1">EXCEL4!$C$31:$D$31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EXCEL4!$C$31</definedName>
    <definedName name="solver_lhs2" localSheetId="3" hidden="1">EXCEL4!$D$31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EXCEL4!$F$31</definedName>
    <definedName name="solver_pre" localSheetId="3" hidden="1">0.000001</definedName>
    <definedName name="solver_rbv" localSheetId="3" hidden="1">2</definedName>
    <definedName name="solver_rel1" localSheetId="3" hidden="1">3</definedName>
    <definedName name="solver_rel2" localSheetId="3" hidden="1">3</definedName>
    <definedName name="solver_rhs1" localSheetId="3" hidden="1">9000</definedName>
    <definedName name="solver_rhs2" localSheetId="3" hidden="1">400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44525"/>
</workbook>
</file>

<file path=xl/calcChain.xml><?xml version="1.0" encoding="utf-8"?>
<calcChain xmlns="http://schemas.openxmlformats.org/spreadsheetml/2006/main">
  <c r="F31" i="6" l="1"/>
  <c r="F24" i="6"/>
  <c r="M38" i="5" l="1"/>
  <c r="M30" i="5"/>
  <c r="M31" i="5"/>
  <c r="M32" i="5"/>
  <c r="M33" i="5"/>
  <c r="M34" i="5"/>
  <c r="M35" i="5"/>
  <c r="M36" i="5"/>
  <c r="M37" i="5"/>
  <c r="M29" i="5"/>
  <c r="P51" i="4"/>
  <c r="P53" i="4"/>
  <c r="P55" i="4"/>
  <c r="P61" i="4"/>
  <c r="P63" i="4"/>
  <c r="P16" i="4"/>
  <c r="P20" i="4"/>
  <c r="P23" i="4"/>
  <c r="P24" i="4"/>
  <c r="P30" i="4"/>
  <c r="P31" i="4"/>
  <c r="P32" i="4"/>
  <c r="P34" i="4"/>
  <c r="P36" i="4"/>
  <c r="P37" i="4"/>
  <c r="P40" i="4"/>
  <c r="P43" i="4"/>
  <c r="P45" i="4"/>
  <c r="P58" i="4"/>
  <c r="O15" i="4"/>
  <c r="P15" i="4" s="1"/>
  <c r="O16" i="4"/>
  <c r="O17" i="4"/>
  <c r="P17" i="4" s="1"/>
  <c r="O18" i="4"/>
  <c r="P18" i="4" s="1"/>
  <c r="O19" i="4"/>
  <c r="P19" i="4" s="1"/>
  <c r="O20" i="4"/>
  <c r="Q20" i="4" s="1"/>
  <c r="O21" i="4"/>
  <c r="P21" i="4" s="1"/>
  <c r="O22" i="4"/>
  <c r="P22" i="4" s="1"/>
  <c r="O23" i="4"/>
  <c r="O24" i="4"/>
  <c r="Q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O31" i="4"/>
  <c r="Q31" i="4" s="1"/>
  <c r="O32" i="4"/>
  <c r="O33" i="4"/>
  <c r="P33" i="4" s="1"/>
  <c r="O34" i="4"/>
  <c r="Q34" i="4" s="1"/>
  <c r="O35" i="4"/>
  <c r="P35" i="4" s="1"/>
  <c r="O36" i="4"/>
  <c r="O37" i="4"/>
  <c r="Q37" i="4" s="1"/>
  <c r="O38" i="4"/>
  <c r="P38" i="4" s="1"/>
  <c r="O39" i="4"/>
  <c r="P39" i="4" s="1"/>
  <c r="O40" i="4"/>
  <c r="O41" i="4"/>
  <c r="P41" i="4" s="1"/>
  <c r="O42" i="4"/>
  <c r="P42" i="4" s="1"/>
  <c r="O43" i="4"/>
  <c r="Q43" i="4" s="1"/>
  <c r="O44" i="4"/>
  <c r="O45" i="4"/>
  <c r="Q45" i="4" s="1"/>
  <c r="O46" i="4"/>
  <c r="P46" i="4" s="1"/>
  <c r="O47" i="4"/>
  <c r="P47" i="4" s="1"/>
  <c r="O48" i="4"/>
  <c r="P48" i="4" s="1"/>
  <c r="O49" i="4"/>
  <c r="P49" i="4" s="1"/>
  <c r="O50" i="4"/>
  <c r="P50" i="4" s="1"/>
  <c r="O51" i="4"/>
  <c r="Q51" i="4" s="1"/>
  <c r="O52" i="4"/>
  <c r="P52" i="4" s="1"/>
  <c r="O53" i="4"/>
  <c r="O54" i="4"/>
  <c r="P54" i="4" s="1"/>
  <c r="O55" i="4"/>
  <c r="Q55" i="4" s="1"/>
  <c r="O56" i="4"/>
  <c r="P56" i="4" s="1"/>
  <c r="O57" i="4"/>
  <c r="P57" i="4" s="1"/>
  <c r="O58" i="4"/>
  <c r="Q58" i="4" s="1"/>
  <c r="O59" i="4"/>
  <c r="P59" i="4" s="1"/>
  <c r="O60" i="4"/>
  <c r="P60" i="4" s="1"/>
  <c r="O61" i="4"/>
  <c r="O62" i="4"/>
  <c r="P62" i="4" s="1"/>
  <c r="O63" i="4"/>
  <c r="Q63" i="4" s="1"/>
  <c r="O64" i="4"/>
  <c r="P64" i="4" s="1"/>
  <c r="X24" i="4"/>
  <c r="X25" i="4"/>
  <c r="X26" i="4"/>
  <c r="X27" i="4"/>
  <c r="X28" i="4"/>
  <c r="X29" i="4"/>
  <c r="X30" i="4"/>
  <c r="X31" i="4"/>
  <c r="X32" i="4"/>
  <c r="X23" i="4"/>
  <c r="G39" i="1"/>
  <c r="G40" i="1"/>
  <c r="G41" i="1"/>
  <c r="G42" i="1"/>
  <c r="G43" i="1"/>
  <c r="G44" i="1"/>
  <c r="G45" i="1"/>
  <c r="G46" i="1"/>
  <c r="H46" i="1" s="1"/>
  <c r="G47" i="1"/>
  <c r="H47" i="1" s="1"/>
  <c r="G38" i="1"/>
  <c r="H38" i="1" s="1"/>
  <c r="G22" i="1"/>
  <c r="G23" i="1"/>
  <c r="G24" i="1"/>
  <c r="G25" i="1"/>
  <c r="G26" i="1"/>
  <c r="G27" i="1"/>
  <c r="G28" i="1"/>
  <c r="G29" i="1"/>
  <c r="G30" i="1"/>
  <c r="G21" i="1"/>
  <c r="H45" i="1"/>
  <c r="H44" i="1"/>
  <c r="H43" i="1"/>
  <c r="H42" i="1"/>
  <c r="H41" i="1"/>
  <c r="H40" i="1"/>
  <c r="H39" i="1"/>
  <c r="Q23" i="4" l="1"/>
  <c r="Q61" i="4"/>
  <c r="Q53" i="4"/>
  <c r="Q15" i="4"/>
  <c r="Q59" i="4"/>
  <c r="Q49" i="4"/>
  <c r="Q41" i="4"/>
  <c r="Q33" i="4"/>
  <c r="Q29" i="4"/>
  <c r="Q25" i="4"/>
  <c r="Q19" i="4"/>
  <c r="Q40" i="4"/>
  <c r="Q36" i="4"/>
  <c r="Q32" i="4"/>
  <c r="Q30" i="4"/>
  <c r="Q16" i="4"/>
  <c r="Q57" i="4"/>
  <c r="Q47" i="4"/>
  <c r="Q39" i="4"/>
  <c r="Q35" i="4"/>
  <c r="Q27" i="4"/>
  <c r="Q21" i="4"/>
  <c r="Q17" i="4"/>
  <c r="P44" i="4"/>
  <c r="Q44" i="4" s="1"/>
  <c r="Q64" i="4"/>
  <c r="Q62" i="4"/>
  <c r="Q60" i="4"/>
  <c r="Q56" i="4"/>
  <c r="Q54" i="4"/>
  <c r="Q52" i="4"/>
  <c r="Q50" i="4"/>
  <c r="Q48" i="4"/>
  <c r="Q46" i="4"/>
  <c r="Q42" i="4"/>
  <c r="Q38" i="4"/>
  <c r="Q28" i="4"/>
  <c r="Q26" i="4"/>
  <c r="Q22" i="4"/>
  <c r="Q18" i="4"/>
  <c r="F16" i="4"/>
  <c r="G16" i="4" s="1"/>
  <c r="F17" i="4"/>
  <c r="F18" i="4"/>
  <c r="G18" i="4" s="1"/>
  <c r="F19" i="4"/>
  <c r="F20" i="4"/>
  <c r="F21" i="4"/>
  <c r="G21" i="4" s="1"/>
  <c r="F22" i="4"/>
  <c r="F23" i="4"/>
  <c r="G23" i="4" s="1"/>
  <c r="F24" i="4"/>
  <c r="G24" i="4" s="1"/>
  <c r="F25" i="4"/>
  <c r="F26" i="4"/>
  <c r="G26" i="4" s="1"/>
  <c r="F27" i="4"/>
  <c r="G27" i="4" s="1"/>
  <c r="F28" i="4"/>
  <c r="F29" i="4"/>
  <c r="G29" i="4" s="1"/>
  <c r="F30" i="4"/>
  <c r="G30" i="4" s="1"/>
  <c r="F31" i="4"/>
  <c r="G31" i="4" s="1"/>
  <c r="F32" i="4"/>
  <c r="F33" i="4"/>
  <c r="G33" i="4" s="1"/>
  <c r="F34" i="4"/>
  <c r="F35" i="4"/>
  <c r="F36" i="4"/>
  <c r="G36" i="4" s="1"/>
  <c r="F37" i="4"/>
  <c r="F38" i="4"/>
  <c r="F39" i="4"/>
  <c r="G39" i="4" s="1"/>
  <c r="F40" i="4"/>
  <c r="G40" i="4" s="1"/>
  <c r="F41" i="4"/>
  <c r="G41" i="4" s="1"/>
  <c r="F42" i="4"/>
  <c r="F43" i="4"/>
  <c r="G43" i="4" s="1"/>
  <c r="F44" i="4"/>
  <c r="G44" i="4" s="1"/>
  <c r="F45" i="4"/>
  <c r="F46" i="4"/>
  <c r="G46" i="4" s="1"/>
  <c r="F47" i="4"/>
  <c r="F48" i="4"/>
  <c r="G48" i="4" s="1"/>
  <c r="F49" i="4"/>
  <c r="F50" i="4"/>
  <c r="G50" i="4" s="1"/>
  <c r="F51" i="4"/>
  <c r="G51" i="4" s="1"/>
  <c r="F52" i="4"/>
  <c r="F53" i="4"/>
  <c r="F54" i="4"/>
  <c r="G54" i="4" s="1"/>
  <c r="F55" i="4"/>
  <c r="G55" i="4" s="1"/>
  <c r="F56" i="4"/>
  <c r="G56" i="4" s="1"/>
  <c r="F57" i="4"/>
  <c r="G57" i="4" s="1"/>
  <c r="F58" i="4"/>
  <c r="F59" i="4"/>
  <c r="G59" i="4" s="1"/>
  <c r="F60" i="4"/>
  <c r="F61" i="4"/>
  <c r="F62" i="4"/>
  <c r="G62" i="4" s="1"/>
  <c r="F63" i="4"/>
  <c r="F64" i="4"/>
  <c r="F15" i="4"/>
  <c r="E15" i="4"/>
  <c r="E16" i="4"/>
  <c r="E17" i="4"/>
  <c r="E18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19" i="4"/>
  <c r="F13" i="1"/>
  <c r="G13" i="1"/>
  <c r="H13" i="1"/>
  <c r="I13" i="1"/>
  <c r="E13" i="1"/>
  <c r="G15" i="4" l="1"/>
  <c r="G17" i="4"/>
  <c r="G19" i="4"/>
  <c r="G64" i="4"/>
  <c r="G22" i="4"/>
  <c r="G20" i="4"/>
  <c r="G63" i="4"/>
  <c r="G61" i="4"/>
  <c r="G53" i="4"/>
  <c r="G49" i="4"/>
  <c r="G47" i="4"/>
  <c r="G45" i="4"/>
  <c r="G37" i="4"/>
  <c r="G35" i="4"/>
  <c r="G25" i="4"/>
  <c r="G60" i="4"/>
  <c r="G58" i="4"/>
  <c r="G52" i="4"/>
  <c r="G42" i="4"/>
  <c r="G38" i="4"/>
  <c r="G34" i="4"/>
  <c r="G32" i="4"/>
  <c r="G28" i="4"/>
</calcChain>
</file>

<file path=xl/sharedStrings.xml><?xml version="1.0" encoding="utf-8"?>
<sst xmlns="http://schemas.openxmlformats.org/spreadsheetml/2006/main" count="368" uniqueCount="196">
  <si>
    <t>Roll No</t>
  </si>
  <si>
    <t>ENG</t>
  </si>
  <si>
    <t>HINDI</t>
  </si>
  <si>
    <t>SCIENCE</t>
  </si>
  <si>
    <t>MATHS</t>
  </si>
  <si>
    <t>SO.SCI</t>
  </si>
  <si>
    <t>Grade</t>
  </si>
  <si>
    <t>Marks</t>
  </si>
  <si>
    <t>Sales</t>
  </si>
  <si>
    <t>Bonus</t>
  </si>
  <si>
    <t>NAME</t>
  </si>
  <si>
    <t>SALE</t>
  </si>
  <si>
    <t>BONUS</t>
  </si>
  <si>
    <t>Deep</t>
  </si>
  <si>
    <t>Jayesh</t>
  </si>
  <si>
    <t>Yash</t>
  </si>
  <si>
    <t>Sara</t>
  </si>
  <si>
    <t>Gita</t>
  </si>
  <si>
    <t>Jinal</t>
  </si>
  <si>
    <t>Kavita</t>
  </si>
  <si>
    <t>Minal</t>
  </si>
  <si>
    <t>Naresh</t>
  </si>
  <si>
    <t>Rima</t>
  </si>
  <si>
    <t>I</t>
  </si>
  <si>
    <t>Units</t>
  </si>
  <si>
    <t>Rate</t>
  </si>
  <si>
    <t>Cust. No</t>
  </si>
  <si>
    <t>No. of Units</t>
  </si>
  <si>
    <t>Bill Amount</t>
  </si>
  <si>
    <t>ROLL</t>
  </si>
  <si>
    <t>SUB1</t>
  </si>
  <si>
    <t>SUB2</t>
  </si>
  <si>
    <t>AVERAGE</t>
  </si>
  <si>
    <t>RESULT</t>
  </si>
  <si>
    <t>GRADE</t>
  </si>
  <si>
    <t>II</t>
  </si>
  <si>
    <t>&gt;=60</t>
  </si>
  <si>
    <t>&lt;60 &amp; &gt;=50</t>
  </si>
  <si>
    <t>&lt;50 &amp; &gt;=40</t>
  </si>
  <si>
    <t>III</t>
  </si>
  <si>
    <t>COMMISSION</t>
  </si>
  <si>
    <t>TAXABLE INCOME</t>
  </si>
  <si>
    <t>INCOME TAX</t>
  </si>
  <si>
    <t>SURCHARGE</t>
  </si>
  <si>
    <t>TOTAL TAX</t>
  </si>
  <si>
    <t>Aarav</t>
  </si>
  <si>
    <t>Priya</t>
  </si>
  <si>
    <t>Rohan</t>
  </si>
  <si>
    <t>Sneha</t>
  </si>
  <si>
    <t>Aditya</t>
  </si>
  <si>
    <t>Kavya</t>
  </si>
  <si>
    <t>Arjun</t>
  </si>
  <si>
    <t>Isha</t>
  </si>
  <si>
    <t>Rahul</t>
  </si>
  <si>
    <t>Pooja</t>
  </si>
  <si>
    <t>Manav</t>
  </si>
  <si>
    <t>Ananya</t>
  </si>
  <si>
    <t>Kunal</t>
  </si>
  <si>
    <t>Neha</t>
  </si>
  <si>
    <t>Siddharth</t>
  </si>
  <si>
    <t>Meera</t>
  </si>
  <si>
    <t>Varun</t>
  </si>
  <si>
    <t>Riya</t>
  </si>
  <si>
    <t>Tanvi</t>
  </si>
  <si>
    <t>Dhruv</t>
  </si>
  <si>
    <t>Simran</t>
  </si>
  <si>
    <t>Harsh</t>
  </si>
  <si>
    <t>Swati</t>
  </si>
  <si>
    <t>Nikhil</t>
  </si>
  <si>
    <t>Aditi</t>
  </si>
  <si>
    <t>Rajat</t>
  </si>
  <si>
    <t>Shreya</t>
  </si>
  <si>
    <t>Karthik</t>
  </si>
  <si>
    <t>Mansi</t>
  </si>
  <si>
    <t>Tushar</t>
  </si>
  <si>
    <t>Sakshi</t>
  </si>
  <si>
    <t>Ayush</t>
  </si>
  <si>
    <t>Divya</t>
  </si>
  <si>
    <t>Abhishek</t>
  </si>
  <si>
    <t>Radhika</t>
  </si>
  <si>
    <t>Siddhi</t>
  </si>
  <si>
    <t>Vikas</t>
  </si>
  <si>
    <t>Shruti</t>
  </si>
  <si>
    <t>Rohit</t>
  </si>
  <si>
    <t>Kriti</t>
  </si>
  <si>
    <t>Vikram</t>
  </si>
  <si>
    <t>Nisha</t>
  </si>
  <si>
    <t>Aniket</t>
  </si>
  <si>
    <t>Poonam</t>
  </si>
  <si>
    <t>Gaurav</t>
  </si>
  <si>
    <t>Sonal</t>
  </si>
  <si>
    <t>Sameer</t>
  </si>
  <si>
    <t>Bhavya</t>
  </si>
  <si>
    <t>Mohit</t>
  </si>
  <si>
    <t>To calculate GRADES using HLOOKUP</t>
  </si>
  <si>
    <t>To calculate BONUS using VLOOKUP</t>
  </si>
  <si>
    <t>To calculate RATE using LOOKUP</t>
  </si>
  <si>
    <t>EXCEL PRACTICAL – 2</t>
  </si>
  <si>
    <t>To calculate commission</t>
  </si>
  <si>
    <t>SL NO</t>
  </si>
  <si>
    <t>TO CALCULATE INCOME TAX, SURCHARGE AND TOTAL TAX</t>
  </si>
  <si>
    <t>TO CALCULATE AVERAGE, RESULT AND GRADE</t>
  </si>
  <si>
    <t>EXCEL PRACTICAL – 1</t>
  </si>
  <si>
    <t>EXCEL PRACTICAL – 3</t>
  </si>
  <si>
    <t>GENDER</t>
  </si>
  <si>
    <t>CLASS</t>
  </si>
  <si>
    <t>CATEGORY</t>
  </si>
  <si>
    <t>FEES</t>
  </si>
  <si>
    <t>M</t>
  </si>
  <si>
    <t>FY</t>
  </si>
  <si>
    <t>Open</t>
  </si>
  <si>
    <t>SY</t>
  </si>
  <si>
    <t>Reserved</t>
  </si>
  <si>
    <t>TY</t>
  </si>
  <si>
    <t>F</t>
  </si>
  <si>
    <t>Karan</t>
  </si>
  <si>
    <t>Abhay</t>
  </si>
  <si>
    <t>Bina</t>
  </si>
  <si>
    <t>Seema</t>
  </si>
  <si>
    <t>Gajendra</t>
  </si>
  <si>
    <t>Gender</t>
  </si>
  <si>
    <t>Category</t>
  </si>
  <si>
    <t>Class</t>
  </si>
  <si>
    <t>Fees</t>
  </si>
  <si>
    <t>&gt;3000</t>
  </si>
  <si>
    <t>Filter the worksheet to show  (a) Female students from Reserved category  (b) Male students from TY  (c) Open category students paying fees &gt; 3000</t>
  </si>
  <si>
    <t>SUB3</t>
  </si>
  <si>
    <t>TOTAL MARKS</t>
  </si>
  <si>
    <t>ITEMS</t>
  </si>
  <si>
    <t>COSTS</t>
  </si>
  <si>
    <t>Machinery</t>
  </si>
  <si>
    <t>Carriage</t>
  </si>
  <si>
    <t>Transport</t>
  </si>
  <si>
    <t>Office equipment</t>
  </si>
  <si>
    <t>Postage</t>
  </si>
  <si>
    <t>Miscellaneous</t>
  </si>
  <si>
    <t>Generator</t>
  </si>
  <si>
    <t>Total</t>
  </si>
  <si>
    <t>Excel Practical – 4</t>
  </si>
  <si>
    <t>$E$8</t>
  </si>
  <si>
    <t>$E$9</t>
  </si>
  <si>
    <t>$E$10</t>
  </si>
  <si>
    <t>$E$11</t>
  </si>
  <si>
    <t>$E$12</t>
  </si>
  <si>
    <t>$E$13</t>
  </si>
  <si>
    <t>$E$14</t>
  </si>
  <si>
    <t>$E$15</t>
  </si>
  <si>
    <t>Current Expeses</t>
  </si>
  <si>
    <t>Created by Windows User on 7/2/2025</t>
  </si>
  <si>
    <t xml:space="preserve"> Increase in carriage and office equipment 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</si>
  <si>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</si>
  <si>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</si>
  <si>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</si>
  <si>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</si>
  <si>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</si>
  <si>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</si>
  <si>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</si>
  <si>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a) Machinery increases to 80,000 , carriage increases to 9000 &amp; Postage increases to 8000</t>
  </si>
  <si>
    <t>b) Carriage increases to 10,000 Office equipment increases to 7000 and postage increases to 9000</t>
  </si>
  <si>
    <t>CP</t>
  </si>
  <si>
    <t>ADVT</t>
  </si>
  <si>
    <t>SP</t>
  </si>
  <si>
    <t>PROFIT</t>
  </si>
  <si>
    <t>Maximize the profit for the following Current selling price of the bridal costume is Rs. 22000, The cost price is Rs. 10,000 The advertising expenses are Rs.500 The constraints are : The cost budget should be between Rs.9000 and Rs.12000 &amp; the advertising expenditure ranges between Rs. 400 and Rs.1000</t>
  </si>
  <si>
    <t>Obtain the solution for the cost price so that the profit will be 20000</t>
  </si>
  <si>
    <t>Microsoft Excel 14.0 Answer Report</t>
  </si>
  <si>
    <t>Worksheet: [Assessment.xlsx]Sheet6</t>
  </si>
  <si>
    <t>Report Created: 7/2/2025 5:05:04 PM</t>
  </si>
  <si>
    <t>Result: Solver found a solution.  All Constraints and optimality conditions are satisfied.</t>
  </si>
  <si>
    <t>Solver Engine</t>
  </si>
  <si>
    <t>Engine: GRG Nonlinear</t>
  </si>
  <si>
    <t>Solution Time: 0.015 Seconds.</t>
  </si>
  <si>
    <t>Iterations: 0 Subproblems: 0</t>
  </si>
  <si>
    <t>Solver Options</t>
  </si>
  <si>
    <t>Max Time Unlimited,  Iterations Unlimited, Precision 0.000001</t>
  </si>
  <si>
    <t xml:space="preserve"> Convergence 0.0001, Population Size 0, Random Seed 0, Derivatives Forward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</si>
  <si>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</si>
  <si>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</si>
  <si>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</si>
  <si>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</si>
  <si>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</si>
  <si>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</si>
  <si>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</si>
  <si>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</si>
  <si>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</si>
  <si>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</si>
  <si>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</si>
  <si>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</si>
  <si>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</si>
  <si>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$F$31</t>
  </si>
  <si>
    <t>$C$31</t>
  </si>
  <si>
    <t>Contin</t>
  </si>
  <si>
    <t>$D$31</t>
  </si>
  <si>
    <t>$C$31&gt;=9000</t>
  </si>
  <si>
    <t>Binding</t>
  </si>
  <si>
    <t>$D$31&gt;=400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</si>
</sst>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2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2" borderId="0" xfId="0" applyFill="1"/>
    <xf numFmtId="0" fontId="6" fillId="0" borderId="0" xfId="0" applyFont="1"/>
    <xf numFmtId="0" fontId="6" fillId="0" borderId="1" xfId="0" applyFont="1" applyBorder="1"/>
    <xf numFmtId="0" fontId="6" fillId="0" borderId="1" xfId="0" applyFont="1" applyBorder="1" applyAlignment="1">
      <alignment vertical="center" wrapText="1"/>
    </xf>
    <xf numFmtId="0" fontId="2" fillId="2" borderId="0" xfId="0" applyFont="1" applyFill="1"/>
    <xf numFmtId="0" fontId="7" fillId="2" borderId="0" xfId="0" applyFont="1" applyFill="1"/>
    <xf numFmtId="0" fontId="1" fillId="2" borderId="0" xfId="0" applyFont="1" applyFill="1"/>
    <xf numFmtId="1" fontId="6" fillId="0" borderId="1" xfId="0" applyNumberFormat="1" applyFont="1" applyBorder="1"/>
    <xf numFmtId="0" fontId="8" fillId="2" borderId="0" xfId="0" applyFont="1" applyFill="1"/>
    <xf numFmtId="0" fontId="3" fillId="2" borderId="0" xfId="0" applyFont="1" applyFill="1"/>
    <xf numFmtId="0" fontId="4" fillId="0" borderId="0" xfId="0" applyFont="1"/>
    <xf numFmtId="0" fontId="0" fillId="0" borderId="0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Border="1"/>
    <xf numFmtId="0" fontId="0" fillId="0" borderId="0" xfId="0" applyFill="1" applyBorder="1" applyAlignment="1"/>
    <xf numFmtId="0" fontId="12" fillId="3" borderId="4" xfId="0" applyFont="1" applyFill="1" applyBorder="1" applyAlignment="1">
      <alignment horizontal="left"/>
    </xf>
    <xf numFmtId="0" fontId="12" fillId="3" borderId="2" xfId="0" applyFont="1" applyFill="1" applyBorder="1" applyAlignment="1">
      <alignment horizontal="left"/>
    </xf>
    <xf numFmtId="0" fontId="0" fillId="0" borderId="5" xfId="0" applyFill="1" applyBorder="1" applyAlignment="1"/>
    <xf numFmtId="0" fontId="13" fillId="4" borderId="0" xfId="0" applyFont="1" applyFill="1" applyBorder="1" applyAlignment="1">
      <alignment horizontal="left"/>
    </xf>
    <xf numFmtId="0" fontId="14" fillId="4" borderId="5" xfId="0" applyFont="1" applyFill="1" applyBorder="1" applyAlignment="1">
      <alignment horizontal="left"/>
    </xf>
    <xf numFmtId="0" fontId="15" fillId="3" borderId="2" xfId="0" applyFont="1" applyFill="1" applyBorder="1" applyAlignment="1">
      <alignment horizontal="right"/>
    </xf>
    <xf numFmtId="0" fontId="15" fillId="3" borderId="4" xfId="0" applyFont="1" applyFill="1" applyBorder="1" applyAlignment="1">
      <alignment horizontal="right"/>
    </xf>
    <xf numFmtId="0" fontId="0" fillId="5" borderId="0" xfId="0" applyFill="1" applyBorder="1" applyAlignment="1"/>
    <xf numFmtId="0" fontId="10" fillId="0" borderId="0" xfId="0" applyFont="1" applyFill="1" applyBorder="1" applyAlignment="1">
      <alignment vertical="top" wrapText="1"/>
    </xf>
    <xf numFmtId="0" fontId="1" fillId="0" borderId="0" xfId="0" applyFont="1" applyBorder="1" applyAlignment="1">
      <alignment vertical="center" wrapText="1"/>
    </xf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7" xfId="0" applyNumberFormat="1" applyFill="1" applyBorder="1" applyAlignment="1"/>
    <xf numFmtId="0" fontId="0" fillId="0" borderId="8" xfId="0" applyNumberFormat="1" applyFill="1" applyBorder="1" applyAlignment="1"/>
    <xf numFmtId="0" fontId="14" fillId="6" borderId="6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 wrapText="1"/>
    </xf>
    <xf numFmtId="0" fontId="0" fillId="8" borderId="1" xfId="0" applyFill="1" applyBorder="1"/>
    <xf numFmtId="0" fontId="5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0" fillId="8" borderId="0" xfId="0" applyFill="1"/>
    <xf numFmtId="0" fontId="3" fillId="8" borderId="0" xfId="0" applyFont="1" applyFill="1"/>
    <xf numFmtId="0" fontId="5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4" fillId="9" borderId="0" xfId="0" applyFont="1" applyFill="1"/>
    <xf numFmtId="0" fontId="0" fillId="9" borderId="0" xfId="0" applyFill="1"/>
    <xf numFmtId="0" fontId="0" fillId="10" borderId="0" xfId="0" applyFill="1"/>
    <xf numFmtId="0" fontId="5" fillId="10" borderId="1" xfId="0" applyFont="1" applyFill="1" applyBorder="1"/>
    <xf numFmtId="0" fontId="7" fillId="10" borderId="0" xfId="0" applyFont="1" applyFill="1"/>
    <xf numFmtId="0" fontId="1" fillId="10" borderId="0" xfId="0" applyFont="1" applyFill="1"/>
    <xf numFmtId="0" fontId="0" fillId="7" borderId="0" xfId="0" applyFill="1"/>
    <xf numFmtId="0" fontId="3" fillId="10" borderId="0" xfId="0" applyFont="1" applyFill="1"/>
    <xf numFmtId="0" fontId="6" fillId="10" borderId="0" xfId="0" applyFont="1" applyFill="1"/>
    <xf numFmtId="0" fontId="11" fillId="10" borderId="0" xfId="0" applyFont="1" applyFill="1"/>
    <xf numFmtId="0" fontId="9" fillId="10" borderId="0" xfId="0" applyFont="1" applyFill="1"/>
    <xf numFmtId="0" fontId="8" fillId="10" borderId="0" xfId="0" applyFont="1" applyFill="1"/>
    <xf numFmtId="0" fontId="5" fillId="7" borderId="1" xfId="0" applyFont="1" applyFill="1" applyBorder="1"/>
    <xf numFmtId="0" fontId="7" fillId="7" borderId="0" xfId="0" applyFont="1" applyFill="1"/>
    <xf numFmtId="0" fontId="1" fillId="7" borderId="0" xfId="0" applyFont="1" applyFill="1"/>
    <xf numFmtId="0" fontId="3" fillId="7" borderId="0" xfId="0" applyFont="1" applyFill="1"/>
    <xf numFmtId="0" fontId="4" fillId="8" borderId="0" xfId="0" applyFont="1" applyFill="1"/>
    <xf numFmtId="0" fontId="0" fillId="8" borderId="0" xfId="0" applyFill="1" applyBorder="1"/>
    <xf numFmtId="0" fontId="14" fillId="11" borderId="5" xfId="0" applyFont="1" applyFill="1" applyBorder="1" applyAlignment="1">
      <alignment horizontal="left"/>
    </xf>
    <xf numFmtId="0" fontId="0" fillId="10" borderId="5" xfId="0" applyFill="1" applyBorder="1" applyAlignment="1"/>
    <xf numFmtId="0" fontId="13" fillId="11" borderId="3" xfId="0" applyFont="1" applyFill="1" applyBorder="1" applyAlignment="1">
      <alignment horizontal="left"/>
    </xf>
    <xf numFmtId="0" fontId="0" fillId="10" borderId="3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3D PIE CHART FOR TOTAL MARKS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cat>
            <c:strRef>
              <c:f>EXCEL3!$I$29:$I$38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EXCEL3!$M$29:$M$38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</c:ser>
        <c:ser>
          <c:idx val="1"/>
          <c:order val="1"/>
          <c:cat>
            <c:numRef>
              <c:f>EXCEL3!$J$25</c:f>
              <c:numCache>
                <c:formatCode>General</c:formatCode>
                <c:ptCount val="1"/>
              </c:numCache>
            </c:numRef>
          </c:cat>
          <c:val>
            <c:numRef>
              <c:f>EXCEL3!$K$25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cat>
            <c:numRef>
              <c:f>EXCEL3!$J$25</c:f>
              <c:numCache>
                <c:formatCode>General</c:formatCode>
                <c:ptCount val="1"/>
              </c:numCache>
            </c:numRef>
          </c:cat>
          <c:val>
            <c:numRef>
              <c:f>EXCEL3!$L$25</c:f>
              <c:numCache>
                <c:formatCode>General</c:formatCode>
                <c:ptCount val="1"/>
              </c:numCache>
            </c:numRef>
          </c:val>
        </c:ser>
        <c:ser>
          <c:idx val="3"/>
          <c:order val="3"/>
          <c:cat>
            <c:numRef>
              <c:f>EXCEL3!$J$25</c:f>
              <c:numCache>
                <c:formatCode>General</c:formatCode>
                <c:ptCount val="1"/>
              </c:numCache>
            </c:numRef>
          </c:cat>
          <c:val>
            <c:numRef>
              <c:f>EXCEL3!$M$25</c:f>
              <c:numCache>
                <c:formatCode>General</c:formatCode>
                <c:ptCount val="1"/>
              </c:numCache>
            </c:numRef>
          </c:val>
        </c:ser>
        <c:ser>
          <c:idx val="4"/>
          <c:order val="4"/>
          <c:cat>
            <c:numRef>
              <c:f>EXCEL3!$J$25</c:f>
              <c:numCache>
                <c:formatCode>General</c:formatCode>
                <c:ptCount val="1"/>
              </c:numCache>
            </c:numRef>
          </c:cat>
          <c:val>
            <c:numRef>
              <c:f>EXCEL3!$N$25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chemeClr val="tx1">
            <a:lumMod val="65000"/>
            <a:lumOff val="35000"/>
          </a:schemeClr>
        </a:solidFill>
      </c:spPr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LINE CHART FOR SUBJECT 1 AND 3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98840769903763"/>
          <c:y val="0.15788203557888597"/>
          <c:w val="0.68827493438320209"/>
          <c:h val="0.67521216097987746"/>
        </c:manualLayout>
      </c:layout>
      <c:lineChart>
        <c:grouping val="standard"/>
        <c:varyColors val="0"/>
        <c:ser>
          <c:idx val="0"/>
          <c:order val="0"/>
          <c:cat>
            <c:strRef>
              <c:f>EXCEL3!$I$29:$I$38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EXCEL3!$J$29:$J$38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EXCEL3!$I$29:$I$38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EXCEL3!$L$29:$L$38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326656"/>
        <c:axId val="296328576"/>
      </c:lineChart>
      <c:catAx>
        <c:axId val="29632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</a:t>
                </a:r>
                <a:r>
                  <a:rPr lang="en-US" baseline="0"/>
                  <a:t> NAMES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96328576"/>
        <c:crosses val="autoZero"/>
        <c:auto val="1"/>
        <c:lblAlgn val="ctr"/>
        <c:lblOffset val="100"/>
        <c:noMultiLvlLbl val="0"/>
      </c:catAx>
      <c:valAx>
        <c:axId val="296328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326656"/>
        <c:crosses val="autoZero"/>
        <c:crossBetween val="between"/>
      </c:valAx>
      <c:spPr>
        <a:solidFill>
          <a:schemeClr val="bg2">
            <a:lumMod val="90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2">
        <a:lumMod val="9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COLUMN CHART FOR SUBJECT 1, 2 AND 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EXCEL3!$J$28</c:f>
              <c:strCache>
                <c:ptCount val="1"/>
                <c:pt idx="0">
                  <c:v>SUB1</c:v>
                </c:pt>
              </c:strCache>
            </c:strRef>
          </c:tx>
          <c:invertIfNegative val="0"/>
          <c:cat>
            <c:strRef>
              <c:f>EXCEL3!$I$29:$I$38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EXCEL3!$J$29:$J$38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</c:ser>
        <c:ser>
          <c:idx val="1"/>
          <c:order val="1"/>
          <c:tx>
            <c:strRef>
              <c:f>EXCEL3!$K$28</c:f>
              <c:strCache>
                <c:ptCount val="1"/>
                <c:pt idx="0">
                  <c:v>SUB2</c:v>
                </c:pt>
              </c:strCache>
            </c:strRef>
          </c:tx>
          <c:invertIfNegative val="0"/>
          <c:cat>
            <c:strRef>
              <c:f>EXCEL3!$I$29:$I$38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EXCEL3!$K$29:$K$38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</c:ser>
        <c:ser>
          <c:idx val="2"/>
          <c:order val="2"/>
          <c:tx>
            <c:strRef>
              <c:f>EXCEL3!$L$28</c:f>
              <c:strCache>
                <c:ptCount val="1"/>
                <c:pt idx="0">
                  <c:v>SUB3</c:v>
                </c:pt>
              </c:strCache>
            </c:strRef>
          </c:tx>
          <c:invertIfNegative val="0"/>
          <c:cat>
            <c:strRef>
              <c:f>EXCEL3!$I$29:$I$38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EXCEL3!$L$29:$L$38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</c:ser>
        <c:ser>
          <c:idx val="3"/>
          <c:order val="3"/>
          <c:tx>
            <c:strRef>
              <c:f>EXCEL3!$M$28</c:f>
              <c:strCache>
                <c:ptCount val="1"/>
                <c:pt idx="0">
                  <c:v>TOTAL MARKS</c:v>
                </c:pt>
              </c:strCache>
            </c:strRef>
          </c:tx>
          <c:invertIfNegative val="0"/>
          <c:cat>
            <c:strRef>
              <c:f>EXCEL3!$I$29:$I$38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EXCEL3!$M$29:$M$38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8201088"/>
        <c:axId val="298203008"/>
      </c:barChart>
      <c:catAx>
        <c:axId val="298201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 NAMES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98203008"/>
        <c:crosses val="autoZero"/>
        <c:auto val="1"/>
        <c:lblAlgn val="ctr"/>
        <c:lblOffset val="100"/>
        <c:noMultiLvlLbl val="0"/>
      </c:catAx>
      <c:valAx>
        <c:axId val="29820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820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>
        <a:lumMod val="50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COLUMN CHART FOR SUBJECT 1, 2 AND 3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EXCEL3!$J$28</c:f>
              <c:strCache>
                <c:ptCount val="1"/>
                <c:pt idx="0">
                  <c:v>SUB1</c:v>
                </c:pt>
              </c:strCache>
            </c:strRef>
          </c:tx>
          <c:invertIfNegative val="0"/>
          <c:cat>
            <c:strRef>
              <c:f>EXCEL3!$I$29:$I$38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EXCEL3!$J$29:$J$38</c:f>
              <c:numCache>
                <c:formatCode>General</c:formatCode>
                <c:ptCount val="10"/>
                <c:pt idx="0">
                  <c:v>30</c:v>
                </c:pt>
                <c:pt idx="1">
                  <c:v>40</c:v>
                </c:pt>
                <c:pt idx="2">
                  <c:v>45</c:v>
                </c:pt>
                <c:pt idx="3">
                  <c:v>48</c:v>
                </c:pt>
                <c:pt idx="4">
                  <c:v>35</c:v>
                </c:pt>
                <c:pt idx="5">
                  <c:v>32</c:v>
                </c:pt>
                <c:pt idx="6">
                  <c:v>36</c:v>
                </c:pt>
                <c:pt idx="7">
                  <c:v>23</c:v>
                </c:pt>
                <c:pt idx="8">
                  <c:v>43</c:v>
                </c:pt>
                <c:pt idx="9">
                  <c:v>37</c:v>
                </c:pt>
              </c:numCache>
            </c:numRef>
          </c:val>
        </c:ser>
        <c:ser>
          <c:idx val="1"/>
          <c:order val="1"/>
          <c:tx>
            <c:strRef>
              <c:f>EXCEL3!$K$28</c:f>
              <c:strCache>
                <c:ptCount val="1"/>
                <c:pt idx="0">
                  <c:v>SUB2</c:v>
                </c:pt>
              </c:strCache>
            </c:strRef>
          </c:tx>
          <c:invertIfNegative val="0"/>
          <c:cat>
            <c:strRef>
              <c:f>EXCEL3!$I$29:$I$38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EXCEL3!$K$29:$K$38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28</c:v>
                </c:pt>
                <c:pt idx="7">
                  <c:v>25</c:v>
                </c:pt>
                <c:pt idx="8">
                  <c:v>27</c:v>
                </c:pt>
                <c:pt idx="9">
                  <c:v>44</c:v>
                </c:pt>
              </c:numCache>
            </c:numRef>
          </c:val>
        </c:ser>
        <c:ser>
          <c:idx val="2"/>
          <c:order val="2"/>
          <c:tx>
            <c:strRef>
              <c:f>EXCEL3!$L$28</c:f>
              <c:strCache>
                <c:ptCount val="1"/>
                <c:pt idx="0">
                  <c:v>SUB3</c:v>
                </c:pt>
              </c:strCache>
            </c:strRef>
          </c:tx>
          <c:invertIfNegative val="0"/>
          <c:cat>
            <c:strRef>
              <c:f>EXCEL3!$I$29:$I$38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EXCEL3!$L$29:$L$38</c:f>
              <c:numCache>
                <c:formatCode>General</c:formatCode>
                <c:ptCount val="10"/>
                <c:pt idx="0">
                  <c:v>44</c:v>
                </c:pt>
                <c:pt idx="1">
                  <c:v>45</c:v>
                </c:pt>
                <c:pt idx="2">
                  <c:v>47</c:v>
                </c:pt>
                <c:pt idx="3">
                  <c:v>50</c:v>
                </c:pt>
                <c:pt idx="4">
                  <c:v>43</c:v>
                </c:pt>
                <c:pt idx="5">
                  <c:v>37</c:v>
                </c:pt>
                <c:pt idx="6">
                  <c:v>38</c:v>
                </c:pt>
                <c:pt idx="7">
                  <c:v>40</c:v>
                </c:pt>
                <c:pt idx="8">
                  <c:v>50</c:v>
                </c:pt>
                <c:pt idx="9">
                  <c:v>46</c:v>
                </c:pt>
              </c:numCache>
            </c:numRef>
          </c:val>
        </c:ser>
        <c:ser>
          <c:idx val="3"/>
          <c:order val="3"/>
          <c:tx>
            <c:strRef>
              <c:f>EXCEL3!$M$28</c:f>
              <c:strCache>
                <c:ptCount val="1"/>
                <c:pt idx="0">
                  <c:v>TOTAL MARKS</c:v>
                </c:pt>
              </c:strCache>
            </c:strRef>
          </c:tx>
          <c:invertIfNegative val="0"/>
          <c:cat>
            <c:strRef>
              <c:f>EXCEL3!$I$29:$I$38</c:f>
              <c:strCache>
                <c:ptCount val="10"/>
                <c:pt idx="0">
                  <c:v>Deep</c:v>
                </c:pt>
                <c:pt idx="1">
                  <c:v>Jayesh</c:v>
                </c:pt>
                <c:pt idx="2">
                  <c:v>Yash</c:v>
                </c:pt>
                <c:pt idx="3">
                  <c:v>Sara</c:v>
                </c:pt>
                <c:pt idx="4">
                  <c:v>Gita</c:v>
                </c:pt>
                <c:pt idx="5">
                  <c:v>Jinal</c:v>
                </c:pt>
                <c:pt idx="6">
                  <c:v>Kavita</c:v>
                </c:pt>
                <c:pt idx="7">
                  <c:v>Minal</c:v>
                </c:pt>
                <c:pt idx="8">
                  <c:v>Naresh</c:v>
                </c:pt>
                <c:pt idx="9">
                  <c:v>Rima</c:v>
                </c:pt>
              </c:strCache>
            </c:strRef>
          </c:cat>
          <c:val>
            <c:numRef>
              <c:f>EXCEL3!$M$29:$M$38</c:f>
              <c:numCache>
                <c:formatCode>General</c:formatCode>
                <c:ptCount val="10"/>
                <c:pt idx="0">
                  <c:v>108</c:v>
                </c:pt>
                <c:pt idx="1">
                  <c:v>120</c:v>
                </c:pt>
                <c:pt idx="2">
                  <c:v>128</c:v>
                </c:pt>
                <c:pt idx="3">
                  <c:v>130</c:v>
                </c:pt>
                <c:pt idx="4">
                  <c:v>110</c:v>
                </c:pt>
                <c:pt idx="5">
                  <c:v>100</c:v>
                </c:pt>
                <c:pt idx="6">
                  <c:v>102</c:v>
                </c:pt>
                <c:pt idx="7">
                  <c:v>88</c:v>
                </c:pt>
                <c:pt idx="8">
                  <c:v>120</c:v>
                </c:pt>
                <c:pt idx="9">
                  <c:v>127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8247296"/>
        <c:axId val="298249216"/>
        <c:axId val="0"/>
      </c:bar3DChart>
      <c:catAx>
        <c:axId val="2982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STUDENT NAMES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98249216"/>
        <c:crosses val="autoZero"/>
        <c:auto val="1"/>
        <c:lblAlgn val="ctr"/>
        <c:lblOffset val="100"/>
        <c:noMultiLvlLbl val="0"/>
      </c:catAx>
      <c:valAx>
        <c:axId val="298249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824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40</xdr:row>
      <xdr:rowOff>85724</xdr:rowOff>
    </xdr:from>
    <xdr:to>
      <xdr:col>10</xdr:col>
      <xdr:colOff>219074</xdr:colOff>
      <xdr:row>59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133351</xdr:colOff>
      <xdr:row>40</xdr:row>
      <xdr:rowOff>152401</xdr:rowOff>
    </xdr:from>
    <xdr:to>
      <xdr:col>19</xdr:col>
      <xdr:colOff>314325</xdr:colOff>
      <xdr:row>59</xdr:row>
      <xdr:rowOff>95251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57150</xdr:colOff>
      <xdr:row>60</xdr:row>
      <xdr:rowOff>85725</xdr:rowOff>
    </xdr:from>
    <xdr:to>
      <xdr:col>10</xdr:col>
      <xdr:colOff>190500</xdr:colOff>
      <xdr:row>78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95249</xdr:colOff>
      <xdr:row>60</xdr:row>
      <xdr:rowOff>76199</xdr:rowOff>
    </xdr:from>
    <xdr:to>
      <xdr:col>19</xdr:col>
      <xdr:colOff>333374</xdr:colOff>
      <xdr:row>78</xdr:row>
      <xdr:rowOff>161924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D3:Q47"/>
  <sheetViews>
    <sheetView zoomScaleNormal="100" workbookViewId="0">
      <selection activeCell="P14" sqref="P14"/>
    </sheetView>
  </sheetViews>
  <sheetFormatPr defaultRowHeight="15" x14ac:dyDescent="0.25"/>
  <cols>
    <col min="8" max="8" width="12.5703125" bestFit="1" customWidth="1"/>
    <col min="9" max="9" width="12.140625" customWidth="1"/>
    <col min="12" max="12" width="7.140625" bestFit="1" customWidth="1"/>
  </cols>
  <sheetData>
    <row r="3" spans="4:17" ht="21" x14ac:dyDescent="0.35">
      <c r="H3" s="49"/>
      <c r="I3" s="58" t="s">
        <v>102</v>
      </c>
      <c r="J3" s="58"/>
      <c r="K3" s="58"/>
      <c r="L3" s="49"/>
    </row>
    <row r="5" spans="4:17" x14ac:dyDescent="0.25">
      <c r="G5" s="11"/>
      <c r="H5" s="11"/>
      <c r="I5" s="11"/>
      <c r="J5" s="11"/>
      <c r="K5" s="11"/>
      <c r="L5" s="11"/>
    </row>
    <row r="7" spans="4:17" x14ac:dyDescent="0.25">
      <c r="G7" s="11"/>
      <c r="H7" s="11"/>
      <c r="I7" s="11"/>
      <c r="J7" s="11"/>
      <c r="K7" s="11"/>
      <c r="L7" s="11"/>
    </row>
    <row r="8" spans="4:17" ht="23.25" x14ac:dyDescent="0.35">
      <c r="F8" s="49"/>
      <c r="G8" s="56" t="s">
        <v>94</v>
      </c>
      <c r="H8" s="56"/>
      <c r="I8" s="56"/>
      <c r="J8" s="56"/>
      <c r="K8" s="57"/>
      <c r="L8" s="57"/>
    </row>
    <row r="11" spans="4:17" ht="15.75" x14ac:dyDescent="0.25">
      <c r="D11" s="35" t="s">
        <v>0</v>
      </c>
      <c r="E11" s="35" t="s">
        <v>1</v>
      </c>
      <c r="F11" s="35" t="s">
        <v>2</v>
      </c>
      <c r="G11" s="35" t="s">
        <v>3</v>
      </c>
      <c r="H11" s="35" t="s">
        <v>4</v>
      </c>
      <c r="I11" s="35" t="s">
        <v>5</v>
      </c>
      <c r="J11" s="6"/>
      <c r="K11" s="6"/>
      <c r="L11" s="55" t="s">
        <v>7</v>
      </c>
      <c r="M11" s="7">
        <v>0</v>
      </c>
      <c r="N11" s="7">
        <v>40</v>
      </c>
      <c r="O11" s="7">
        <v>50</v>
      </c>
      <c r="P11" s="7">
        <v>60</v>
      </c>
      <c r="Q11" s="6"/>
    </row>
    <row r="12" spans="4:17" ht="15.75" x14ac:dyDescent="0.25">
      <c r="D12" s="8">
        <v>110</v>
      </c>
      <c r="E12" s="8">
        <v>45</v>
      </c>
      <c r="F12" s="8">
        <v>56</v>
      </c>
      <c r="G12" s="8">
        <v>67</v>
      </c>
      <c r="H12" s="8">
        <v>78</v>
      </c>
      <c r="I12" s="8">
        <v>38</v>
      </c>
      <c r="J12" s="6"/>
      <c r="K12" s="6"/>
      <c r="L12" s="55" t="s">
        <v>6</v>
      </c>
      <c r="M12" s="7">
        <v>4</v>
      </c>
      <c r="N12" s="7">
        <v>3</v>
      </c>
      <c r="O12" s="7">
        <v>2</v>
      </c>
      <c r="P12" s="7">
        <v>1</v>
      </c>
      <c r="Q12" s="6"/>
    </row>
    <row r="13" spans="4:17" ht="15.75" x14ac:dyDescent="0.25">
      <c r="D13" s="55" t="s">
        <v>6</v>
      </c>
      <c r="E13" s="7">
        <f>HLOOKUP(E12, $L$11:$P$12, 2,TRUE)</f>
        <v>3</v>
      </c>
      <c r="F13" s="7">
        <f>HLOOKUP(F12, $L$11:$P$12, 2,TRUE)</f>
        <v>2</v>
      </c>
      <c r="G13" s="7">
        <f>HLOOKUP(G12, $L$11:$P$12, 2,TRUE)</f>
        <v>1</v>
      </c>
      <c r="H13" s="7">
        <f>HLOOKUP(H12, $L$11:$P$12, 2,TRUE)</f>
        <v>1</v>
      </c>
      <c r="I13" s="7">
        <f>HLOOKUP(I12, $L$11:$P$12, 2,TRUE)</f>
        <v>4</v>
      </c>
      <c r="J13" s="6"/>
      <c r="K13" s="6"/>
      <c r="L13" s="6"/>
      <c r="M13" s="6"/>
      <c r="N13" s="6"/>
      <c r="O13" s="6"/>
      <c r="P13" s="6"/>
      <c r="Q13" s="6"/>
    </row>
    <row r="16" spans="4:17" ht="23.25" x14ac:dyDescent="0.35">
      <c r="G16" s="10"/>
      <c r="H16" s="10"/>
      <c r="I16" s="10"/>
      <c r="J16" s="10"/>
      <c r="K16" s="10"/>
      <c r="L16" s="10"/>
    </row>
    <row r="17" spans="5:14" ht="23.25" x14ac:dyDescent="0.35">
      <c r="F17" s="49"/>
      <c r="G17" s="56" t="s">
        <v>95</v>
      </c>
      <c r="H17" s="56"/>
      <c r="I17" s="56"/>
      <c r="J17" s="56"/>
      <c r="K17" s="56"/>
      <c r="L17" s="56"/>
    </row>
    <row r="18" spans="5:14" ht="23.25" x14ac:dyDescent="0.35">
      <c r="G18" s="10"/>
      <c r="H18" s="10"/>
      <c r="I18" s="10"/>
      <c r="J18" s="10"/>
      <c r="K18" s="10"/>
      <c r="L18" s="10"/>
    </row>
    <row r="20" spans="5:14" ht="15.75" x14ac:dyDescent="0.25">
      <c r="E20" s="55" t="s">
        <v>10</v>
      </c>
      <c r="F20" s="55" t="s">
        <v>11</v>
      </c>
      <c r="G20" s="55" t="s">
        <v>12</v>
      </c>
    </row>
    <row r="21" spans="5:14" ht="15.75" x14ac:dyDescent="0.25">
      <c r="E21" s="7" t="s">
        <v>13</v>
      </c>
      <c r="F21" s="7">
        <v>30000</v>
      </c>
      <c r="G21" s="7">
        <f>VLOOKUP(F21,$K$21:$L$28,2,TRUE)</f>
        <v>3000</v>
      </c>
      <c r="K21" s="55" t="s">
        <v>8</v>
      </c>
      <c r="L21" s="55" t="s">
        <v>9</v>
      </c>
    </row>
    <row r="22" spans="5:14" ht="15.75" x14ac:dyDescent="0.25">
      <c r="E22" s="7" t="s">
        <v>14</v>
      </c>
      <c r="F22" s="7">
        <v>40000</v>
      </c>
      <c r="G22" s="7">
        <f t="shared" ref="G22:G30" si="0">VLOOKUP(F22,$K$21:$L$28,2,TRUE)</f>
        <v>4000</v>
      </c>
      <c r="K22" s="7">
        <v>0</v>
      </c>
      <c r="L22" s="7">
        <v>0</v>
      </c>
    </row>
    <row r="23" spans="5:14" ht="15.75" x14ac:dyDescent="0.25">
      <c r="E23" s="7" t="s">
        <v>15</v>
      </c>
      <c r="F23" s="7">
        <v>45000</v>
      </c>
      <c r="G23" s="7">
        <f t="shared" si="0"/>
        <v>4000</v>
      </c>
      <c r="K23" s="7">
        <v>30000</v>
      </c>
      <c r="L23" s="7">
        <v>3000</v>
      </c>
    </row>
    <row r="24" spans="5:14" ht="15.75" x14ac:dyDescent="0.25">
      <c r="E24" s="7" t="s">
        <v>16</v>
      </c>
      <c r="F24" s="7">
        <v>48000</v>
      </c>
      <c r="G24" s="7">
        <f t="shared" si="0"/>
        <v>4000</v>
      </c>
      <c r="K24" s="7">
        <v>40000</v>
      </c>
      <c r="L24" s="7">
        <v>4000</v>
      </c>
    </row>
    <row r="25" spans="5:14" ht="15.75" x14ac:dyDescent="0.25">
      <c r="E25" s="7" t="s">
        <v>17</v>
      </c>
      <c r="F25" s="7">
        <v>55000</v>
      </c>
      <c r="G25" s="7">
        <f t="shared" si="0"/>
        <v>5000</v>
      </c>
      <c r="K25" s="7">
        <v>50000</v>
      </c>
      <c r="L25" s="7">
        <v>5000</v>
      </c>
    </row>
    <row r="26" spans="5:14" ht="15.75" x14ac:dyDescent="0.25">
      <c r="E26" s="7" t="s">
        <v>18</v>
      </c>
      <c r="F26" s="7">
        <v>32000</v>
      </c>
      <c r="G26" s="7">
        <f t="shared" si="0"/>
        <v>3000</v>
      </c>
      <c r="K26" s="7">
        <v>60000</v>
      </c>
      <c r="L26" s="7">
        <v>6000</v>
      </c>
    </row>
    <row r="27" spans="5:14" ht="15.75" x14ac:dyDescent="0.25">
      <c r="E27" s="7" t="s">
        <v>19</v>
      </c>
      <c r="F27" s="7">
        <v>66000</v>
      </c>
      <c r="G27" s="7">
        <f t="shared" si="0"/>
        <v>6000</v>
      </c>
      <c r="K27" s="7">
        <v>70000</v>
      </c>
      <c r="L27" s="7">
        <v>7000</v>
      </c>
    </row>
    <row r="28" spans="5:14" ht="15.75" x14ac:dyDescent="0.25">
      <c r="E28" s="7" t="s">
        <v>20</v>
      </c>
      <c r="F28" s="7">
        <v>23000</v>
      </c>
      <c r="G28" s="7">
        <f t="shared" si="0"/>
        <v>0</v>
      </c>
      <c r="K28" s="7">
        <v>80000</v>
      </c>
      <c r="L28" s="7">
        <v>8000</v>
      </c>
    </row>
    <row r="29" spans="5:14" ht="15.75" x14ac:dyDescent="0.25">
      <c r="E29" s="7" t="s">
        <v>21</v>
      </c>
      <c r="F29" s="7">
        <v>43000</v>
      </c>
      <c r="G29" s="7">
        <f t="shared" si="0"/>
        <v>4000</v>
      </c>
    </row>
    <row r="30" spans="5:14" ht="15.75" x14ac:dyDescent="0.25">
      <c r="E30" s="7" t="s">
        <v>22</v>
      </c>
      <c r="F30" s="7">
        <v>37000</v>
      </c>
      <c r="G30" s="7">
        <f t="shared" si="0"/>
        <v>3000</v>
      </c>
    </row>
    <row r="32" spans="5:14" ht="23.25" x14ac:dyDescent="0.35">
      <c r="I32" s="9"/>
      <c r="J32" s="9"/>
      <c r="K32" s="9"/>
      <c r="L32" s="9"/>
      <c r="M32" s="9"/>
      <c r="N32" s="9"/>
    </row>
    <row r="33" spans="5:14" ht="23.25" x14ac:dyDescent="0.35">
      <c r="F33" s="49"/>
      <c r="G33" s="56" t="s">
        <v>96</v>
      </c>
      <c r="H33" s="56"/>
      <c r="I33" s="56"/>
      <c r="J33" s="56"/>
      <c r="K33" s="56"/>
      <c r="L33" s="49"/>
      <c r="N33" s="9"/>
    </row>
    <row r="34" spans="5:14" ht="23.25" x14ac:dyDescent="0.35">
      <c r="G34" s="9"/>
      <c r="H34" s="9"/>
      <c r="I34" s="9"/>
      <c r="J34" s="9"/>
      <c r="K34" s="9"/>
      <c r="N34" s="9"/>
    </row>
    <row r="37" spans="5:14" ht="15.75" x14ac:dyDescent="0.25">
      <c r="E37" s="55" t="s">
        <v>26</v>
      </c>
      <c r="F37" s="55" t="s">
        <v>27</v>
      </c>
      <c r="G37" s="55" t="s">
        <v>25</v>
      </c>
      <c r="H37" s="55" t="s">
        <v>28</v>
      </c>
    </row>
    <row r="38" spans="5:14" ht="15.75" x14ac:dyDescent="0.25">
      <c r="E38" s="7">
        <v>1101</v>
      </c>
      <c r="F38" s="7">
        <v>340</v>
      </c>
      <c r="G38" s="7">
        <f t="shared" ref="G38:G47" si="1">LOOKUP(F38,$J$39:$J$42,$K$39:$K$42)</f>
        <v>6</v>
      </c>
      <c r="H38" s="7">
        <f>G38*F38</f>
        <v>2040</v>
      </c>
    </row>
    <row r="39" spans="5:14" ht="15.75" x14ac:dyDescent="0.25">
      <c r="E39" s="7">
        <v>1102</v>
      </c>
      <c r="F39" s="7">
        <v>180</v>
      </c>
      <c r="G39" s="7">
        <f t="shared" si="1"/>
        <v>3</v>
      </c>
      <c r="H39" s="7">
        <f t="shared" ref="H39:H47" si="2">G39*F39</f>
        <v>540</v>
      </c>
      <c r="J39" s="55" t="s">
        <v>24</v>
      </c>
      <c r="K39" s="55" t="s">
        <v>25</v>
      </c>
    </row>
    <row r="40" spans="5:14" ht="15.75" x14ac:dyDescent="0.25">
      <c r="E40" s="7">
        <v>1103</v>
      </c>
      <c r="F40" s="7">
        <v>400</v>
      </c>
      <c r="G40" s="7">
        <f t="shared" si="1"/>
        <v>6</v>
      </c>
      <c r="H40" s="7">
        <f t="shared" si="2"/>
        <v>2400</v>
      </c>
      <c r="J40" s="7">
        <v>0</v>
      </c>
      <c r="K40" s="7">
        <v>3</v>
      </c>
    </row>
    <row r="41" spans="5:14" ht="15.75" x14ac:dyDescent="0.25">
      <c r="E41" s="7">
        <v>1104</v>
      </c>
      <c r="F41" s="7">
        <v>600</v>
      </c>
      <c r="G41" s="7">
        <f t="shared" si="1"/>
        <v>8</v>
      </c>
      <c r="H41" s="7">
        <f t="shared" si="2"/>
        <v>4800</v>
      </c>
      <c r="J41" s="7">
        <v>200</v>
      </c>
      <c r="K41" s="7">
        <v>6</v>
      </c>
    </row>
    <row r="42" spans="5:14" ht="15.75" x14ac:dyDescent="0.25">
      <c r="E42" s="7">
        <v>1105</v>
      </c>
      <c r="F42" s="7">
        <v>350</v>
      </c>
      <c r="G42" s="7">
        <f t="shared" si="1"/>
        <v>6</v>
      </c>
      <c r="H42" s="7">
        <f t="shared" si="2"/>
        <v>2100</v>
      </c>
      <c r="J42" s="7">
        <v>500</v>
      </c>
      <c r="K42" s="7">
        <v>8</v>
      </c>
    </row>
    <row r="43" spans="5:14" ht="15.75" x14ac:dyDescent="0.25">
      <c r="E43" s="7">
        <v>1106</v>
      </c>
      <c r="F43" s="7">
        <v>470</v>
      </c>
      <c r="G43" s="7">
        <f t="shared" si="1"/>
        <v>6</v>
      </c>
      <c r="H43" s="7">
        <f t="shared" si="2"/>
        <v>2820</v>
      </c>
    </row>
    <row r="44" spans="5:14" ht="15.75" x14ac:dyDescent="0.25">
      <c r="E44" s="7">
        <v>1107</v>
      </c>
      <c r="F44" s="7">
        <v>890</v>
      </c>
      <c r="G44" s="7">
        <f t="shared" si="1"/>
        <v>8</v>
      </c>
      <c r="H44" s="7">
        <f t="shared" si="2"/>
        <v>7120</v>
      </c>
    </row>
    <row r="45" spans="5:14" ht="15.75" x14ac:dyDescent="0.25">
      <c r="E45" s="7">
        <v>1108</v>
      </c>
      <c r="F45" s="7">
        <v>200</v>
      </c>
      <c r="G45" s="7">
        <f t="shared" si="1"/>
        <v>6</v>
      </c>
      <c r="H45" s="7">
        <f t="shared" si="2"/>
        <v>1200</v>
      </c>
    </row>
    <row r="46" spans="5:14" ht="15.75" x14ac:dyDescent="0.25">
      <c r="E46" s="7">
        <v>1109</v>
      </c>
      <c r="F46" s="7">
        <v>500</v>
      </c>
      <c r="G46" s="7">
        <f t="shared" si="1"/>
        <v>8</v>
      </c>
      <c r="H46" s="7">
        <f t="shared" si="2"/>
        <v>4000</v>
      </c>
    </row>
    <row r="47" spans="5:14" ht="15.75" x14ac:dyDescent="0.25">
      <c r="E47" s="7">
        <v>1110</v>
      </c>
      <c r="F47" s="7">
        <v>360</v>
      </c>
      <c r="G47" s="7">
        <f t="shared" si="1"/>
        <v>6</v>
      </c>
      <c r="H47" s="7">
        <f t="shared" si="2"/>
        <v>2160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Z64"/>
  <sheetViews>
    <sheetView zoomScale="85" zoomScaleNormal="85" workbookViewId="0">
      <selection activeCell="T28" sqref="T28"/>
    </sheetView>
  </sheetViews>
  <sheetFormatPr defaultRowHeight="15" x14ac:dyDescent="0.25"/>
  <cols>
    <col min="6" max="6" width="13.42578125" bestFit="1" customWidth="1"/>
    <col min="13" max="13" width="10.28515625" bestFit="1" customWidth="1"/>
    <col min="14" max="14" width="18" customWidth="1"/>
    <col min="15" max="15" width="13.140625" customWidth="1"/>
    <col min="16" max="16" width="13" customWidth="1"/>
    <col min="17" max="17" width="11.7109375" bestFit="1" customWidth="1"/>
    <col min="24" max="24" width="14.7109375" bestFit="1" customWidth="1"/>
  </cols>
  <sheetData>
    <row r="6" spans="1:26" ht="21" x14ac:dyDescent="0.35">
      <c r="G6" s="50"/>
      <c r="H6" s="50" t="s">
        <v>97</v>
      </c>
      <c r="I6" s="50"/>
      <c r="J6" s="50"/>
      <c r="K6" s="45"/>
    </row>
    <row r="12" spans="1:26" ht="21" x14ac:dyDescent="0.35">
      <c r="A12" s="45"/>
      <c r="B12" s="52" t="s">
        <v>101</v>
      </c>
      <c r="C12" s="53"/>
      <c r="D12" s="53"/>
      <c r="E12" s="53"/>
      <c r="F12" s="53"/>
      <c r="G12" s="54"/>
      <c r="H12" s="54"/>
      <c r="J12" s="13"/>
      <c r="K12" s="45"/>
      <c r="L12" s="50" t="s">
        <v>100</v>
      </c>
      <c r="M12" s="51"/>
      <c r="N12" s="51"/>
      <c r="O12" s="51"/>
      <c r="P12" s="51"/>
      <c r="Q12" s="51"/>
      <c r="R12" s="45"/>
    </row>
    <row r="13" spans="1:26" x14ac:dyDescent="0.25">
      <c r="M13" s="5"/>
      <c r="N13" s="5"/>
      <c r="O13" s="5"/>
      <c r="P13" s="5"/>
      <c r="Q13" s="5"/>
    </row>
    <row r="14" spans="1:26" ht="15.75" x14ac:dyDescent="0.25">
      <c r="B14" s="46" t="s">
        <v>29</v>
      </c>
      <c r="C14" s="46" t="s">
        <v>30</v>
      </c>
      <c r="D14" s="46" t="s">
        <v>31</v>
      </c>
      <c r="E14" s="46" t="s">
        <v>32</v>
      </c>
      <c r="F14" s="46" t="s">
        <v>33</v>
      </c>
      <c r="G14" s="46" t="s">
        <v>34</v>
      </c>
      <c r="L14" s="46" t="s">
        <v>99</v>
      </c>
      <c r="M14" s="46" t="s">
        <v>10</v>
      </c>
      <c r="N14" s="46" t="s">
        <v>41</v>
      </c>
      <c r="O14" s="46" t="s">
        <v>42</v>
      </c>
      <c r="P14" s="46" t="s">
        <v>43</v>
      </c>
      <c r="Q14" s="46" t="s">
        <v>44</v>
      </c>
    </row>
    <row r="15" spans="1:26" ht="15.75" x14ac:dyDescent="0.25">
      <c r="B15" s="7">
        <v>1</v>
      </c>
      <c r="C15" s="7">
        <v>50</v>
      </c>
      <c r="D15" s="7">
        <v>60</v>
      </c>
      <c r="E15" s="12">
        <f t="shared" ref="E15:E64" si="0">AVERAGE(C15:D15)</f>
        <v>55</v>
      </c>
      <c r="F15" s="7" t="str">
        <f>IF(AND(C15&gt;=40,D15&gt;=40),"PASS","FAIL")</f>
        <v>PASS</v>
      </c>
      <c r="G15" s="7" t="str">
        <f>IF(F15="FAIL","IV",IF(E15&gt;=60,"I",IF(E15&gt;=50,"II","III")))</f>
        <v>II</v>
      </c>
      <c r="L15" s="7">
        <v>1</v>
      </c>
      <c r="M15" s="7" t="s">
        <v>45</v>
      </c>
      <c r="N15" s="7">
        <v>975946</v>
      </c>
      <c r="O15" s="12">
        <f>IF(N15&lt;150000, 0, IF(N15&lt;=250000, (N15-150000)*10%, IF(N15&lt;=325000, 10000+(N15-250000)*20%, 25000+(N15-325000)*30%)))</f>
        <v>220283.8</v>
      </c>
      <c r="P15" s="12">
        <f>IF(N15&lt;500000,0,O15*3%)</f>
        <v>6608.5139999999992</v>
      </c>
      <c r="Q15" s="12">
        <f>SUM(O15:P15)</f>
        <v>226892.31399999998</v>
      </c>
    </row>
    <row r="16" spans="1:26" ht="23.25" x14ac:dyDescent="0.35">
      <c r="B16" s="7">
        <v>2</v>
      </c>
      <c r="C16" s="7">
        <v>35</v>
      </c>
      <c r="D16" s="7">
        <v>42</v>
      </c>
      <c r="E16" s="12">
        <f t="shared" si="0"/>
        <v>38.5</v>
      </c>
      <c r="F16" s="7" t="str">
        <f t="shared" ref="F16:F64" si="1">IF(AND(C16&gt;=40,D16&gt;=40),"PASS","FAIL")</f>
        <v>FAIL</v>
      </c>
      <c r="G16" s="7" t="str">
        <f t="shared" ref="G16:G64" si="2">IF(F16="FAIL","IV",IF(E16&gt;=60,"I",IF(E16&gt;=50,"II","III")))</f>
        <v>IV</v>
      </c>
      <c r="I16" s="46" t="s">
        <v>32</v>
      </c>
      <c r="J16" s="46" t="s">
        <v>34</v>
      </c>
      <c r="L16" s="7">
        <v>2</v>
      </c>
      <c r="M16" s="7" t="s">
        <v>46</v>
      </c>
      <c r="N16" s="7">
        <v>425369</v>
      </c>
      <c r="O16" s="12">
        <f t="shared" ref="O16:O64" si="3">IF(N16&lt;150000, 0, IF(N16&lt;=250000, (N16-150000)*10%, IF(N16&lt;=325000, 10000+(N16-250000)*20%, 25000+(N16-325000)*30%)))</f>
        <v>55110.7</v>
      </c>
      <c r="P16" s="12">
        <f t="shared" ref="P16:P64" si="4">IF(N16&lt;500000,0,O16*3%)</f>
        <v>0</v>
      </c>
      <c r="Q16" s="12">
        <f t="shared" ref="Q16:Q64" si="5">SUM(O16:P16)</f>
        <v>55110.7</v>
      </c>
      <c r="U16" s="47"/>
      <c r="V16" s="47" t="s">
        <v>98</v>
      </c>
      <c r="W16" s="47"/>
      <c r="X16" s="47"/>
      <c r="Y16" s="48"/>
      <c r="Z16" s="45"/>
    </row>
    <row r="17" spans="2:25" ht="15.75" x14ac:dyDescent="0.25">
      <c r="B17" s="7">
        <v>3</v>
      </c>
      <c r="C17" s="7">
        <v>70</v>
      </c>
      <c r="D17" s="7">
        <v>80</v>
      </c>
      <c r="E17" s="12">
        <f t="shared" si="0"/>
        <v>75</v>
      </c>
      <c r="F17" s="7" t="str">
        <f t="shared" si="1"/>
        <v>PASS</v>
      </c>
      <c r="G17" s="7" t="str">
        <f t="shared" si="2"/>
        <v>I</v>
      </c>
      <c r="I17" s="7" t="s">
        <v>36</v>
      </c>
      <c r="J17" s="7" t="s">
        <v>23</v>
      </c>
      <c r="L17" s="7">
        <v>3</v>
      </c>
      <c r="M17" s="7" t="s">
        <v>47</v>
      </c>
      <c r="N17" s="7">
        <v>988999</v>
      </c>
      <c r="O17" s="12">
        <f t="shared" si="3"/>
        <v>224199.69999999998</v>
      </c>
      <c r="P17" s="12">
        <f t="shared" si="4"/>
        <v>6725.9909999999991</v>
      </c>
      <c r="Q17" s="12">
        <f t="shared" si="5"/>
        <v>230925.69099999999</v>
      </c>
    </row>
    <row r="18" spans="2:25" ht="15.75" x14ac:dyDescent="0.25">
      <c r="B18" s="7">
        <v>4</v>
      </c>
      <c r="C18" s="7">
        <v>36</v>
      </c>
      <c r="D18" s="7">
        <v>93</v>
      </c>
      <c r="E18" s="12">
        <f t="shared" si="0"/>
        <v>64.5</v>
      </c>
      <c r="F18" s="7" t="str">
        <f t="shared" si="1"/>
        <v>FAIL</v>
      </c>
      <c r="G18" s="7" t="str">
        <f t="shared" si="2"/>
        <v>IV</v>
      </c>
      <c r="I18" s="7" t="s">
        <v>37</v>
      </c>
      <c r="J18" s="7" t="s">
        <v>35</v>
      </c>
      <c r="L18" s="7">
        <v>4</v>
      </c>
      <c r="M18" s="7" t="s">
        <v>48</v>
      </c>
      <c r="N18" s="7">
        <v>658401</v>
      </c>
      <c r="O18" s="12">
        <f t="shared" si="3"/>
        <v>125020.3</v>
      </c>
      <c r="P18" s="12">
        <f t="shared" si="4"/>
        <v>3750.6089999999999</v>
      </c>
      <c r="Q18" s="12">
        <f t="shared" si="5"/>
        <v>128770.909</v>
      </c>
    </row>
    <row r="19" spans="2:25" ht="15.75" x14ac:dyDescent="0.25">
      <c r="B19" s="7">
        <v>5</v>
      </c>
      <c r="C19" s="7">
        <v>60</v>
      </c>
      <c r="D19" s="7">
        <v>89</v>
      </c>
      <c r="E19" s="12">
        <f t="shared" si="0"/>
        <v>74.5</v>
      </c>
      <c r="F19" s="7" t="str">
        <f t="shared" si="1"/>
        <v>PASS</v>
      </c>
      <c r="G19" s="7" t="str">
        <f t="shared" si="2"/>
        <v>I</v>
      </c>
      <c r="I19" s="7" t="s">
        <v>38</v>
      </c>
      <c r="J19" s="7" t="s">
        <v>39</v>
      </c>
      <c r="L19" s="7">
        <v>5</v>
      </c>
      <c r="M19" s="7" t="s">
        <v>49</v>
      </c>
      <c r="N19" s="7">
        <v>863099</v>
      </c>
      <c r="O19" s="12">
        <f t="shared" si="3"/>
        <v>186429.69999999998</v>
      </c>
      <c r="P19" s="12">
        <f t="shared" si="4"/>
        <v>5592.8909999999996</v>
      </c>
      <c r="Q19" s="12">
        <f t="shared" si="5"/>
        <v>192022.59099999999</v>
      </c>
      <c r="U19" s="5"/>
      <c r="V19" s="5"/>
      <c r="W19" s="5"/>
      <c r="X19" s="5"/>
      <c r="Y19" s="5"/>
    </row>
    <row r="20" spans="2:25" ht="15.75" x14ac:dyDescent="0.25">
      <c r="B20" s="7">
        <v>6</v>
      </c>
      <c r="C20" s="7">
        <v>80</v>
      </c>
      <c r="D20" s="7">
        <v>50</v>
      </c>
      <c r="E20" s="12">
        <f t="shared" si="0"/>
        <v>65</v>
      </c>
      <c r="F20" s="7" t="str">
        <f t="shared" si="1"/>
        <v>PASS</v>
      </c>
      <c r="G20" s="7" t="str">
        <f t="shared" si="2"/>
        <v>I</v>
      </c>
      <c r="L20" s="7">
        <v>6</v>
      </c>
      <c r="M20" s="7" t="s">
        <v>50</v>
      </c>
      <c r="N20" s="7">
        <v>130312</v>
      </c>
      <c r="O20" s="12">
        <f t="shared" si="3"/>
        <v>0</v>
      </c>
      <c r="P20" s="12">
        <f t="shared" si="4"/>
        <v>0</v>
      </c>
      <c r="Q20" s="12">
        <f t="shared" si="5"/>
        <v>0</v>
      </c>
    </row>
    <row r="21" spans="2:25" ht="15.75" hidden="1" x14ac:dyDescent="0.25">
      <c r="B21" s="7">
        <v>7</v>
      </c>
      <c r="C21" s="7">
        <v>65</v>
      </c>
      <c r="D21" s="7">
        <v>7</v>
      </c>
      <c r="E21" s="12">
        <f t="shared" si="0"/>
        <v>36</v>
      </c>
      <c r="F21" s="7" t="str">
        <f t="shared" si="1"/>
        <v>FAIL</v>
      </c>
      <c r="G21" s="7" t="str">
        <f t="shared" si="2"/>
        <v>IV</v>
      </c>
      <c r="L21" s="7">
        <v>7</v>
      </c>
      <c r="M21" s="7" t="s">
        <v>51</v>
      </c>
      <c r="N21" s="7">
        <v>778242</v>
      </c>
      <c r="O21" s="12">
        <f t="shared" si="3"/>
        <v>160972.6</v>
      </c>
      <c r="P21" s="12">
        <f t="shared" si="4"/>
        <v>4829.1779999999999</v>
      </c>
      <c r="Q21" s="12">
        <f t="shared" si="5"/>
        <v>165801.77799999999</v>
      </c>
      <c r="U21" s="11"/>
      <c r="V21" s="11"/>
      <c r="W21" s="11"/>
      <c r="X21" s="11"/>
      <c r="Y21" s="11"/>
    </row>
    <row r="22" spans="2:25" ht="15.75" x14ac:dyDescent="0.25">
      <c r="B22" s="7">
        <v>8</v>
      </c>
      <c r="C22" s="7">
        <v>47</v>
      </c>
      <c r="D22" s="7">
        <v>98</v>
      </c>
      <c r="E22" s="12">
        <f t="shared" si="0"/>
        <v>72.5</v>
      </c>
      <c r="F22" s="7" t="str">
        <f t="shared" si="1"/>
        <v>PASS</v>
      </c>
      <c r="G22" s="7" t="str">
        <f t="shared" si="2"/>
        <v>I</v>
      </c>
      <c r="L22" s="7">
        <v>8</v>
      </c>
      <c r="M22" s="7" t="s">
        <v>52</v>
      </c>
      <c r="N22" s="7">
        <v>929847</v>
      </c>
      <c r="O22" s="12">
        <f t="shared" si="3"/>
        <v>206454.1</v>
      </c>
      <c r="P22" s="12">
        <f t="shared" si="4"/>
        <v>6193.6229999999996</v>
      </c>
      <c r="Q22" s="12">
        <f t="shared" si="5"/>
        <v>212647.723</v>
      </c>
      <c r="V22" s="46" t="s">
        <v>10</v>
      </c>
      <c r="W22" s="46" t="s">
        <v>11</v>
      </c>
      <c r="X22" s="46" t="s">
        <v>40</v>
      </c>
    </row>
    <row r="23" spans="2:25" ht="15.75" x14ac:dyDescent="0.25">
      <c r="B23" s="7">
        <v>9</v>
      </c>
      <c r="C23" s="7">
        <v>44</v>
      </c>
      <c r="D23" s="7">
        <v>17</v>
      </c>
      <c r="E23" s="12">
        <f t="shared" si="0"/>
        <v>30.5</v>
      </c>
      <c r="F23" s="7" t="str">
        <f t="shared" si="1"/>
        <v>FAIL</v>
      </c>
      <c r="G23" s="7" t="str">
        <f t="shared" si="2"/>
        <v>IV</v>
      </c>
      <c r="L23" s="7">
        <v>9</v>
      </c>
      <c r="M23" s="7" t="s">
        <v>53</v>
      </c>
      <c r="N23" s="7">
        <v>197286</v>
      </c>
      <c r="O23" s="12">
        <f t="shared" si="3"/>
        <v>4728.6000000000004</v>
      </c>
      <c r="P23" s="12">
        <f t="shared" si="4"/>
        <v>0</v>
      </c>
      <c r="Q23" s="12">
        <f t="shared" si="5"/>
        <v>4728.6000000000004</v>
      </c>
      <c r="V23" s="7" t="s">
        <v>13</v>
      </c>
      <c r="W23" s="7">
        <v>25000</v>
      </c>
      <c r="X23" s="7">
        <f>IF(W23&lt;30000,W23*5%,IF(W23&lt;=70000,1500+(W23-30000)*10%,1500+4000+(W23-70000)*15%))</f>
        <v>1250</v>
      </c>
    </row>
    <row r="24" spans="2:25" ht="15.75" x14ac:dyDescent="0.25">
      <c r="B24" s="7">
        <v>10</v>
      </c>
      <c r="C24" s="7">
        <v>39</v>
      </c>
      <c r="D24" s="7">
        <v>94</v>
      </c>
      <c r="E24" s="12">
        <f t="shared" si="0"/>
        <v>66.5</v>
      </c>
      <c r="F24" s="7" t="str">
        <f t="shared" si="1"/>
        <v>FAIL</v>
      </c>
      <c r="G24" s="7" t="str">
        <f t="shared" si="2"/>
        <v>IV</v>
      </c>
      <c r="L24" s="7">
        <v>10</v>
      </c>
      <c r="M24" s="7" t="s">
        <v>54</v>
      </c>
      <c r="N24" s="7">
        <v>398234</v>
      </c>
      <c r="O24" s="12">
        <f t="shared" si="3"/>
        <v>46970.2</v>
      </c>
      <c r="P24" s="12">
        <f t="shared" si="4"/>
        <v>0</v>
      </c>
      <c r="Q24" s="12">
        <f t="shared" si="5"/>
        <v>46970.2</v>
      </c>
      <c r="V24" s="7" t="s">
        <v>14</v>
      </c>
      <c r="W24" s="7">
        <v>35000</v>
      </c>
      <c r="X24" s="7">
        <f t="shared" ref="X24:X32" si="6">IF(W24&lt;30000,W24*5%,IF(W24&lt;=70000,1500+(W24-30000)*10%,1500+4000+(W24-70000)*15%))</f>
        <v>2000</v>
      </c>
    </row>
    <row r="25" spans="2:25" ht="15.75" x14ac:dyDescent="0.25">
      <c r="B25" s="7">
        <v>11</v>
      </c>
      <c r="C25" s="7">
        <v>72</v>
      </c>
      <c r="D25" s="7">
        <v>95</v>
      </c>
      <c r="E25" s="12">
        <f t="shared" si="0"/>
        <v>83.5</v>
      </c>
      <c r="F25" s="7" t="str">
        <f t="shared" si="1"/>
        <v>PASS</v>
      </c>
      <c r="G25" s="7" t="str">
        <f t="shared" si="2"/>
        <v>I</v>
      </c>
      <c r="L25" s="7">
        <v>11</v>
      </c>
      <c r="M25" s="7" t="s">
        <v>55</v>
      </c>
      <c r="N25" s="7">
        <v>918532</v>
      </c>
      <c r="O25" s="12">
        <f t="shared" si="3"/>
        <v>203059.6</v>
      </c>
      <c r="P25" s="12">
        <f t="shared" si="4"/>
        <v>6091.7879999999996</v>
      </c>
      <c r="Q25" s="12">
        <f t="shared" si="5"/>
        <v>209151.38800000001</v>
      </c>
      <c r="V25" s="7" t="s">
        <v>15</v>
      </c>
      <c r="W25" s="7">
        <v>45000</v>
      </c>
      <c r="X25" s="7">
        <f t="shared" si="6"/>
        <v>3000</v>
      </c>
    </row>
    <row r="26" spans="2:25" ht="15.75" x14ac:dyDescent="0.25">
      <c r="B26" s="7">
        <v>12</v>
      </c>
      <c r="C26" s="7">
        <v>72</v>
      </c>
      <c r="D26" s="7">
        <v>1</v>
      </c>
      <c r="E26" s="12">
        <f t="shared" si="0"/>
        <v>36.5</v>
      </c>
      <c r="F26" s="7" t="str">
        <f t="shared" si="1"/>
        <v>FAIL</v>
      </c>
      <c r="G26" s="7" t="str">
        <f t="shared" si="2"/>
        <v>IV</v>
      </c>
      <c r="L26" s="7">
        <v>12</v>
      </c>
      <c r="M26" s="7" t="s">
        <v>56</v>
      </c>
      <c r="N26" s="7">
        <v>693885</v>
      </c>
      <c r="O26" s="12">
        <f t="shared" si="3"/>
        <v>135665.5</v>
      </c>
      <c r="P26" s="12">
        <f t="shared" si="4"/>
        <v>4069.9649999999997</v>
      </c>
      <c r="Q26" s="12">
        <f t="shared" si="5"/>
        <v>139735.465</v>
      </c>
      <c r="V26" s="7" t="s">
        <v>16</v>
      </c>
      <c r="W26" s="7">
        <v>80000</v>
      </c>
      <c r="X26" s="7">
        <f t="shared" si="6"/>
        <v>7000</v>
      </c>
    </row>
    <row r="27" spans="2:25" ht="15.75" x14ac:dyDescent="0.25">
      <c r="B27" s="7">
        <v>13</v>
      </c>
      <c r="C27" s="7">
        <v>4</v>
      </c>
      <c r="D27" s="7">
        <v>98</v>
      </c>
      <c r="E27" s="12">
        <f t="shared" si="0"/>
        <v>51</v>
      </c>
      <c r="F27" s="7" t="str">
        <f t="shared" si="1"/>
        <v>FAIL</v>
      </c>
      <c r="G27" s="7" t="str">
        <f t="shared" si="2"/>
        <v>IV</v>
      </c>
      <c r="L27" s="7">
        <v>13</v>
      </c>
      <c r="M27" s="7" t="s">
        <v>57</v>
      </c>
      <c r="N27" s="7">
        <v>667470</v>
      </c>
      <c r="O27" s="12">
        <f t="shared" si="3"/>
        <v>127741</v>
      </c>
      <c r="P27" s="12">
        <f t="shared" si="4"/>
        <v>3832.23</v>
      </c>
      <c r="Q27" s="12">
        <f t="shared" si="5"/>
        <v>131573.23000000001</v>
      </c>
      <c r="V27" s="7" t="s">
        <v>17</v>
      </c>
      <c r="W27" s="7">
        <v>70000</v>
      </c>
      <c r="X27" s="7">
        <f t="shared" si="6"/>
        <v>5500</v>
      </c>
    </row>
    <row r="28" spans="2:25" ht="15.75" x14ac:dyDescent="0.25">
      <c r="B28" s="7">
        <v>14</v>
      </c>
      <c r="C28" s="7">
        <v>42</v>
      </c>
      <c r="D28" s="7">
        <v>43</v>
      </c>
      <c r="E28" s="12">
        <f t="shared" si="0"/>
        <v>42.5</v>
      </c>
      <c r="F28" s="7" t="str">
        <f t="shared" si="1"/>
        <v>PASS</v>
      </c>
      <c r="G28" s="7" t="str">
        <f t="shared" si="2"/>
        <v>III</v>
      </c>
      <c r="L28" s="7">
        <v>14</v>
      </c>
      <c r="M28" s="7" t="s">
        <v>58</v>
      </c>
      <c r="N28" s="7">
        <v>528659</v>
      </c>
      <c r="O28" s="12">
        <f t="shared" si="3"/>
        <v>86097.7</v>
      </c>
      <c r="P28" s="12">
        <f t="shared" si="4"/>
        <v>2582.931</v>
      </c>
      <c r="Q28" s="12">
        <f t="shared" si="5"/>
        <v>88680.630999999994</v>
      </c>
      <c r="V28" s="7" t="s">
        <v>18</v>
      </c>
      <c r="W28" s="7">
        <v>60000</v>
      </c>
      <c r="X28" s="7">
        <f t="shared" si="6"/>
        <v>4500</v>
      </c>
    </row>
    <row r="29" spans="2:25" ht="15.75" x14ac:dyDescent="0.25">
      <c r="B29" s="7">
        <v>15</v>
      </c>
      <c r="C29" s="7">
        <v>34</v>
      </c>
      <c r="D29" s="7">
        <v>100</v>
      </c>
      <c r="E29" s="12">
        <f t="shared" si="0"/>
        <v>67</v>
      </c>
      <c r="F29" s="7" t="str">
        <f t="shared" si="1"/>
        <v>FAIL</v>
      </c>
      <c r="G29" s="7" t="str">
        <f t="shared" si="2"/>
        <v>IV</v>
      </c>
      <c r="L29" s="7">
        <v>15</v>
      </c>
      <c r="M29" s="7" t="s">
        <v>59</v>
      </c>
      <c r="N29" s="7">
        <v>706693</v>
      </c>
      <c r="O29" s="12">
        <f t="shared" si="3"/>
        <v>139507.9</v>
      </c>
      <c r="P29" s="12">
        <f t="shared" si="4"/>
        <v>4185.2370000000001</v>
      </c>
      <c r="Q29" s="12">
        <f t="shared" si="5"/>
        <v>143693.13699999999</v>
      </c>
      <c r="V29" s="7" t="s">
        <v>19</v>
      </c>
      <c r="W29" s="7">
        <v>30000</v>
      </c>
      <c r="X29" s="7">
        <f t="shared" si="6"/>
        <v>1500</v>
      </c>
    </row>
    <row r="30" spans="2:25" ht="15.75" x14ac:dyDescent="0.25">
      <c r="B30" s="7">
        <v>16</v>
      </c>
      <c r="C30" s="7">
        <v>96</v>
      </c>
      <c r="D30" s="7">
        <v>2</v>
      </c>
      <c r="E30" s="12">
        <f t="shared" si="0"/>
        <v>49</v>
      </c>
      <c r="F30" s="7" t="str">
        <f t="shared" si="1"/>
        <v>FAIL</v>
      </c>
      <c r="G30" s="7" t="str">
        <f t="shared" si="2"/>
        <v>IV</v>
      </c>
      <c r="L30" s="7">
        <v>16</v>
      </c>
      <c r="M30" s="7" t="s">
        <v>60</v>
      </c>
      <c r="N30" s="7">
        <v>426912</v>
      </c>
      <c r="O30" s="12">
        <f t="shared" si="3"/>
        <v>55573.599999999999</v>
      </c>
      <c r="P30" s="12">
        <f t="shared" si="4"/>
        <v>0</v>
      </c>
      <c r="Q30" s="12">
        <f t="shared" si="5"/>
        <v>55573.599999999999</v>
      </c>
      <c r="V30" s="7" t="s">
        <v>20</v>
      </c>
      <c r="W30" s="7">
        <v>50000</v>
      </c>
      <c r="X30" s="7">
        <f t="shared" si="6"/>
        <v>3500</v>
      </c>
    </row>
    <row r="31" spans="2:25" ht="15.75" x14ac:dyDescent="0.25">
      <c r="B31" s="7">
        <v>17</v>
      </c>
      <c r="C31" s="7">
        <v>66</v>
      </c>
      <c r="D31" s="7">
        <v>0</v>
      </c>
      <c r="E31" s="12">
        <f t="shared" si="0"/>
        <v>33</v>
      </c>
      <c r="F31" s="7" t="str">
        <f t="shared" si="1"/>
        <v>FAIL</v>
      </c>
      <c r="G31" s="7" t="str">
        <f t="shared" si="2"/>
        <v>IV</v>
      </c>
      <c r="L31" s="7">
        <v>17</v>
      </c>
      <c r="M31" s="7" t="s">
        <v>61</v>
      </c>
      <c r="N31" s="7">
        <v>453586</v>
      </c>
      <c r="O31" s="12">
        <f t="shared" si="3"/>
        <v>63575.799999999996</v>
      </c>
      <c r="P31" s="12">
        <f t="shared" si="4"/>
        <v>0</v>
      </c>
      <c r="Q31" s="12">
        <f t="shared" si="5"/>
        <v>63575.799999999996</v>
      </c>
      <c r="V31" s="7" t="s">
        <v>21</v>
      </c>
      <c r="W31" s="7">
        <v>40000</v>
      </c>
      <c r="X31" s="7">
        <f t="shared" si="6"/>
        <v>2500</v>
      </c>
    </row>
    <row r="32" spans="2:25" ht="15.75" x14ac:dyDescent="0.25">
      <c r="B32" s="7">
        <v>18</v>
      </c>
      <c r="C32" s="7">
        <v>60</v>
      </c>
      <c r="D32" s="7">
        <v>67</v>
      </c>
      <c r="E32" s="12">
        <f t="shared" si="0"/>
        <v>63.5</v>
      </c>
      <c r="F32" s="7" t="str">
        <f t="shared" si="1"/>
        <v>PASS</v>
      </c>
      <c r="G32" s="7" t="str">
        <f t="shared" si="2"/>
        <v>I</v>
      </c>
      <c r="L32" s="7">
        <v>18</v>
      </c>
      <c r="M32" s="7" t="s">
        <v>62</v>
      </c>
      <c r="N32" s="7">
        <v>177652</v>
      </c>
      <c r="O32" s="12">
        <f t="shared" si="3"/>
        <v>2765.2000000000003</v>
      </c>
      <c r="P32" s="12">
        <f t="shared" si="4"/>
        <v>0</v>
      </c>
      <c r="Q32" s="12">
        <f t="shared" si="5"/>
        <v>2765.2000000000003</v>
      </c>
      <c r="V32" s="7" t="s">
        <v>22</v>
      </c>
      <c r="W32" s="7">
        <v>65000</v>
      </c>
      <c r="X32" s="7">
        <f t="shared" si="6"/>
        <v>5000</v>
      </c>
    </row>
    <row r="33" spans="2:17" ht="15.75" x14ac:dyDescent="0.25">
      <c r="B33" s="7">
        <v>19</v>
      </c>
      <c r="C33" s="7">
        <v>15</v>
      </c>
      <c r="D33" s="7">
        <v>65</v>
      </c>
      <c r="E33" s="12">
        <f t="shared" si="0"/>
        <v>40</v>
      </c>
      <c r="F33" s="7" t="str">
        <f t="shared" si="1"/>
        <v>FAIL</v>
      </c>
      <c r="G33" s="7" t="str">
        <f t="shared" si="2"/>
        <v>IV</v>
      </c>
      <c r="L33" s="7">
        <v>19</v>
      </c>
      <c r="M33" s="7" t="s">
        <v>15</v>
      </c>
      <c r="N33" s="7">
        <v>999504</v>
      </c>
      <c r="O33" s="12">
        <f t="shared" si="3"/>
        <v>227351.19999999998</v>
      </c>
      <c r="P33" s="12">
        <f t="shared" si="4"/>
        <v>6820.5359999999991</v>
      </c>
      <c r="Q33" s="12">
        <f t="shared" si="5"/>
        <v>234171.73599999998</v>
      </c>
    </row>
    <row r="34" spans="2:17" ht="15.75" x14ac:dyDescent="0.25">
      <c r="B34" s="7">
        <v>20</v>
      </c>
      <c r="C34" s="7">
        <v>59</v>
      </c>
      <c r="D34" s="7">
        <v>41</v>
      </c>
      <c r="E34" s="12">
        <f t="shared" si="0"/>
        <v>50</v>
      </c>
      <c r="F34" s="7" t="str">
        <f t="shared" si="1"/>
        <v>PASS</v>
      </c>
      <c r="G34" s="7" t="str">
        <f t="shared" si="2"/>
        <v>II</v>
      </c>
      <c r="L34" s="7">
        <v>20</v>
      </c>
      <c r="M34" s="7" t="s">
        <v>63</v>
      </c>
      <c r="N34" s="7">
        <v>162259</v>
      </c>
      <c r="O34" s="12">
        <f t="shared" si="3"/>
        <v>1225.9000000000001</v>
      </c>
      <c r="P34" s="12">
        <f t="shared" si="4"/>
        <v>0</v>
      </c>
      <c r="Q34" s="12">
        <f t="shared" si="5"/>
        <v>1225.9000000000001</v>
      </c>
    </row>
    <row r="35" spans="2:17" ht="15.75" x14ac:dyDescent="0.25">
      <c r="B35" s="7">
        <v>21</v>
      </c>
      <c r="C35" s="7">
        <v>58</v>
      </c>
      <c r="D35" s="7">
        <v>86</v>
      </c>
      <c r="E35" s="12">
        <f t="shared" si="0"/>
        <v>72</v>
      </c>
      <c r="F35" s="7" t="str">
        <f t="shared" si="1"/>
        <v>PASS</v>
      </c>
      <c r="G35" s="7" t="str">
        <f t="shared" si="2"/>
        <v>I</v>
      </c>
      <c r="J35" s="5"/>
      <c r="L35" s="7">
        <v>21</v>
      </c>
      <c r="M35" s="7" t="s">
        <v>64</v>
      </c>
      <c r="N35" s="7">
        <v>602324</v>
      </c>
      <c r="O35" s="12">
        <f t="shared" si="3"/>
        <v>108197.2</v>
      </c>
      <c r="P35" s="12">
        <f t="shared" si="4"/>
        <v>3245.9159999999997</v>
      </c>
      <c r="Q35" s="12">
        <f t="shared" si="5"/>
        <v>111443.11599999999</v>
      </c>
    </row>
    <row r="36" spans="2:17" ht="15.75" x14ac:dyDescent="0.25">
      <c r="B36" s="7">
        <v>22</v>
      </c>
      <c r="C36" s="7">
        <v>79</v>
      </c>
      <c r="D36" s="7">
        <v>27</v>
      </c>
      <c r="E36" s="12">
        <f t="shared" si="0"/>
        <v>53</v>
      </c>
      <c r="F36" s="7" t="str">
        <f t="shared" si="1"/>
        <v>FAIL</v>
      </c>
      <c r="G36" s="7" t="str">
        <f t="shared" si="2"/>
        <v>IV</v>
      </c>
      <c r="L36" s="7">
        <v>22</v>
      </c>
      <c r="M36" s="7" t="s">
        <v>65</v>
      </c>
      <c r="N36" s="7">
        <v>473919</v>
      </c>
      <c r="O36" s="12">
        <f t="shared" si="3"/>
        <v>69675.7</v>
      </c>
      <c r="P36" s="12">
        <f t="shared" si="4"/>
        <v>0</v>
      </c>
      <c r="Q36" s="12">
        <f t="shared" si="5"/>
        <v>69675.7</v>
      </c>
    </row>
    <row r="37" spans="2:17" ht="15.75" x14ac:dyDescent="0.25">
      <c r="B37" s="7">
        <v>23</v>
      </c>
      <c r="C37" s="7">
        <v>47</v>
      </c>
      <c r="D37" s="7">
        <v>82</v>
      </c>
      <c r="E37" s="12">
        <f t="shared" si="0"/>
        <v>64.5</v>
      </c>
      <c r="F37" s="7" t="str">
        <f t="shared" si="1"/>
        <v>PASS</v>
      </c>
      <c r="G37" s="7" t="str">
        <f t="shared" si="2"/>
        <v>I</v>
      </c>
      <c r="L37" s="7">
        <v>23</v>
      </c>
      <c r="M37" s="7" t="s">
        <v>66</v>
      </c>
      <c r="N37" s="7">
        <v>160736</v>
      </c>
      <c r="O37" s="12">
        <f t="shared" si="3"/>
        <v>1073.6000000000001</v>
      </c>
      <c r="P37" s="12">
        <f t="shared" si="4"/>
        <v>0</v>
      </c>
      <c r="Q37" s="12">
        <f t="shared" si="5"/>
        <v>1073.6000000000001</v>
      </c>
    </row>
    <row r="38" spans="2:17" ht="15.75" x14ac:dyDescent="0.25">
      <c r="B38" s="7">
        <v>24</v>
      </c>
      <c r="C38" s="7">
        <v>83</v>
      </c>
      <c r="D38" s="7">
        <v>55</v>
      </c>
      <c r="E38" s="12">
        <f t="shared" si="0"/>
        <v>69</v>
      </c>
      <c r="F38" s="7" t="str">
        <f t="shared" si="1"/>
        <v>PASS</v>
      </c>
      <c r="G38" s="7" t="str">
        <f t="shared" si="2"/>
        <v>I</v>
      </c>
      <c r="L38" s="7">
        <v>24</v>
      </c>
      <c r="M38" s="7" t="s">
        <v>67</v>
      </c>
      <c r="N38" s="7">
        <v>945584</v>
      </c>
      <c r="O38" s="12">
        <f t="shared" si="3"/>
        <v>211175.19999999998</v>
      </c>
      <c r="P38" s="12">
        <f t="shared" si="4"/>
        <v>6335.2559999999994</v>
      </c>
      <c r="Q38" s="12">
        <f t="shared" si="5"/>
        <v>217510.45599999998</v>
      </c>
    </row>
    <row r="39" spans="2:17" ht="15.75" x14ac:dyDescent="0.25">
      <c r="B39" s="7">
        <v>25</v>
      </c>
      <c r="C39" s="7">
        <v>91</v>
      </c>
      <c r="D39" s="7">
        <v>28</v>
      </c>
      <c r="E39" s="12">
        <f t="shared" si="0"/>
        <v>59.5</v>
      </c>
      <c r="F39" s="7" t="str">
        <f t="shared" si="1"/>
        <v>FAIL</v>
      </c>
      <c r="G39" s="7" t="str">
        <f t="shared" si="2"/>
        <v>IV</v>
      </c>
      <c r="L39" s="7">
        <v>25</v>
      </c>
      <c r="M39" s="7" t="s">
        <v>68</v>
      </c>
      <c r="N39" s="7">
        <v>628583</v>
      </c>
      <c r="O39" s="12">
        <f t="shared" si="3"/>
        <v>116074.9</v>
      </c>
      <c r="P39" s="12">
        <f t="shared" si="4"/>
        <v>3482.2469999999998</v>
      </c>
      <c r="Q39" s="12">
        <f t="shared" si="5"/>
        <v>119557.147</v>
      </c>
    </row>
    <row r="40" spans="2:17" ht="15.75" x14ac:dyDescent="0.25">
      <c r="B40" s="7">
        <v>26</v>
      </c>
      <c r="C40" s="7">
        <v>12</v>
      </c>
      <c r="D40" s="7">
        <v>76</v>
      </c>
      <c r="E40" s="12">
        <f t="shared" si="0"/>
        <v>44</v>
      </c>
      <c r="F40" s="7" t="str">
        <f t="shared" si="1"/>
        <v>FAIL</v>
      </c>
      <c r="G40" s="7" t="str">
        <f t="shared" si="2"/>
        <v>IV</v>
      </c>
      <c r="L40" s="7">
        <v>26</v>
      </c>
      <c r="M40" s="7" t="s">
        <v>69</v>
      </c>
      <c r="N40" s="7">
        <v>218843</v>
      </c>
      <c r="O40" s="12">
        <f t="shared" si="3"/>
        <v>6884.3</v>
      </c>
      <c r="P40" s="12">
        <f t="shared" si="4"/>
        <v>0</v>
      </c>
      <c r="Q40" s="12">
        <f t="shared" si="5"/>
        <v>6884.3</v>
      </c>
    </row>
    <row r="41" spans="2:17" ht="15.75" x14ac:dyDescent="0.25">
      <c r="B41" s="7">
        <v>27</v>
      </c>
      <c r="C41" s="7">
        <v>11</v>
      </c>
      <c r="D41" s="7">
        <v>80</v>
      </c>
      <c r="E41" s="12">
        <f t="shared" si="0"/>
        <v>45.5</v>
      </c>
      <c r="F41" s="7" t="str">
        <f t="shared" si="1"/>
        <v>FAIL</v>
      </c>
      <c r="G41" s="7" t="str">
        <f t="shared" si="2"/>
        <v>IV</v>
      </c>
      <c r="L41" s="7">
        <v>27</v>
      </c>
      <c r="M41" s="7" t="s">
        <v>70</v>
      </c>
      <c r="N41" s="7">
        <v>839773</v>
      </c>
      <c r="O41" s="12">
        <f t="shared" si="3"/>
        <v>179431.9</v>
      </c>
      <c r="P41" s="12">
        <f t="shared" si="4"/>
        <v>5382.9569999999994</v>
      </c>
      <c r="Q41" s="12">
        <f t="shared" si="5"/>
        <v>184814.85699999999</v>
      </c>
    </row>
    <row r="42" spans="2:17" ht="15.75" x14ac:dyDescent="0.25">
      <c r="B42" s="7">
        <v>28</v>
      </c>
      <c r="C42" s="7">
        <v>77</v>
      </c>
      <c r="D42" s="7">
        <v>58</v>
      </c>
      <c r="E42" s="12">
        <f t="shared" si="0"/>
        <v>67.5</v>
      </c>
      <c r="F42" s="7" t="str">
        <f t="shared" si="1"/>
        <v>PASS</v>
      </c>
      <c r="G42" s="7" t="str">
        <f t="shared" si="2"/>
        <v>I</v>
      </c>
      <c r="L42" s="7">
        <v>28</v>
      </c>
      <c r="M42" s="7" t="s">
        <v>71</v>
      </c>
      <c r="N42" s="7">
        <v>786960</v>
      </c>
      <c r="O42" s="12">
        <f t="shared" si="3"/>
        <v>163588</v>
      </c>
      <c r="P42" s="12">
        <f t="shared" si="4"/>
        <v>4907.6399999999994</v>
      </c>
      <c r="Q42" s="12">
        <f t="shared" si="5"/>
        <v>168495.64</v>
      </c>
    </row>
    <row r="43" spans="2:17" ht="15.75" x14ac:dyDescent="0.25">
      <c r="B43" s="7">
        <v>29</v>
      </c>
      <c r="C43" s="7">
        <v>91</v>
      </c>
      <c r="D43" s="7">
        <v>19</v>
      </c>
      <c r="E43" s="12">
        <f t="shared" si="0"/>
        <v>55</v>
      </c>
      <c r="F43" s="7" t="str">
        <f t="shared" si="1"/>
        <v>FAIL</v>
      </c>
      <c r="G43" s="7" t="str">
        <f t="shared" si="2"/>
        <v>IV</v>
      </c>
      <c r="L43" s="7">
        <v>29</v>
      </c>
      <c r="M43" s="7" t="s">
        <v>72</v>
      </c>
      <c r="N43" s="7">
        <v>364345</v>
      </c>
      <c r="O43" s="12">
        <f t="shared" si="3"/>
        <v>36803.5</v>
      </c>
      <c r="P43" s="12">
        <f t="shared" si="4"/>
        <v>0</v>
      </c>
      <c r="Q43" s="12">
        <f t="shared" si="5"/>
        <v>36803.5</v>
      </c>
    </row>
    <row r="44" spans="2:17" ht="15.75" x14ac:dyDescent="0.25">
      <c r="B44" s="7">
        <v>30</v>
      </c>
      <c r="C44" s="7">
        <v>17</v>
      </c>
      <c r="D44" s="7">
        <v>72</v>
      </c>
      <c r="E44" s="12">
        <f t="shared" si="0"/>
        <v>44.5</v>
      </c>
      <c r="F44" s="7" t="str">
        <f t="shared" si="1"/>
        <v>FAIL</v>
      </c>
      <c r="G44" s="7" t="str">
        <f t="shared" si="2"/>
        <v>IV</v>
      </c>
      <c r="L44" s="7">
        <v>30</v>
      </c>
      <c r="M44" s="7" t="s">
        <v>73</v>
      </c>
      <c r="N44" s="7">
        <v>682675</v>
      </c>
      <c r="O44" s="12">
        <f t="shared" si="3"/>
        <v>132302.5</v>
      </c>
      <c r="P44" s="12">
        <f t="shared" si="4"/>
        <v>3969.0749999999998</v>
      </c>
      <c r="Q44" s="12">
        <f t="shared" si="5"/>
        <v>136271.57500000001</v>
      </c>
    </row>
    <row r="45" spans="2:17" ht="15.75" x14ac:dyDescent="0.25">
      <c r="B45" s="7">
        <v>31</v>
      </c>
      <c r="C45" s="7">
        <v>44</v>
      </c>
      <c r="D45" s="7">
        <v>68</v>
      </c>
      <c r="E45" s="12">
        <f t="shared" si="0"/>
        <v>56</v>
      </c>
      <c r="F45" s="7" t="str">
        <f t="shared" si="1"/>
        <v>PASS</v>
      </c>
      <c r="G45" s="7" t="str">
        <f t="shared" si="2"/>
        <v>II</v>
      </c>
      <c r="L45" s="7">
        <v>31</v>
      </c>
      <c r="M45" s="7" t="s">
        <v>74</v>
      </c>
      <c r="N45" s="7">
        <v>451124</v>
      </c>
      <c r="O45" s="12">
        <f t="shared" si="3"/>
        <v>62837.2</v>
      </c>
      <c r="P45" s="12">
        <f t="shared" si="4"/>
        <v>0</v>
      </c>
      <c r="Q45" s="12">
        <f t="shared" si="5"/>
        <v>62837.2</v>
      </c>
    </row>
    <row r="46" spans="2:17" ht="15.75" x14ac:dyDescent="0.25">
      <c r="B46" s="7">
        <v>32</v>
      </c>
      <c r="C46" s="7">
        <v>31</v>
      </c>
      <c r="D46" s="7">
        <v>32</v>
      </c>
      <c r="E46" s="12">
        <f t="shared" si="0"/>
        <v>31.5</v>
      </c>
      <c r="F46" s="7" t="str">
        <f t="shared" si="1"/>
        <v>FAIL</v>
      </c>
      <c r="G46" s="7" t="str">
        <f t="shared" si="2"/>
        <v>IV</v>
      </c>
      <c r="L46" s="7">
        <v>32</v>
      </c>
      <c r="M46" s="7" t="s">
        <v>75</v>
      </c>
      <c r="N46" s="7">
        <v>755216</v>
      </c>
      <c r="O46" s="12">
        <f t="shared" si="3"/>
        <v>154064.79999999999</v>
      </c>
      <c r="P46" s="12">
        <f t="shared" si="4"/>
        <v>4621.9439999999995</v>
      </c>
      <c r="Q46" s="12">
        <f t="shared" si="5"/>
        <v>158686.74399999998</v>
      </c>
    </row>
    <row r="47" spans="2:17" ht="15.75" x14ac:dyDescent="0.25">
      <c r="B47" s="7">
        <v>33</v>
      </c>
      <c r="C47" s="7">
        <v>97</v>
      </c>
      <c r="D47" s="7">
        <v>82</v>
      </c>
      <c r="E47" s="12">
        <f t="shared" si="0"/>
        <v>89.5</v>
      </c>
      <c r="F47" s="7" t="str">
        <f t="shared" si="1"/>
        <v>PASS</v>
      </c>
      <c r="G47" s="7" t="str">
        <f t="shared" si="2"/>
        <v>I</v>
      </c>
      <c r="L47" s="7">
        <v>33</v>
      </c>
      <c r="M47" s="7" t="s">
        <v>76</v>
      </c>
      <c r="N47" s="7">
        <v>539835</v>
      </c>
      <c r="O47" s="12">
        <f t="shared" si="3"/>
        <v>89450.5</v>
      </c>
      <c r="P47" s="12">
        <f t="shared" si="4"/>
        <v>2683.5149999999999</v>
      </c>
      <c r="Q47" s="12">
        <f t="shared" si="5"/>
        <v>92134.014999999999</v>
      </c>
    </row>
    <row r="48" spans="2:17" ht="15.75" x14ac:dyDescent="0.25">
      <c r="B48" s="7">
        <v>34</v>
      </c>
      <c r="C48" s="7">
        <v>15</v>
      </c>
      <c r="D48" s="7">
        <v>43</v>
      </c>
      <c r="E48" s="12">
        <f t="shared" si="0"/>
        <v>29</v>
      </c>
      <c r="F48" s="7" t="str">
        <f t="shared" si="1"/>
        <v>FAIL</v>
      </c>
      <c r="G48" s="7" t="str">
        <f t="shared" si="2"/>
        <v>IV</v>
      </c>
      <c r="L48" s="7">
        <v>34</v>
      </c>
      <c r="M48" s="7" t="s">
        <v>77</v>
      </c>
      <c r="N48" s="7">
        <v>718725</v>
      </c>
      <c r="O48" s="12">
        <f t="shared" si="3"/>
        <v>143117.5</v>
      </c>
      <c r="P48" s="12">
        <f t="shared" si="4"/>
        <v>4293.5249999999996</v>
      </c>
      <c r="Q48" s="12">
        <f t="shared" si="5"/>
        <v>147411.02499999999</v>
      </c>
    </row>
    <row r="49" spans="2:17" ht="15.75" x14ac:dyDescent="0.25">
      <c r="B49" s="7">
        <v>35</v>
      </c>
      <c r="C49" s="7">
        <v>68</v>
      </c>
      <c r="D49" s="7">
        <v>52</v>
      </c>
      <c r="E49" s="12">
        <f t="shared" si="0"/>
        <v>60</v>
      </c>
      <c r="F49" s="7" t="str">
        <f t="shared" si="1"/>
        <v>PASS</v>
      </c>
      <c r="G49" s="7" t="str">
        <f t="shared" si="2"/>
        <v>I</v>
      </c>
      <c r="L49" s="7">
        <v>35</v>
      </c>
      <c r="M49" s="7" t="s">
        <v>78</v>
      </c>
      <c r="N49" s="7">
        <v>675308</v>
      </c>
      <c r="O49" s="12">
        <f t="shared" si="3"/>
        <v>130092.4</v>
      </c>
      <c r="P49" s="12">
        <f t="shared" si="4"/>
        <v>3902.7719999999995</v>
      </c>
      <c r="Q49" s="12">
        <f t="shared" si="5"/>
        <v>133995.17199999999</v>
      </c>
    </row>
    <row r="50" spans="2:17" ht="15.75" x14ac:dyDescent="0.25">
      <c r="B50" s="7">
        <v>36</v>
      </c>
      <c r="C50" s="7">
        <v>10</v>
      </c>
      <c r="D50" s="7">
        <v>63</v>
      </c>
      <c r="E50" s="12">
        <f t="shared" si="0"/>
        <v>36.5</v>
      </c>
      <c r="F50" s="7" t="str">
        <f t="shared" si="1"/>
        <v>FAIL</v>
      </c>
      <c r="G50" s="7" t="str">
        <f t="shared" si="2"/>
        <v>IV</v>
      </c>
      <c r="L50" s="7">
        <v>36</v>
      </c>
      <c r="M50" s="7" t="s">
        <v>79</v>
      </c>
      <c r="N50" s="7">
        <v>737483</v>
      </c>
      <c r="O50" s="12">
        <f t="shared" si="3"/>
        <v>148744.9</v>
      </c>
      <c r="P50" s="12">
        <f t="shared" si="4"/>
        <v>4462.3469999999998</v>
      </c>
      <c r="Q50" s="12">
        <f t="shared" si="5"/>
        <v>153207.247</v>
      </c>
    </row>
    <row r="51" spans="2:17" ht="15.75" x14ac:dyDescent="0.25">
      <c r="B51" s="7">
        <v>37</v>
      </c>
      <c r="C51" s="7">
        <v>69</v>
      </c>
      <c r="D51" s="7">
        <v>26</v>
      </c>
      <c r="E51" s="12">
        <f t="shared" si="0"/>
        <v>47.5</v>
      </c>
      <c r="F51" s="7" t="str">
        <f t="shared" si="1"/>
        <v>FAIL</v>
      </c>
      <c r="G51" s="7" t="str">
        <f t="shared" si="2"/>
        <v>IV</v>
      </c>
      <c r="L51" s="7">
        <v>37</v>
      </c>
      <c r="M51" s="7" t="s">
        <v>80</v>
      </c>
      <c r="N51" s="7">
        <v>129250</v>
      </c>
      <c r="O51" s="12">
        <f t="shared" si="3"/>
        <v>0</v>
      </c>
      <c r="P51" s="12">
        <f t="shared" si="4"/>
        <v>0</v>
      </c>
      <c r="Q51" s="12">
        <f t="shared" si="5"/>
        <v>0</v>
      </c>
    </row>
    <row r="52" spans="2:17" ht="15.75" x14ac:dyDescent="0.25">
      <c r="B52" s="7">
        <v>38</v>
      </c>
      <c r="C52" s="7">
        <v>58</v>
      </c>
      <c r="D52" s="7">
        <v>50</v>
      </c>
      <c r="E52" s="12">
        <f t="shared" si="0"/>
        <v>54</v>
      </c>
      <c r="F52" s="7" t="str">
        <f t="shared" si="1"/>
        <v>PASS</v>
      </c>
      <c r="G52" s="7" t="str">
        <f t="shared" si="2"/>
        <v>II</v>
      </c>
      <c r="J52" s="5"/>
      <c r="L52" s="7">
        <v>38</v>
      </c>
      <c r="M52" s="7" t="s">
        <v>81</v>
      </c>
      <c r="N52" s="7">
        <v>623278</v>
      </c>
      <c r="O52" s="12">
        <f t="shared" si="3"/>
        <v>114483.4</v>
      </c>
      <c r="P52" s="12">
        <f t="shared" si="4"/>
        <v>3434.5019999999995</v>
      </c>
      <c r="Q52" s="12">
        <f t="shared" si="5"/>
        <v>117917.90199999999</v>
      </c>
    </row>
    <row r="53" spans="2:17" ht="15.75" x14ac:dyDescent="0.25">
      <c r="B53" s="7">
        <v>39</v>
      </c>
      <c r="C53" s="7">
        <v>74</v>
      </c>
      <c r="D53" s="7">
        <v>63</v>
      </c>
      <c r="E53" s="12">
        <f t="shared" si="0"/>
        <v>68.5</v>
      </c>
      <c r="F53" s="7" t="str">
        <f t="shared" si="1"/>
        <v>PASS</v>
      </c>
      <c r="G53" s="7" t="str">
        <f t="shared" si="2"/>
        <v>I</v>
      </c>
      <c r="L53" s="7">
        <v>39</v>
      </c>
      <c r="M53" s="7" t="s">
        <v>82</v>
      </c>
      <c r="N53" s="7">
        <v>403261</v>
      </c>
      <c r="O53" s="12">
        <f t="shared" si="3"/>
        <v>48478.3</v>
      </c>
      <c r="P53" s="12">
        <f t="shared" si="4"/>
        <v>0</v>
      </c>
      <c r="Q53" s="12">
        <f t="shared" si="5"/>
        <v>48478.3</v>
      </c>
    </row>
    <row r="54" spans="2:17" ht="15.75" x14ac:dyDescent="0.25">
      <c r="B54" s="7">
        <v>40</v>
      </c>
      <c r="C54" s="7">
        <v>56</v>
      </c>
      <c r="D54" s="7">
        <v>26</v>
      </c>
      <c r="E54" s="12">
        <f t="shared" si="0"/>
        <v>41</v>
      </c>
      <c r="F54" s="7" t="str">
        <f t="shared" si="1"/>
        <v>FAIL</v>
      </c>
      <c r="G54" s="7" t="str">
        <f t="shared" si="2"/>
        <v>IV</v>
      </c>
      <c r="L54" s="7">
        <v>40</v>
      </c>
      <c r="M54" s="7" t="s">
        <v>83</v>
      </c>
      <c r="N54" s="7">
        <v>925362</v>
      </c>
      <c r="O54" s="12">
        <f t="shared" si="3"/>
        <v>205108.6</v>
      </c>
      <c r="P54" s="12">
        <f t="shared" si="4"/>
        <v>6153.2579999999998</v>
      </c>
      <c r="Q54" s="12">
        <f t="shared" si="5"/>
        <v>211261.85800000001</v>
      </c>
    </row>
    <row r="55" spans="2:17" ht="15.75" x14ac:dyDescent="0.25">
      <c r="B55" s="7">
        <v>41</v>
      </c>
      <c r="C55" s="7">
        <v>29</v>
      </c>
      <c r="D55" s="7">
        <v>99</v>
      </c>
      <c r="E55" s="12">
        <f t="shared" si="0"/>
        <v>64</v>
      </c>
      <c r="F55" s="7" t="str">
        <f t="shared" si="1"/>
        <v>FAIL</v>
      </c>
      <c r="G55" s="7" t="str">
        <f t="shared" si="2"/>
        <v>IV</v>
      </c>
      <c r="L55" s="7">
        <v>41</v>
      </c>
      <c r="M55" s="7" t="s">
        <v>84</v>
      </c>
      <c r="N55" s="7">
        <v>461703</v>
      </c>
      <c r="O55" s="12">
        <f t="shared" si="3"/>
        <v>66010.899999999994</v>
      </c>
      <c r="P55" s="12">
        <f t="shared" si="4"/>
        <v>0</v>
      </c>
      <c r="Q55" s="12">
        <f t="shared" si="5"/>
        <v>66010.899999999994</v>
      </c>
    </row>
    <row r="56" spans="2:17" ht="15.75" x14ac:dyDescent="0.25">
      <c r="B56" s="7">
        <v>42</v>
      </c>
      <c r="C56" s="7">
        <v>27</v>
      </c>
      <c r="D56" s="7">
        <v>2</v>
      </c>
      <c r="E56" s="12">
        <f t="shared" si="0"/>
        <v>14.5</v>
      </c>
      <c r="F56" s="7" t="str">
        <f t="shared" si="1"/>
        <v>FAIL</v>
      </c>
      <c r="G56" s="7" t="str">
        <f t="shared" si="2"/>
        <v>IV</v>
      </c>
      <c r="L56" s="7">
        <v>42</v>
      </c>
      <c r="M56" s="7" t="s">
        <v>85</v>
      </c>
      <c r="N56" s="7">
        <v>556074</v>
      </c>
      <c r="O56" s="12">
        <f t="shared" si="3"/>
        <v>94322.2</v>
      </c>
      <c r="P56" s="12">
        <f t="shared" si="4"/>
        <v>2829.6659999999997</v>
      </c>
      <c r="Q56" s="12">
        <f t="shared" si="5"/>
        <v>97151.865999999995</v>
      </c>
    </row>
    <row r="57" spans="2:17" ht="15.75" x14ac:dyDescent="0.25">
      <c r="B57" s="7">
        <v>43</v>
      </c>
      <c r="C57" s="7">
        <v>63</v>
      </c>
      <c r="D57" s="7">
        <v>12</v>
      </c>
      <c r="E57" s="12">
        <f t="shared" si="0"/>
        <v>37.5</v>
      </c>
      <c r="F57" s="7" t="str">
        <f t="shared" si="1"/>
        <v>FAIL</v>
      </c>
      <c r="G57" s="7" t="str">
        <f t="shared" si="2"/>
        <v>IV</v>
      </c>
      <c r="L57" s="7">
        <v>43</v>
      </c>
      <c r="M57" s="7" t="s">
        <v>86</v>
      </c>
      <c r="N57" s="7">
        <v>727913</v>
      </c>
      <c r="O57" s="12">
        <f t="shared" si="3"/>
        <v>145873.9</v>
      </c>
      <c r="P57" s="12">
        <f t="shared" si="4"/>
        <v>4376.2169999999996</v>
      </c>
      <c r="Q57" s="12">
        <f t="shared" si="5"/>
        <v>150250.117</v>
      </c>
    </row>
    <row r="58" spans="2:17" ht="15.75" x14ac:dyDescent="0.25">
      <c r="B58" s="7">
        <v>44</v>
      </c>
      <c r="C58" s="7">
        <v>100</v>
      </c>
      <c r="D58" s="7">
        <v>73</v>
      </c>
      <c r="E58" s="12">
        <f t="shared" si="0"/>
        <v>86.5</v>
      </c>
      <c r="F58" s="7" t="str">
        <f t="shared" si="1"/>
        <v>PASS</v>
      </c>
      <c r="G58" s="7" t="str">
        <f t="shared" si="2"/>
        <v>I</v>
      </c>
      <c r="L58" s="7">
        <v>44</v>
      </c>
      <c r="M58" s="7" t="s">
        <v>87</v>
      </c>
      <c r="N58" s="7">
        <v>200678</v>
      </c>
      <c r="O58" s="12">
        <f t="shared" si="3"/>
        <v>5067.8</v>
      </c>
      <c r="P58" s="12">
        <f t="shared" si="4"/>
        <v>0</v>
      </c>
      <c r="Q58" s="12">
        <f t="shared" si="5"/>
        <v>5067.8</v>
      </c>
    </row>
    <row r="59" spans="2:17" ht="17.25" customHeight="1" x14ac:dyDescent="0.25">
      <c r="B59" s="7">
        <v>45</v>
      </c>
      <c r="C59" s="7">
        <v>71</v>
      </c>
      <c r="D59" s="7">
        <v>10</v>
      </c>
      <c r="E59" s="12">
        <f t="shared" si="0"/>
        <v>40.5</v>
      </c>
      <c r="F59" s="7" t="str">
        <f t="shared" si="1"/>
        <v>FAIL</v>
      </c>
      <c r="G59" s="7" t="str">
        <f t="shared" si="2"/>
        <v>IV</v>
      </c>
      <c r="L59" s="7">
        <v>45</v>
      </c>
      <c r="M59" s="7" t="s">
        <v>88</v>
      </c>
      <c r="N59" s="7">
        <v>943811</v>
      </c>
      <c r="O59" s="12">
        <f t="shared" si="3"/>
        <v>210643.3</v>
      </c>
      <c r="P59" s="12">
        <f t="shared" si="4"/>
        <v>6319.2989999999991</v>
      </c>
      <c r="Q59" s="12">
        <f t="shared" si="5"/>
        <v>216962.59899999999</v>
      </c>
    </row>
    <row r="60" spans="2:17" ht="15.75" x14ac:dyDescent="0.25">
      <c r="B60" s="7">
        <v>46</v>
      </c>
      <c r="C60" s="7">
        <v>95</v>
      </c>
      <c r="D60" s="7">
        <v>70</v>
      </c>
      <c r="E60" s="12">
        <f t="shared" si="0"/>
        <v>82.5</v>
      </c>
      <c r="F60" s="7" t="str">
        <f t="shared" si="1"/>
        <v>PASS</v>
      </c>
      <c r="G60" s="7" t="str">
        <f t="shared" si="2"/>
        <v>I</v>
      </c>
      <c r="L60" s="7">
        <v>46</v>
      </c>
      <c r="M60" s="7" t="s">
        <v>89</v>
      </c>
      <c r="N60" s="7">
        <v>961393</v>
      </c>
      <c r="O60" s="12">
        <f t="shared" si="3"/>
        <v>215917.9</v>
      </c>
      <c r="P60" s="12">
        <f t="shared" si="4"/>
        <v>6477.5369999999994</v>
      </c>
      <c r="Q60" s="12">
        <f t="shared" si="5"/>
        <v>222395.43700000001</v>
      </c>
    </row>
    <row r="61" spans="2:17" ht="15.75" x14ac:dyDescent="0.25">
      <c r="B61" s="7">
        <v>47</v>
      </c>
      <c r="C61" s="7">
        <v>68</v>
      </c>
      <c r="D61" s="7">
        <v>63</v>
      </c>
      <c r="E61" s="12">
        <f t="shared" si="0"/>
        <v>65.5</v>
      </c>
      <c r="F61" s="7" t="str">
        <f t="shared" si="1"/>
        <v>PASS</v>
      </c>
      <c r="G61" s="7" t="str">
        <f t="shared" si="2"/>
        <v>I</v>
      </c>
      <c r="L61" s="7">
        <v>47</v>
      </c>
      <c r="M61" s="7" t="s">
        <v>90</v>
      </c>
      <c r="N61" s="7">
        <v>376464</v>
      </c>
      <c r="O61" s="12">
        <f t="shared" si="3"/>
        <v>40439.199999999997</v>
      </c>
      <c r="P61" s="12">
        <f t="shared" si="4"/>
        <v>0</v>
      </c>
      <c r="Q61" s="12">
        <f t="shared" si="5"/>
        <v>40439.199999999997</v>
      </c>
    </row>
    <row r="62" spans="2:17" ht="15.75" x14ac:dyDescent="0.25">
      <c r="B62" s="7">
        <v>48</v>
      </c>
      <c r="C62" s="7">
        <v>37</v>
      </c>
      <c r="D62" s="7">
        <v>96</v>
      </c>
      <c r="E62" s="12">
        <f t="shared" si="0"/>
        <v>66.5</v>
      </c>
      <c r="F62" s="7" t="str">
        <f t="shared" si="1"/>
        <v>FAIL</v>
      </c>
      <c r="G62" s="7" t="str">
        <f t="shared" si="2"/>
        <v>IV</v>
      </c>
      <c r="L62" s="7">
        <v>48</v>
      </c>
      <c r="M62" s="7" t="s">
        <v>91</v>
      </c>
      <c r="N62" s="7">
        <v>718280</v>
      </c>
      <c r="O62" s="12">
        <f t="shared" si="3"/>
        <v>142984</v>
      </c>
      <c r="P62" s="12">
        <f t="shared" si="4"/>
        <v>4289.5199999999995</v>
      </c>
      <c r="Q62" s="12">
        <f t="shared" si="5"/>
        <v>147273.51999999999</v>
      </c>
    </row>
    <row r="63" spans="2:17" ht="15.75" x14ac:dyDescent="0.25">
      <c r="B63" s="7">
        <v>49</v>
      </c>
      <c r="C63" s="7">
        <v>76</v>
      </c>
      <c r="D63" s="7">
        <v>47</v>
      </c>
      <c r="E63" s="12">
        <f t="shared" si="0"/>
        <v>61.5</v>
      </c>
      <c r="F63" s="7" t="str">
        <f t="shared" si="1"/>
        <v>PASS</v>
      </c>
      <c r="G63" s="7" t="str">
        <f t="shared" si="2"/>
        <v>I</v>
      </c>
      <c r="L63" s="7">
        <v>49</v>
      </c>
      <c r="M63" s="7" t="s">
        <v>92</v>
      </c>
      <c r="N63" s="7">
        <v>361348</v>
      </c>
      <c r="O63" s="12">
        <f t="shared" si="3"/>
        <v>35904.400000000001</v>
      </c>
      <c r="P63" s="12">
        <f t="shared" si="4"/>
        <v>0</v>
      </c>
      <c r="Q63" s="12">
        <f t="shared" si="5"/>
        <v>35904.400000000001</v>
      </c>
    </row>
    <row r="64" spans="2:17" ht="15.75" x14ac:dyDescent="0.25">
      <c r="B64" s="7">
        <v>50</v>
      </c>
      <c r="C64" s="7">
        <v>51</v>
      </c>
      <c r="D64" s="7">
        <v>43</v>
      </c>
      <c r="E64" s="12">
        <f t="shared" si="0"/>
        <v>47</v>
      </c>
      <c r="F64" s="7" t="str">
        <f t="shared" si="1"/>
        <v>PASS</v>
      </c>
      <c r="G64" s="7" t="str">
        <f t="shared" si="2"/>
        <v>III</v>
      </c>
      <c r="L64" s="7">
        <v>50</v>
      </c>
      <c r="M64" s="7" t="s">
        <v>93</v>
      </c>
      <c r="N64" s="7">
        <v>856720</v>
      </c>
      <c r="O64" s="12">
        <f t="shared" si="3"/>
        <v>184516</v>
      </c>
      <c r="P64" s="12">
        <f t="shared" si="4"/>
        <v>5535.48</v>
      </c>
      <c r="Q64" s="12">
        <f t="shared" si="5"/>
        <v>190051.48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Y38"/>
  <sheetViews>
    <sheetView workbookViewId="0">
      <selection activeCell="G25" sqref="G25"/>
    </sheetView>
  </sheetViews>
  <sheetFormatPr defaultRowHeight="15" x14ac:dyDescent="0.25"/>
  <cols>
    <col min="3" max="3" width="9" bestFit="1" customWidth="1"/>
    <col min="6" max="6" width="10.42578125" customWidth="1"/>
    <col min="12" max="12" width="11.28515625" customWidth="1"/>
    <col min="18" max="18" width="11.5703125" customWidth="1"/>
    <col min="24" max="24" width="10.5703125" bestFit="1" customWidth="1"/>
  </cols>
  <sheetData>
    <row r="2" spans="2:25" ht="18.75" x14ac:dyDescent="0.3">
      <c r="I2" s="44"/>
      <c r="J2" s="43" t="s">
        <v>103</v>
      </c>
      <c r="K2" s="43"/>
      <c r="L2" s="44"/>
    </row>
    <row r="4" spans="2:25" ht="23.25" customHeight="1" x14ac:dyDescent="0.3">
      <c r="B4" s="43" t="s">
        <v>125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4"/>
      <c r="Q4" s="44"/>
      <c r="R4" s="44"/>
      <c r="S4" s="44"/>
    </row>
    <row r="5" spans="2:25" ht="15" customHeight="1" x14ac:dyDescent="0.25"/>
    <row r="7" spans="2:25" ht="21.75" customHeight="1" x14ac:dyDescent="0.25">
      <c r="C7" s="42" t="s">
        <v>10</v>
      </c>
      <c r="D7" s="42" t="s">
        <v>104</v>
      </c>
      <c r="E7" s="42" t="s">
        <v>105</v>
      </c>
      <c r="F7" s="42" t="s">
        <v>106</v>
      </c>
      <c r="G7" s="42" t="s">
        <v>107</v>
      </c>
    </row>
    <row r="8" spans="2:25" x14ac:dyDescent="0.25">
      <c r="C8" s="17" t="s">
        <v>13</v>
      </c>
      <c r="D8" s="17" t="s">
        <v>108</v>
      </c>
      <c r="E8" s="17" t="s">
        <v>109</v>
      </c>
      <c r="F8" s="17" t="s">
        <v>110</v>
      </c>
      <c r="G8" s="17">
        <v>3000</v>
      </c>
      <c r="K8" s="18"/>
    </row>
    <row r="9" spans="2:25" ht="21" customHeight="1" x14ac:dyDescent="0.25">
      <c r="C9" s="17" t="s">
        <v>14</v>
      </c>
      <c r="D9" s="17" t="s">
        <v>108</v>
      </c>
      <c r="E9" s="17" t="s">
        <v>111</v>
      </c>
      <c r="F9" s="17" t="s">
        <v>112</v>
      </c>
      <c r="G9" s="17">
        <v>1000</v>
      </c>
      <c r="I9" s="18"/>
      <c r="J9" s="18"/>
      <c r="K9" s="42" t="s">
        <v>120</v>
      </c>
      <c r="L9" s="42" t="s">
        <v>121</v>
      </c>
      <c r="O9" s="18"/>
      <c r="P9" s="18"/>
      <c r="Q9" s="42" t="s">
        <v>120</v>
      </c>
      <c r="R9" s="42" t="s">
        <v>122</v>
      </c>
      <c r="S9" s="18"/>
      <c r="V9" s="42" t="s">
        <v>121</v>
      </c>
      <c r="W9" s="42" t="s">
        <v>123</v>
      </c>
    </row>
    <row r="10" spans="2:25" ht="18.75" customHeight="1" x14ac:dyDescent="0.25">
      <c r="C10" s="17" t="s">
        <v>15</v>
      </c>
      <c r="D10" s="17" t="s">
        <v>108</v>
      </c>
      <c r="E10" s="17" t="s">
        <v>113</v>
      </c>
      <c r="F10" s="17" t="s">
        <v>112</v>
      </c>
      <c r="G10" s="17">
        <v>1000</v>
      </c>
      <c r="K10" s="3" t="s">
        <v>114</v>
      </c>
      <c r="L10" s="3" t="s">
        <v>112</v>
      </c>
      <c r="O10" s="18"/>
      <c r="P10" s="18"/>
      <c r="Q10" s="3" t="s">
        <v>108</v>
      </c>
      <c r="R10" s="3" t="s">
        <v>113</v>
      </c>
      <c r="S10" s="18"/>
      <c r="V10" s="3" t="s">
        <v>110</v>
      </c>
      <c r="W10" s="3" t="s">
        <v>124</v>
      </c>
    </row>
    <row r="11" spans="2:25" ht="18" customHeight="1" x14ac:dyDescent="0.25">
      <c r="C11" s="17" t="s">
        <v>16</v>
      </c>
      <c r="D11" s="17" t="s">
        <v>114</v>
      </c>
      <c r="E11" s="17" t="s">
        <v>109</v>
      </c>
      <c r="F11" s="17" t="s">
        <v>112</v>
      </c>
      <c r="G11" s="17">
        <v>500</v>
      </c>
      <c r="Q11" s="18"/>
      <c r="R11" s="18"/>
      <c r="S11" s="18"/>
    </row>
    <row r="12" spans="2:25" x14ac:dyDescent="0.25">
      <c r="C12" s="17" t="s">
        <v>17</v>
      </c>
      <c r="D12" s="17" t="s">
        <v>114</v>
      </c>
      <c r="E12" s="17" t="s">
        <v>109</v>
      </c>
      <c r="F12" s="17" t="s">
        <v>110</v>
      </c>
      <c r="G12" s="17">
        <v>3000</v>
      </c>
      <c r="O12" s="42" t="s">
        <v>10</v>
      </c>
      <c r="P12" s="42" t="s">
        <v>104</v>
      </c>
      <c r="Q12" s="42" t="s">
        <v>105</v>
      </c>
      <c r="R12" s="42" t="s">
        <v>106</v>
      </c>
      <c r="S12" s="42" t="s">
        <v>107</v>
      </c>
      <c r="U12" s="42" t="s">
        <v>10</v>
      </c>
      <c r="V12" s="42" t="s">
        <v>104</v>
      </c>
      <c r="W12" s="42" t="s">
        <v>105</v>
      </c>
      <c r="X12" s="42" t="s">
        <v>106</v>
      </c>
      <c r="Y12" s="42" t="s">
        <v>107</v>
      </c>
    </row>
    <row r="13" spans="2:25" x14ac:dyDescent="0.25">
      <c r="C13" s="17" t="s">
        <v>18</v>
      </c>
      <c r="D13" s="17" t="s">
        <v>114</v>
      </c>
      <c r="E13" s="17" t="s">
        <v>113</v>
      </c>
      <c r="F13" s="17" t="s">
        <v>110</v>
      </c>
      <c r="G13" s="17">
        <v>5000</v>
      </c>
      <c r="I13" s="42" t="s">
        <v>10</v>
      </c>
      <c r="J13" s="42" t="s">
        <v>104</v>
      </c>
      <c r="K13" s="42" t="s">
        <v>105</v>
      </c>
      <c r="L13" s="42" t="s">
        <v>106</v>
      </c>
      <c r="M13" s="42" t="s">
        <v>107</v>
      </c>
      <c r="O13" s="17" t="s">
        <v>15</v>
      </c>
      <c r="P13" s="17" t="s">
        <v>108</v>
      </c>
      <c r="Q13" s="17" t="s">
        <v>113</v>
      </c>
      <c r="R13" s="17" t="s">
        <v>112</v>
      </c>
      <c r="S13" s="17">
        <v>1000</v>
      </c>
      <c r="U13" s="17" t="s">
        <v>18</v>
      </c>
      <c r="V13" s="17" t="s">
        <v>114</v>
      </c>
      <c r="W13" s="17" t="s">
        <v>113</v>
      </c>
      <c r="X13" s="17" t="s">
        <v>110</v>
      </c>
      <c r="Y13" s="17">
        <v>5000</v>
      </c>
    </row>
    <row r="14" spans="2:25" x14ac:dyDescent="0.25">
      <c r="C14" s="17" t="s">
        <v>19</v>
      </c>
      <c r="D14" s="17" t="s">
        <v>114</v>
      </c>
      <c r="E14" s="17" t="s">
        <v>111</v>
      </c>
      <c r="F14" s="17" t="s">
        <v>110</v>
      </c>
      <c r="G14" s="17">
        <v>4000</v>
      </c>
      <c r="I14" s="17" t="s">
        <v>16</v>
      </c>
      <c r="J14" s="17" t="s">
        <v>114</v>
      </c>
      <c r="K14" s="17" t="s">
        <v>109</v>
      </c>
      <c r="L14" s="17" t="s">
        <v>112</v>
      </c>
      <c r="M14" s="17">
        <v>500</v>
      </c>
      <c r="O14" s="17" t="s">
        <v>115</v>
      </c>
      <c r="P14" s="17" t="s">
        <v>108</v>
      </c>
      <c r="Q14" s="17" t="s">
        <v>113</v>
      </c>
      <c r="R14" s="17" t="s">
        <v>112</v>
      </c>
      <c r="S14" s="17">
        <v>1000</v>
      </c>
      <c r="U14" s="17" t="s">
        <v>19</v>
      </c>
      <c r="V14" s="17" t="s">
        <v>114</v>
      </c>
      <c r="W14" s="17" t="s">
        <v>111</v>
      </c>
      <c r="X14" s="17" t="s">
        <v>110</v>
      </c>
      <c r="Y14" s="17">
        <v>4000</v>
      </c>
    </row>
    <row r="15" spans="2:25" x14ac:dyDescent="0.25">
      <c r="C15" s="17" t="s">
        <v>20</v>
      </c>
      <c r="D15" s="17" t="s">
        <v>114</v>
      </c>
      <c r="E15" s="17" t="s">
        <v>111</v>
      </c>
      <c r="F15" s="17" t="s">
        <v>112</v>
      </c>
      <c r="G15" s="17">
        <v>1000</v>
      </c>
      <c r="I15" s="17" t="s">
        <v>20</v>
      </c>
      <c r="J15" s="17" t="s">
        <v>114</v>
      </c>
      <c r="K15" s="17" t="s">
        <v>111</v>
      </c>
      <c r="L15" s="17" t="s">
        <v>112</v>
      </c>
      <c r="M15" s="17">
        <v>1000</v>
      </c>
      <c r="O15" s="17" t="s">
        <v>116</v>
      </c>
      <c r="P15" s="17" t="s">
        <v>108</v>
      </c>
      <c r="Q15" s="17" t="s">
        <v>113</v>
      </c>
      <c r="R15" s="17" t="s">
        <v>110</v>
      </c>
      <c r="S15" s="17">
        <v>5000</v>
      </c>
      <c r="U15" s="17" t="s">
        <v>116</v>
      </c>
      <c r="V15" s="17" t="s">
        <v>108</v>
      </c>
      <c r="W15" s="17" t="s">
        <v>113</v>
      </c>
      <c r="X15" s="17" t="s">
        <v>110</v>
      </c>
      <c r="Y15" s="17">
        <v>5000</v>
      </c>
    </row>
    <row r="16" spans="2:25" x14ac:dyDescent="0.25">
      <c r="C16" s="17" t="s">
        <v>115</v>
      </c>
      <c r="D16" s="17" t="s">
        <v>108</v>
      </c>
      <c r="E16" s="17" t="s">
        <v>113</v>
      </c>
      <c r="F16" s="17" t="s">
        <v>112</v>
      </c>
      <c r="G16" s="17">
        <v>1000</v>
      </c>
      <c r="I16" s="17" t="s">
        <v>118</v>
      </c>
      <c r="J16" s="17" t="s">
        <v>114</v>
      </c>
      <c r="K16" s="17" t="s">
        <v>109</v>
      </c>
      <c r="L16" s="17" t="s">
        <v>112</v>
      </c>
      <c r="M16" s="17">
        <v>500</v>
      </c>
      <c r="U16" s="17" t="s">
        <v>22</v>
      </c>
      <c r="V16" s="17" t="s">
        <v>114</v>
      </c>
      <c r="W16" s="17" t="s">
        <v>113</v>
      </c>
      <c r="X16" s="17" t="s">
        <v>110</v>
      </c>
      <c r="Y16" s="17">
        <v>5000</v>
      </c>
    </row>
    <row r="17" spans="3:25" x14ac:dyDescent="0.25">
      <c r="C17" s="17" t="s">
        <v>116</v>
      </c>
      <c r="D17" s="17" t="s">
        <v>108</v>
      </c>
      <c r="E17" s="17" t="s">
        <v>113</v>
      </c>
      <c r="F17" s="17" t="s">
        <v>110</v>
      </c>
      <c r="G17" s="17">
        <v>5000</v>
      </c>
      <c r="I17" s="18"/>
      <c r="J17" s="18"/>
      <c r="K17" s="18"/>
      <c r="L17" s="18"/>
      <c r="M17" s="18"/>
      <c r="U17" s="17" t="s">
        <v>119</v>
      </c>
      <c r="V17" s="17" t="s">
        <v>108</v>
      </c>
      <c r="W17" s="17" t="s">
        <v>111</v>
      </c>
      <c r="X17" s="17" t="s">
        <v>110</v>
      </c>
      <c r="Y17" s="17">
        <v>4000</v>
      </c>
    </row>
    <row r="18" spans="3:25" x14ac:dyDescent="0.25">
      <c r="C18" s="17" t="s">
        <v>117</v>
      </c>
      <c r="D18" s="17" t="s">
        <v>114</v>
      </c>
      <c r="E18" s="17" t="s">
        <v>109</v>
      </c>
      <c r="F18" s="17" t="s">
        <v>110</v>
      </c>
      <c r="G18" s="17">
        <v>3000</v>
      </c>
      <c r="I18" s="18"/>
      <c r="J18" s="18"/>
      <c r="K18" s="18"/>
      <c r="L18" s="18"/>
      <c r="M18" s="18"/>
    </row>
    <row r="19" spans="3:25" x14ac:dyDescent="0.25">
      <c r="C19" s="17" t="s">
        <v>118</v>
      </c>
      <c r="D19" s="17" t="s">
        <v>114</v>
      </c>
      <c r="E19" s="17" t="s">
        <v>109</v>
      </c>
      <c r="F19" s="17" t="s">
        <v>112</v>
      </c>
      <c r="G19" s="17">
        <v>500</v>
      </c>
      <c r="I19" s="18"/>
      <c r="J19" s="18"/>
      <c r="K19" s="18"/>
      <c r="L19" s="18"/>
      <c r="M19" s="18"/>
    </row>
    <row r="20" spans="3:25" x14ac:dyDescent="0.25">
      <c r="C20" s="17" t="s">
        <v>21</v>
      </c>
      <c r="D20" s="17" t="s">
        <v>108</v>
      </c>
      <c r="E20" s="17" t="s">
        <v>109</v>
      </c>
      <c r="F20" s="17" t="s">
        <v>112</v>
      </c>
      <c r="G20" s="17">
        <v>500</v>
      </c>
    </row>
    <row r="21" spans="3:25" x14ac:dyDescent="0.25">
      <c r="C21" s="17" t="s">
        <v>22</v>
      </c>
      <c r="D21" s="17" t="s">
        <v>114</v>
      </c>
      <c r="E21" s="17" t="s">
        <v>113</v>
      </c>
      <c r="F21" s="17" t="s">
        <v>110</v>
      </c>
      <c r="G21" s="17">
        <v>5000</v>
      </c>
    </row>
    <row r="22" spans="3:25" x14ac:dyDescent="0.25">
      <c r="C22" s="17" t="s">
        <v>119</v>
      </c>
      <c r="D22" s="17" t="s">
        <v>108</v>
      </c>
      <c r="E22" s="17" t="s">
        <v>111</v>
      </c>
      <c r="F22" s="17" t="s">
        <v>110</v>
      </c>
      <c r="G22" s="17">
        <v>4000</v>
      </c>
    </row>
    <row r="24" spans="3:25" x14ac:dyDescent="0.25">
      <c r="M24" s="5"/>
    </row>
    <row r="25" spans="3:25" ht="21" x14ac:dyDescent="0.35">
      <c r="J25" s="14"/>
      <c r="K25" s="5"/>
      <c r="L25" s="5"/>
    </row>
    <row r="28" spans="3:25" ht="31.5" x14ac:dyDescent="0.25">
      <c r="I28" s="41" t="s">
        <v>10</v>
      </c>
      <c r="J28" s="41" t="s">
        <v>30</v>
      </c>
      <c r="K28" s="41" t="s">
        <v>31</v>
      </c>
      <c r="L28" s="41" t="s">
        <v>126</v>
      </c>
      <c r="M28" s="41" t="s">
        <v>127</v>
      </c>
    </row>
    <row r="29" spans="3:25" ht="15.75" x14ac:dyDescent="0.25">
      <c r="I29" s="8" t="s">
        <v>13</v>
      </c>
      <c r="J29" s="8">
        <v>30</v>
      </c>
      <c r="K29" s="8">
        <v>34</v>
      </c>
      <c r="L29" s="8">
        <v>44</v>
      </c>
      <c r="M29" s="8">
        <f>SUM(J29:L29)</f>
        <v>108</v>
      </c>
    </row>
    <row r="30" spans="3:25" ht="15.75" x14ac:dyDescent="0.25">
      <c r="I30" s="8" t="s">
        <v>14</v>
      </c>
      <c r="J30" s="8">
        <v>40</v>
      </c>
      <c r="K30" s="8">
        <v>35</v>
      </c>
      <c r="L30" s="8">
        <v>45</v>
      </c>
      <c r="M30" s="8">
        <f t="shared" ref="M30:M37" si="0">SUM(J30:L30)</f>
        <v>120</v>
      </c>
    </row>
    <row r="31" spans="3:25" ht="15.75" x14ac:dyDescent="0.25">
      <c r="I31" s="8" t="s">
        <v>15</v>
      </c>
      <c r="J31" s="8">
        <v>45</v>
      </c>
      <c r="K31" s="8">
        <v>36</v>
      </c>
      <c r="L31" s="8">
        <v>47</v>
      </c>
      <c r="M31" s="8">
        <f t="shared" si="0"/>
        <v>128</v>
      </c>
    </row>
    <row r="32" spans="3:25" ht="15.75" x14ac:dyDescent="0.25">
      <c r="I32" s="8" t="s">
        <v>16</v>
      </c>
      <c r="J32" s="8">
        <v>48</v>
      </c>
      <c r="K32" s="8">
        <v>32</v>
      </c>
      <c r="L32" s="8">
        <v>50</v>
      </c>
      <c r="M32" s="8">
        <f t="shared" si="0"/>
        <v>130</v>
      </c>
    </row>
    <row r="33" spans="9:13" ht="15.75" x14ac:dyDescent="0.25">
      <c r="I33" s="8" t="s">
        <v>17</v>
      </c>
      <c r="J33" s="8">
        <v>35</v>
      </c>
      <c r="K33" s="8">
        <v>32</v>
      </c>
      <c r="L33" s="8">
        <v>43</v>
      </c>
      <c r="M33" s="8">
        <f t="shared" si="0"/>
        <v>110</v>
      </c>
    </row>
    <row r="34" spans="9:13" ht="15.75" x14ac:dyDescent="0.25">
      <c r="I34" s="8" t="s">
        <v>18</v>
      </c>
      <c r="J34" s="8">
        <v>32</v>
      </c>
      <c r="K34" s="8">
        <v>31</v>
      </c>
      <c r="L34" s="8">
        <v>37</v>
      </c>
      <c r="M34" s="8">
        <f t="shared" si="0"/>
        <v>100</v>
      </c>
    </row>
    <row r="35" spans="9:13" ht="15.75" x14ac:dyDescent="0.25">
      <c r="I35" s="8" t="s">
        <v>19</v>
      </c>
      <c r="J35" s="8">
        <v>36</v>
      </c>
      <c r="K35" s="8">
        <v>28</v>
      </c>
      <c r="L35" s="8">
        <v>38</v>
      </c>
      <c r="M35" s="8">
        <f t="shared" si="0"/>
        <v>102</v>
      </c>
    </row>
    <row r="36" spans="9:13" ht="15.75" x14ac:dyDescent="0.25">
      <c r="I36" s="8" t="s">
        <v>20</v>
      </c>
      <c r="J36" s="8">
        <v>23</v>
      </c>
      <c r="K36" s="8">
        <v>25</v>
      </c>
      <c r="L36" s="8">
        <v>40</v>
      </c>
      <c r="M36" s="8">
        <f t="shared" si="0"/>
        <v>88</v>
      </c>
    </row>
    <row r="37" spans="9:13" ht="15.75" x14ac:dyDescent="0.25">
      <c r="I37" s="8" t="s">
        <v>21</v>
      </c>
      <c r="J37" s="8">
        <v>43</v>
      </c>
      <c r="K37" s="8">
        <v>27</v>
      </c>
      <c r="L37" s="8">
        <v>50</v>
      </c>
      <c r="M37" s="8">
        <f t="shared" si="0"/>
        <v>120</v>
      </c>
    </row>
    <row r="38" spans="9:13" ht="15.75" x14ac:dyDescent="0.25">
      <c r="I38" s="8" t="s">
        <v>22</v>
      </c>
      <c r="J38" s="8">
        <v>37</v>
      </c>
      <c r="K38" s="8">
        <v>44</v>
      </c>
      <c r="L38" s="8">
        <v>46</v>
      </c>
      <c r="M38" s="8">
        <f>SUM(J38:L38)</f>
        <v>127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C2:AO31"/>
  <sheetViews>
    <sheetView tabSelected="1" zoomScale="85" zoomScaleNormal="85" workbookViewId="0">
      <selection activeCell="L22" sqref="L22"/>
    </sheetView>
  </sheetViews>
  <sheetFormatPr defaultRowHeight="15" x14ac:dyDescent="0.25"/>
  <cols>
    <col min="2" max="2" width="10.7109375" customWidth="1"/>
    <col min="3" max="3" width="7.42578125" customWidth="1"/>
    <col min="4" max="4" width="11.140625" customWidth="1"/>
  </cols>
  <sheetData>
    <row r="2" spans="3:19" ht="21" x14ac:dyDescent="0.35">
      <c r="H2" s="39"/>
      <c r="I2" s="40" t="s">
        <v>138</v>
      </c>
      <c r="J2" s="40"/>
      <c r="K2" s="39"/>
    </row>
    <row r="6" spans="3:19" ht="18.75" x14ac:dyDescent="0.3">
      <c r="G6" s="15"/>
      <c r="H6" s="15"/>
      <c r="I6" s="15"/>
      <c r="J6" s="15"/>
      <c r="K6" s="15"/>
      <c r="L6" s="15"/>
      <c r="M6" s="15"/>
      <c r="N6" s="15"/>
      <c r="O6" s="15"/>
      <c r="P6" s="15"/>
    </row>
    <row r="7" spans="3:19" ht="18.75" x14ac:dyDescent="0.3">
      <c r="C7" s="36" t="s">
        <v>99</v>
      </c>
      <c r="D7" s="37" t="s">
        <v>128</v>
      </c>
      <c r="E7" s="37" t="s">
        <v>129</v>
      </c>
      <c r="G7" s="59" t="s">
        <v>157</v>
      </c>
      <c r="H7" s="59"/>
      <c r="I7" s="59"/>
      <c r="J7" s="59"/>
      <c r="K7" s="59"/>
      <c r="L7" s="59"/>
      <c r="M7" s="59"/>
      <c r="N7" s="59"/>
      <c r="O7" s="59"/>
      <c r="P7" s="59"/>
      <c r="Q7" s="39"/>
      <c r="R7" s="39"/>
    </row>
    <row r="8" spans="3:19" ht="18.75" x14ac:dyDescent="0.3">
      <c r="C8" s="4">
        <v>1</v>
      </c>
      <c r="D8" s="8" t="s">
        <v>130</v>
      </c>
      <c r="E8" s="8">
        <v>80000</v>
      </c>
      <c r="G8" s="15"/>
      <c r="H8" s="15"/>
      <c r="I8" s="15"/>
      <c r="J8" s="15"/>
      <c r="K8" s="15"/>
      <c r="L8" s="15"/>
      <c r="M8" s="15"/>
      <c r="N8" s="15"/>
      <c r="O8" s="15"/>
      <c r="P8" s="15"/>
    </row>
    <row r="9" spans="3:19" ht="18.75" x14ac:dyDescent="0.3">
      <c r="C9" s="4">
        <v>2</v>
      </c>
      <c r="D9" s="8" t="s">
        <v>131</v>
      </c>
      <c r="E9" s="8">
        <v>10000</v>
      </c>
      <c r="G9" s="15"/>
      <c r="H9" s="15"/>
      <c r="I9" s="15"/>
      <c r="J9" s="15"/>
      <c r="K9" s="15"/>
      <c r="L9" s="15"/>
      <c r="M9" s="15"/>
      <c r="N9" s="15"/>
      <c r="O9" s="15"/>
      <c r="P9" s="15"/>
    </row>
    <row r="10" spans="3:19" ht="18.75" x14ac:dyDescent="0.3">
      <c r="C10" s="4">
        <v>3</v>
      </c>
      <c r="D10" s="8" t="s">
        <v>132</v>
      </c>
      <c r="E10" s="8">
        <v>30000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</row>
    <row r="11" spans="3:19" ht="32.25" customHeight="1" x14ac:dyDescent="0.3">
      <c r="C11" s="4">
        <v>4</v>
      </c>
      <c r="D11" s="8" t="s">
        <v>133</v>
      </c>
      <c r="E11" s="8">
        <v>7000</v>
      </c>
      <c r="G11" s="59" t="s">
        <v>158</v>
      </c>
      <c r="H11" s="59"/>
      <c r="I11" s="59"/>
      <c r="J11" s="59"/>
      <c r="K11" s="59"/>
      <c r="L11" s="59"/>
      <c r="M11" s="59"/>
      <c r="N11" s="59"/>
      <c r="O11" s="59"/>
      <c r="P11" s="59"/>
      <c r="Q11" s="39"/>
      <c r="R11" s="39"/>
      <c r="S11" s="39"/>
    </row>
    <row r="12" spans="3:19" ht="18.75" x14ac:dyDescent="0.3">
      <c r="C12" s="4">
        <v>5</v>
      </c>
      <c r="D12" s="8" t="s">
        <v>134</v>
      </c>
      <c r="E12" s="8">
        <v>9000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</row>
    <row r="13" spans="3:19" ht="15" customHeight="1" x14ac:dyDescent="0.25">
      <c r="C13" s="4">
        <v>6</v>
      </c>
      <c r="D13" s="8" t="s">
        <v>135</v>
      </c>
      <c r="E13" s="8">
        <v>3000</v>
      </c>
    </row>
    <row r="14" spans="3:19" ht="15.75" x14ac:dyDescent="0.25">
      <c r="C14" s="4">
        <v>7</v>
      </c>
      <c r="D14" s="8" t="s">
        <v>136</v>
      </c>
      <c r="E14" s="8">
        <v>5000</v>
      </c>
    </row>
    <row r="15" spans="3:19" ht="15.75" x14ac:dyDescent="0.25">
      <c r="C15" s="4">
        <v>8</v>
      </c>
      <c r="D15" s="8" t="s">
        <v>137</v>
      </c>
      <c r="E15" s="8">
        <v>119000</v>
      </c>
    </row>
    <row r="20" spans="3:41" ht="18.75" x14ac:dyDescent="0.3">
      <c r="C20" s="59" t="s">
        <v>164</v>
      </c>
      <c r="D20" s="39"/>
      <c r="E20" s="39"/>
      <c r="F20" s="39"/>
      <c r="G20" s="39"/>
      <c r="H20" s="39"/>
      <c r="I20" s="39"/>
      <c r="J20" s="39"/>
      <c r="K20" s="39"/>
    </row>
    <row r="22" spans="3:41" x14ac:dyDescent="0.25">
      <c r="C22" s="1"/>
      <c r="D22" s="1"/>
      <c r="E22" s="1"/>
      <c r="F22" s="1"/>
    </row>
    <row r="23" spans="3:41" x14ac:dyDescent="0.25">
      <c r="C23" s="38" t="s">
        <v>159</v>
      </c>
      <c r="D23" s="38" t="s">
        <v>160</v>
      </c>
      <c r="E23" s="38" t="s">
        <v>161</v>
      </c>
      <c r="F23" s="38" t="s">
        <v>162</v>
      </c>
    </row>
    <row r="24" spans="3:41" x14ac:dyDescent="0.25">
      <c r="C24" s="3">
        <v>1100</v>
      </c>
      <c r="D24" s="3">
        <v>900</v>
      </c>
      <c r="E24" s="3">
        <v>22000</v>
      </c>
      <c r="F24" s="3">
        <f>E24-C24-D24</f>
        <v>20000</v>
      </c>
    </row>
    <row r="25" spans="3:41" x14ac:dyDescent="0.25">
      <c r="J25" s="29"/>
      <c r="K25" s="29"/>
      <c r="L25" s="29"/>
      <c r="M25" s="29"/>
    </row>
    <row r="26" spans="3:41" x14ac:dyDescent="0.25">
      <c r="J26" s="16"/>
      <c r="K26" s="16"/>
      <c r="L26" s="16"/>
      <c r="M26" s="16"/>
    </row>
    <row r="27" spans="3:41" ht="18.75" x14ac:dyDescent="0.3">
      <c r="C27" s="59" t="s">
        <v>163</v>
      </c>
      <c r="D27" s="39"/>
      <c r="E27" s="39"/>
      <c r="F27" s="39"/>
      <c r="G27" s="39"/>
      <c r="H27" s="39"/>
      <c r="I27" s="39"/>
      <c r="J27" s="60"/>
      <c r="K27" s="60"/>
      <c r="L27" s="60"/>
      <c r="M27" s="60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</row>
    <row r="30" spans="3:41" x14ac:dyDescent="0.25">
      <c r="C30" s="38" t="s">
        <v>159</v>
      </c>
      <c r="D30" s="38" t="s">
        <v>160</v>
      </c>
      <c r="E30" s="38" t="s">
        <v>161</v>
      </c>
      <c r="F30" s="38" t="s">
        <v>162</v>
      </c>
    </row>
    <row r="31" spans="3:41" x14ac:dyDescent="0.25">
      <c r="C31" s="3">
        <v>9000</v>
      </c>
      <c r="D31" s="3">
        <v>0</v>
      </c>
      <c r="E31" s="3">
        <v>22000</v>
      </c>
      <c r="F31" s="3">
        <f>E31-C31-D31</f>
        <v>13000</v>
      </c>
    </row>
  </sheetData>
  <scenarios current="3" show="3" sqref="E15">
    <scenario name="Current Expeses" locked="1" count="8" user="Windows User" comment="Created by Windows User on 7/2/2025">
      <inputCells r="E8" val="60000"/>
      <inputCells r="E9" val="8000"/>
      <inputCells r="E10" val="30000"/>
      <inputCells r="E11" val="6000"/>
      <inputCells r="E12" val="7000"/>
      <inputCells r="E13" val="3000"/>
      <inputCells r="E14" val="5000"/>
      <inputCells r="E15" val="119000"/>
    </scenario>
    <scenario name="Machinery" locked="1" count="8" user="Windows User" comment="Created by Windows User on 7/2/2025">
      <inputCells r="E8" val="60000"/>
      <inputCells r="E9" val="8000"/>
      <inputCells r="E10" val="30000"/>
      <inputCells r="E11" val="6000"/>
      <inputCells r="E12" val="7000"/>
      <inputCells r="E13" val="3000"/>
      <inputCells r="E14" val="5000"/>
      <inputCells r="E15" val="119000"/>
    </scenario>
    <scenario name="Carriage" locked="1" count="8" user="Windows User" comment="Created by Windows User on 7/2/2025">
      <inputCells r="E8" val="80000"/>
      <inputCells r="E9" val="9000"/>
      <inputCells r="E10" val="30000"/>
      <inputCells r="E11" val="6000"/>
      <inputCells r="E12" val="8000"/>
      <inputCells r="E13" val="3000"/>
      <inputCells r="E14" val="5000"/>
      <inputCells r="E15" val="119000"/>
    </scenario>
    <scenario name=" Increase in carriage and office equipment " locked="1" count="8" user="Windows User" comment="Created by Windows User on 7/2/2025">
      <inputCells r="E8" val="80000"/>
      <inputCells r="E9" val="10000"/>
      <inputCells r="E10" val="30000"/>
      <inputCells r="E11" val="7000"/>
      <inputCells r="E12" val="9000"/>
      <inputCells r="E13" val="3000"/>
      <inputCells r="E14" val="5000"/>
      <inputCells r="E15" val="119000"/>
    </scenario>
    <scenario name="S1" count="2" user="Windows User" comment="Created by Windows User on 7/2/2025">
      <inputCells r="C31" val="9000"/>
      <inputCells r="D31" val="0"/>
    </scenario>
    <scenario name="Answer Report" count="2" user="Windows User" comment="Created by Windows User on 7/2/2025">
      <inputCells r="C31" val="9000"/>
      <inputCells r="D31" val="0"/>
    </scenario>
  </scenario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outlinePr summaryBelow="0"/>
  </sheetPr>
  <dimension ref="B1:H18"/>
  <sheetViews>
    <sheetView showGridLines="0" workbookViewId="0">
      <selection activeCell="E22" sqref="E22"/>
    </sheetView>
  </sheetViews>
  <sheetFormatPr defaultRowHeight="15" outlineLevelRow="1" outlineLevelCol="1" x14ac:dyDescent="0.25"/>
  <cols>
    <col min="3" max="3" width="6" customWidth="1"/>
    <col min="4" max="8" width="35.42578125" bestFit="1" customWidth="1" outlineLevel="1"/>
  </cols>
  <sheetData>
    <row r="1" spans="2:8" ht="15.75" thickBot="1" x14ac:dyDescent="0.3"/>
    <row r="2" spans="2:8" ht="15.75" x14ac:dyDescent="0.25">
      <c r="B2" s="21" t="s">
        <v>150</v>
      </c>
      <c r="C2" s="21"/>
      <c r="D2" s="25"/>
      <c r="E2" s="25"/>
      <c r="F2" s="25"/>
      <c r="G2" s="25"/>
      <c r="H2" s="25"/>
    </row>
    <row r="3" spans="2:8" ht="15.75" collapsed="1" x14ac:dyDescent="0.25">
      <c r="B3" s="20"/>
      <c r="C3" s="20"/>
      <c r="D3" s="26" t="s">
        <v>152</v>
      </c>
      <c r="E3" s="26" t="s">
        <v>147</v>
      </c>
      <c r="F3" s="26" t="s">
        <v>130</v>
      </c>
      <c r="G3" s="26" t="s">
        <v>131</v>
      </c>
      <c r="H3" s="26" t="s">
        <v>149</v>
      </c>
    </row>
    <row r="4" spans="2:8" hidden="1" outlineLevel="1" x14ac:dyDescent="0.25">
      <c r="B4" s="23"/>
      <c r="C4" s="23"/>
      <c r="D4" s="19"/>
      <c r="E4" s="28" t="s">
        <v>148</v>
      </c>
      <c r="F4" s="28" t="s">
        <v>148</v>
      </c>
      <c r="G4" s="28" t="s">
        <v>148</v>
      </c>
      <c r="H4" s="28" t="s">
        <v>148</v>
      </c>
    </row>
    <row r="5" spans="2:8" x14ac:dyDescent="0.25">
      <c r="B5" s="24" t="s">
        <v>151</v>
      </c>
      <c r="C5" s="24"/>
      <c r="D5" s="22"/>
      <c r="E5" s="22"/>
      <c r="F5" s="22"/>
      <c r="G5" s="22"/>
      <c r="H5" s="22"/>
    </row>
    <row r="6" spans="2:8" outlineLevel="1" x14ac:dyDescent="0.25">
      <c r="B6" s="23"/>
      <c r="C6" s="23" t="s">
        <v>139</v>
      </c>
      <c r="D6" s="19">
        <v>80000</v>
      </c>
      <c r="E6" s="27">
        <v>60000</v>
      </c>
      <c r="F6" s="27">
        <v>60000</v>
      </c>
      <c r="G6" s="27">
        <v>80000</v>
      </c>
      <c r="H6" s="27">
        <v>80000</v>
      </c>
    </row>
    <row r="7" spans="2:8" outlineLevel="1" x14ac:dyDescent="0.25">
      <c r="B7" s="23"/>
      <c r="C7" s="23" t="s">
        <v>140</v>
      </c>
      <c r="D7" s="19">
        <v>9000</v>
      </c>
      <c r="E7" s="27">
        <v>8000</v>
      </c>
      <c r="F7" s="27">
        <v>8000</v>
      </c>
      <c r="G7" s="27">
        <v>9000</v>
      </c>
      <c r="H7" s="27">
        <v>10000</v>
      </c>
    </row>
    <row r="8" spans="2:8" outlineLevel="1" x14ac:dyDescent="0.25">
      <c r="B8" s="23"/>
      <c r="C8" s="23" t="s">
        <v>141</v>
      </c>
      <c r="D8" s="19">
        <v>30000</v>
      </c>
      <c r="E8" s="27">
        <v>30000</v>
      </c>
      <c r="F8" s="27">
        <v>30000</v>
      </c>
      <c r="G8" s="27">
        <v>30000</v>
      </c>
      <c r="H8" s="27">
        <v>30000</v>
      </c>
    </row>
    <row r="9" spans="2:8" outlineLevel="1" x14ac:dyDescent="0.25">
      <c r="B9" s="23"/>
      <c r="C9" s="23" t="s">
        <v>142</v>
      </c>
      <c r="D9" s="19">
        <v>6000</v>
      </c>
      <c r="E9" s="27">
        <v>6000</v>
      </c>
      <c r="F9" s="27">
        <v>6000</v>
      </c>
      <c r="G9" s="27">
        <v>6000</v>
      </c>
      <c r="H9" s="27">
        <v>7000</v>
      </c>
    </row>
    <row r="10" spans="2:8" outlineLevel="1" x14ac:dyDescent="0.25">
      <c r="B10" s="23"/>
      <c r="C10" s="23" t="s">
        <v>143</v>
      </c>
      <c r="D10" s="19">
        <v>8000</v>
      </c>
      <c r="E10" s="27">
        <v>7000</v>
      </c>
      <c r="F10" s="27">
        <v>7000</v>
      </c>
      <c r="G10" s="27">
        <v>8000</v>
      </c>
      <c r="H10" s="27">
        <v>9000</v>
      </c>
    </row>
    <row r="11" spans="2:8" outlineLevel="1" x14ac:dyDescent="0.25">
      <c r="B11" s="23"/>
      <c r="C11" s="23" t="s">
        <v>144</v>
      </c>
      <c r="D11" s="19">
        <v>3000</v>
      </c>
      <c r="E11" s="27">
        <v>3000</v>
      </c>
      <c r="F11" s="27">
        <v>3000</v>
      </c>
      <c r="G11" s="27">
        <v>3000</v>
      </c>
      <c r="H11" s="27">
        <v>3000</v>
      </c>
    </row>
    <row r="12" spans="2:8" outlineLevel="1" x14ac:dyDescent="0.25">
      <c r="B12" s="23"/>
      <c r="C12" s="23" t="s">
        <v>145</v>
      </c>
      <c r="D12" s="19">
        <v>5000</v>
      </c>
      <c r="E12" s="27">
        <v>5000</v>
      </c>
      <c r="F12" s="27">
        <v>5000</v>
      </c>
      <c r="G12" s="27">
        <v>5000</v>
      </c>
      <c r="H12" s="27">
        <v>5000</v>
      </c>
    </row>
    <row r="13" spans="2:8" outlineLevel="1" x14ac:dyDescent="0.25">
      <c r="B13" s="23"/>
      <c r="C13" s="23" t="s">
        <v>146</v>
      </c>
      <c r="D13" s="19">
        <v>119000</v>
      </c>
      <c r="E13" s="27">
        <v>119000</v>
      </c>
      <c r="F13" s="27">
        <v>119000</v>
      </c>
      <c r="G13" s="27">
        <v>119000</v>
      </c>
      <c r="H13" s="27">
        <v>119000</v>
      </c>
    </row>
    <row r="14" spans="2:8" x14ac:dyDescent="0.25">
      <c r="B14" s="61" t="s">
        <v>153</v>
      </c>
      <c r="C14" s="61"/>
      <c r="D14" s="62"/>
      <c r="E14" s="62"/>
      <c r="F14" s="62"/>
      <c r="G14" s="62"/>
      <c r="H14" s="62"/>
    </row>
    <row r="15" spans="2:8" ht="15.75" outlineLevel="1" thickBot="1" x14ac:dyDescent="0.3">
      <c r="B15" s="63"/>
      <c r="C15" s="63" t="s">
        <v>146</v>
      </c>
      <c r="D15" s="64">
        <v>119000</v>
      </c>
      <c r="E15" s="64">
        <v>119000</v>
      </c>
      <c r="F15" s="64">
        <v>119000</v>
      </c>
      <c r="G15" s="64">
        <v>119000</v>
      </c>
      <c r="H15" s="64">
        <v>119000</v>
      </c>
    </row>
    <row r="16" spans="2:8" x14ac:dyDescent="0.25">
      <c r="B16" t="s">
        <v>154</v>
      </c>
    </row>
    <row r="17" spans="2:2" x14ac:dyDescent="0.25">
      <c r="B17" t="s">
        <v>155</v>
      </c>
    </row>
    <row r="18" spans="2:2" x14ac:dyDescent="0.25">
      <c r="B18" t="s"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>
      <selection activeCell="J26" sqref="J26"/>
    </sheetView>
  </sheetViews>
  <sheetFormatPr defaultRowHeight="15" x14ac:dyDescent="0.25"/>
  <cols>
    <col min="1" max="1" width="2.28515625" customWidth="1"/>
    <col min="2" max="2" width="6.28515625" customWidth="1"/>
    <col min="3" max="3" width="7.28515625" bestFit="1" customWidth="1"/>
    <col min="4" max="4" width="13.7109375" bestFit="1" customWidth="1"/>
    <col min="5" max="5" width="12.140625" bestFit="1" customWidth="1"/>
    <col min="6" max="6" width="7.7109375" customWidth="1"/>
    <col min="7" max="7" width="5.42578125" customWidth="1"/>
  </cols>
  <sheetData>
    <row r="1" spans="1:5" x14ac:dyDescent="0.25">
      <c r="A1" s="2" t="s">
        <v>165</v>
      </c>
    </row>
    <row r="2" spans="1:5" x14ac:dyDescent="0.25">
      <c r="A2" s="2" t="s">
        <v>166</v>
      </c>
    </row>
    <row r="3" spans="1:5" x14ac:dyDescent="0.25">
      <c r="A3" s="2" t="s">
        <v>167</v>
      </c>
    </row>
    <row r="4" spans="1:5" x14ac:dyDescent="0.25">
      <c r="A4" s="2" t="s">
        <v>168</v>
      </c>
    </row>
    <row r="5" spans="1:5" x14ac:dyDescent="0.25">
      <c r="A5" s="2" t="s">
        <v>169</v>
      </c>
    </row>
    <row r="6" spans="1:5" x14ac:dyDescent="0.25">
      <c r="A6" s="2"/>
      <c r="B6" t="s">
        <v>170</v>
      </c>
    </row>
    <row r="7" spans="1:5" x14ac:dyDescent="0.25">
      <c r="A7" s="2"/>
      <c r="B7" t="s">
        <v>171</v>
      </c>
    </row>
    <row r="8" spans="1:5" x14ac:dyDescent="0.25">
      <c r="A8" s="2"/>
      <c r="B8" t="s">
        <v>172</v>
      </c>
    </row>
    <row r="9" spans="1:5" x14ac:dyDescent="0.25">
      <c r="A9" s="2" t="s">
        <v>173</v>
      </c>
    </row>
    <row r="10" spans="1:5" x14ac:dyDescent="0.25">
      <c r="B10" t="s">
        <v>174</v>
      </c>
    </row>
    <row r="11" spans="1:5" x14ac:dyDescent="0.25">
      <c r="B11" t="s">
        <v>175</v>
      </c>
    </row>
    <row r="12" spans="1:5" x14ac:dyDescent="0.25">
      <c r="B12" t="s">
        <v>176</v>
      </c>
    </row>
    <row r="14" spans="1:5" ht="15.75" thickBot="1" x14ac:dyDescent="0.3">
      <c r="A14" t="s">
        <v>177</v>
      </c>
    </row>
    <row r="15" spans="1:5" ht="15.75" thickBot="1" x14ac:dyDescent="0.3">
      <c r="B15" s="34" t="s">
        <v>178</v>
      </c>
      <c r="C15" s="34" t="s">
        <v>179</v>
      </c>
      <c r="D15" s="34" t="s">
        <v>180</v>
      </c>
      <c r="E15" s="34" t="s">
        <v>181</v>
      </c>
    </row>
    <row r="16" spans="1:5" ht="15.75" thickBot="1" x14ac:dyDescent="0.3">
      <c r="B16" s="30" t="s">
        <v>189</v>
      </c>
      <c r="C16" s="30" t="s">
        <v>162</v>
      </c>
      <c r="D16" s="32">
        <v>12600</v>
      </c>
      <c r="E16" s="32">
        <v>12600</v>
      </c>
    </row>
    <row r="19" spans="1:7" ht="15.75" thickBot="1" x14ac:dyDescent="0.3">
      <c r="A19" t="s">
        <v>182</v>
      </c>
    </row>
    <row r="20" spans="1:7" ht="15.75" thickBot="1" x14ac:dyDescent="0.3">
      <c r="B20" s="34" t="s">
        <v>178</v>
      </c>
      <c r="C20" s="34" t="s">
        <v>179</v>
      </c>
      <c r="D20" s="34" t="s">
        <v>180</v>
      </c>
      <c r="E20" s="34" t="s">
        <v>181</v>
      </c>
      <c r="F20" s="34" t="s">
        <v>183</v>
      </c>
    </row>
    <row r="21" spans="1:7" x14ac:dyDescent="0.25">
      <c r="B21" s="31" t="s">
        <v>190</v>
      </c>
      <c r="C21" s="31" t="s">
        <v>159</v>
      </c>
      <c r="D21" s="33">
        <v>9000</v>
      </c>
      <c r="E21" s="33">
        <v>9000</v>
      </c>
      <c r="F21" s="31" t="s">
        <v>191</v>
      </c>
    </row>
    <row r="22" spans="1:7" ht="15.75" thickBot="1" x14ac:dyDescent="0.3">
      <c r="B22" s="30" t="s">
        <v>192</v>
      </c>
      <c r="C22" s="30" t="s">
        <v>160</v>
      </c>
      <c r="D22" s="32">
        <v>400</v>
      </c>
      <c r="E22" s="32">
        <v>400</v>
      </c>
      <c r="F22" s="30" t="s">
        <v>191</v>
      </c>
    </row>
    <row r="25" spans="1:7" ht="15.75" thickBot="1" x14ac:dyDescent="0.3">
      <c r="A25" t="s">
        <v>184</v>
      </c>
    </row>
    <row r="26" spans="1:7" ht="15.75" thickBot="1" x14ac:dyDescent="0.3">
      <c r="B26" s="34" t="s">
        <v>178</v>
      </c>
      <c r="C26" s="34" t="s">
        <v>179</v>
      </c>
      <c r="D26" s="34" t="s">
        <v>185</v>
      </c>
      <c r="E26" s="34" t="s">
        <v>186</v>
      </c>
      <c r="F26" s="34" t="s">
        <v>187</v>
      </c>
      <c r="G26" s="34" t="s">
        <v>188</v>
      </c>
    </row>
    <row r="27" spans="1:7" x14ac:dyDescent="0.25">
      <c r="B27" s="31" t="s">
        <v>190</v>
      </c>
      <c r="C27" s="31" t="s">
        <v>159</v>
      </c>
      <c r="D27" s="33">
        <v>9000</v>
      </c>
      <c r="E27" s="31" t="s">
        <v>193</v>
      </c>
      <c r="F27" s="31" t="s">
        <v>194</v>
      </c>
      <c r="G27" s="33">
        <v>0</v>
      </c>
    </row>
    <row r="28" spans="1:7" ht="15.75" thickBot="1" x14ac:dyDescent="0.3">
      <c r="B28" s="30" t="s">
        <v>192</v>
      </c>
      <c r="C28" s="30" t="s">
        <v>160</v>
      </c>
      <c r="D28" s="32">
        <v>400</v>
      </c>
      <c r="E28" s="30" t="s">
        <v>195</v>
      </c>
      <c r="F28" s="30" t="s">
        <v>194</v>
      </c>
      <c r="G28" s="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EXCEL1</vt:lpstr>
      <vt:lpstr>EXCEL2</vt:lpstr>
      <vt:lpstr>EXCEL3</vt:lpstr>
      <vt:lpstr>EXCEL4</vt:lpstr>
      <vt:lpstr>Scenario Summary</vt:lpstr>
      <vt:lpstr>Answer Report 1</vt:lpstr>
      <vt:lpstr>EXCEL3!Criteria</vt:lpstr>
      <vt:lpstr>EXCEL3!Extract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2025-06-26T17:28:07Z</dcterms:created>
  <dcterms:modified xsi:type="dcterms:W3CDTF">2025-07-02T16:35:36Z</dcterms:modified>
</cp:coreProperties>
</file>